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4"/>
  <workbookPr defaultThemeVersion="166925"/>
  <mc:AlternateContent xmlns:mc="http://schemas.openxmlformats.org/markup-compatibility/2006">
    <mc:Choice Requires="x15">
      <x15ac:absPath xmlns:x15ac="http://schemas.microsoft.com/office/spreadsheetml/2010/11/ac" url="/Users/18wadmas/Downloads/"/>
    </mc:Choice>
  </mc:AlternateContent>
  <xr:revisionPtr revIDLastSave="0" documentId="13_ncr:20001_{1545EF05-C936-CE4F-AA95-021540CB0CBB}" xr6:coauthVersionLast="47" xr6:coauthVersionMax="47" xr10:uidLastSave="{00000000-0000-0000-0000-000000000000}"/>
  <bookViews>
    <workbookView xWindow="0" yWindow="500" windowWidth="33600" windowHeight="20500" xr2:uid="{EA752428-EA8D-CF4B-84EE-487F84B91676}"/>
  </bookViews>
  <sheets>
    <sheet name="基本概要" sheetId="1" r:id="rId1"/>
    <sheet name="具体例" sheetId="2" r:id="rId2"/>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2" l="1"/>
  <c r="C13" i="2"/>
  <c r="B13" i="2"/>
  <c r="D9" i="2"/>
  <c r="J19" i="2"/>
  <c r="G19" i="2"/>
  <c r="J18" i="2"/>
  <c r="G18" i="2"/>
  <c r="J11" i="2"/>
  <c r="G11" i="2"/>
  <c r="J10" i="2"/>
  <c r="G10" i="2"/>
  <c r="D6" i="2"/>
  <c r="C11" i="1"/>
  <c r="J9" i="1"/>
  <c r="J8" i="1"/>
  <c r="J17" i="1"/>
  <c r="G17" i="1"/>
  <c r="J16" i="1"/>
  <c r="G16" i="1"/>
  <c r="D4" i="1"/>
  <c r="B11" i="1" s="1"/>
  <c r="G9" i="1"/>
  <c r="G8" i="1"/>
  <c r="D11" i="1" l="1"/>
</calcChain>
</file>

<file path=xl/sharedStrings.xml><?xml version="1.0" encoding="utf-8"?>
<sst xmlns="http://schemas.openxmlformats.org/spreadsheetml/2006/main" count="119" uniqueCount="50">
  <si>
    <t>入力画面</t>
    <rPh sb="0" eb="4">
      <t>ニュウリョｋウ</t>
    </rPh>
    <phoneticPr fontId="1"/>
  </si>
  <si>
    <t>取引銘柄</t>
    <rPh sb="0" eb="4">
      <t>トリヒｋイ</t>
    </rPh>
    <phoneticPr fontId="1"/>
  </si>
  <si>
    <t>選択</t>
    <rPh sb="0" eb="2">
      <t>センタｋウ</t>
    </rPh>
    <phoneticPr fontId="1"/>
  </si>
  <si>
    <t>ロット数</t>
    <phoneticPr fontId="1"/>
  </si>
  <si>
    <t>出力画面</t>
    <rPh sb="0" eb="4">
      <t>シュｔウ</t>
    </rPh>
    <phoneticPr fontId="1"/>
  </si>
  <si>
    <t>口座タイプ</t>
    <rPh sb="0" eb="2">
      <t>コウｚア</t>
    </rPh>
    <phoneticPr fontId="1"/>
  </si>
  <si>
    <t>スタンダード口座</t>
  </si>
  <si>
    <t>スタンダード口座</t>
    <phoneticPr fontId="1"/>
  </si>
  <si>
    <t>USD/JPY</t>
  </si>
  <si>
    <t>XAU/USD</t>
  </si>
  <si>
    <t>プロ口座</t>
  </si>
  <si>
    <t>プロ口座</t>
    <phoneticPr fontId="1"/>
  </si>
  <si>
    <t>合計（①＋②）</t>
    <rPh sb="0" eb="2">
      <t>ゴウケイ</t>
    </rPh>
    <phoneticPr fontId="1"/>
  </si>
  <si>
    <t>ドル円レート（例）</t>
    <rPh sb="7" eb="8">
      <t>レイ</t>
    </rPh>
    <phoneticPr fontId="1"/>
  </si>
  <si>
    <t>+</t>
    <phoneticPr fontId="1"/>
  </si>
  <si>
    <t>②たまギフ金額</t>
    <rPh sb="5" eb="7">
      <t>キンガｋウ</t>
    </rPh>
    <phoneticPr fontId="1"/>
  </si>
  <si>
    <t>①キャッシュバック金額</t>
    <rPh sb="9" eb="11">
      <t>キンガｋウ</t>
    </rPh>
    <phoneticPr fontId="1"/>
  </si>
  <si>
    <t>補足</t>
    <rPh sb="0" eb="2">
      <t>ホソｋウ</t>
    </rPh>
    <phoneticPr fontId="1"/>
  </si>
  <si>
    <t>口座タイプは、「スタンダード口座」もしくは「プロ口座」のプルダウン式</t>
    <rPh sb="0" eb="2">
      <t>コウｚア</t>
    </rPh>
    <rPh sb="14" eb="16">
      <t>コウｚア</t>
    </rPh>
    <phoneticPr fontId="1"/>
  </si>
  <si>
    <t>取引銘柄は、「USD/JPY, EUR/JPY, GBP/JPY, AUD/JPY, EUR/USD, XAU/USD, BTC/USD」のプルダウン式</t>
    <rPh sb="0" eb="4">
      <t>トリヒｋイ</t>
    </rPh>
    <phoneticPr fontId="1"/>
  </si>
  <si>
    <t>ロット数は手入力</t>
    <rPh sb="5" eb="8">
      <t>テニュウリョｋウ</t>
    </rPh>
    <phoneticPr fontId="1"/>
  </si>
  <si>
    <t>追加</t>
    <rPh sb="0" eb="2">
      <t>ツイｋア</t>
    </rPh>
    <phoneticPr fontId="1"/>
  </si>
  <si>
    <t>キャッシュバック金額は、ロット数×1ロットあたりのキャッシュバック額で計算してください</t>
    <rPh sb="35" eb="37">
      <t>ケイサｎン</t>
    </rPh>
    <phoneticPr fontId="1"/>
  </si>
  <si>
    <r>
      <t>（例）スタンダード口座でドル円USD/JPYを1ロット取引する時は、1×</t>
    </r>
    <r>
      <rPr>
        <sz val="11"/>
        <color theme="1"/>
        <rFont val="Yu Gothic"/>
        <family val="3"/>
        <charset val="128"/>
      </rPr>
      <t>440円</t>
    </r>
    <rPh sb="1" eb="2">
      <t>レイ</t>
    </rPh>
    <rPh sb="27" eb="29">
      <t>トリヒｋイ</t>
    </rPh>
    <rPh sb="31" eb="32">
      <t>トキｈア</t>
    </rPh>
    <rPh sb="39" eb="40">
      <t>エｎン</t>
    </rPh>
    <phoneticPr fontId="1"/>
  </si>
  <si>
    <t>たまギフ金額は、ロット数×1ロットあたりのたまギフ額で計算してください</t>
    <rPh sb="4" eb="6">
      <t>キンガｋウ</t>
    </rPh>
    <rPh sb="25" eb="26">
      <t>ガｋウ</t>
    </rPh>
    <rPh sb="27" eb="29">
      <t>ケイサｎン</t>
    </rPh>
    <phoneticPr fontId="1"/>
  </si>
  <si>
    <t>計算に必要なデータ（1ロットあたりのキャッシュバック額）</t>
    <rPh sb="0" eb="2">
      <t>ケイサｎン</t>
    </rPh>
    <rPh sb="26" eb="27">
      <t>ガｋウ</t>
    </rPh>
    <phoneticPr fontId="1"/>
  </si>
  <si>
    <t>計算に必要なデータ（1ロットあたりのたまギフ額）</t>
    <rPh sb="0" eb="2">
      <t>ケイサｎン</t>
    </rPh>
    <rPh sb="22" eb="23">
      <t>ガｋウ</t>
    </rPh>
    <phoneticPr fontId="1"/>
  </si>
  <si>
    <t>（例）スタンダード口座でドル円USD/JPYを1ロット取引する時は、1×77円</t>
    <rPh sb="1" eb="2">
      <t>レイ</t>
    </rPh>
    <rPh sb="27" eb="29">
      <t>トリヒｋイ</t>
    </rPh>
    <rPh sb="31" eb="32">
      <t>トキｈア</t>
    </rPh>
    <rPh sb="38" eb="39">
      <t>エｎン</t>
    </rPh>
    <phoneticPr fontId="1"/>
  </si>
  <si>
    <t>参考</t>
    <rPh sb="0" eb="2">
      <t>サンコウ</t>
    </rPh>
    <phoneticPr fontId="1"/>
  </si>
  <si>
    <t>ロット数入力例</t>
    <rPh sb="4" eb="7">
      <t>ニュウリョｋウ</t>
    </rPh>
    <phoneticPr fontId="1"/>
  </si>
  <si>
    <t>追加について</t>
    <rPh sb="0" eb="2">
      <t>ツイｋア</t>
    </rPh>
    <phoneticPr fontId="1"/>
  </si>
  <si>
    <t>1つの口座タイプ&amp;取引銘柄の場合は非常にシンプルかと思いますが、例えばスタンダード口座でUSD/JPY1ロット、プロ口座でEUR/JPY1ロットなど複数の計算をする場合に、しっかりと計算元となる1ロットあたりのキャッシュバック額、たまギフ額に注意してください</t>
    <rPh sb="3" eb="5">
      <t>コウｚア</t>
    </rPh>
    <rPh sb="9" eb="13">
      <t>トリヒｋイ</t>
    </rPh>
    <rPh sb="14" eb="16">
      <t>バアイ</t>
    </rPh>
    <rPh sb="17" eb="19">
      <t>ヒジョウ</t>
    </rPh>
    <rPh sb="26" eb="27">
      <t>オモイ</t>
    </rPh>
    <rPh sb="32" eb="33">
      <t>タトエ</t>
    </rPh>
    <rPh sb="74" eb="76">
      <t>フクスウ</t>
    </rPh>
    <rPh sb="77" eb="79">
      <t>ケイサｎン</t>
    </rPh>
    <rPh sb="91" eb="94">
      <t>ケイサｎン</t>
    </rPh>
    <rPh sb="119" eb="120">
      <t>ガｋウ</t>
    </rPh>
    <rPh sb="121" eb="123">
      <t>チュウ</t>
    </rPh>
    <phoneticPr fontId="1"/>
  </si>
  <si>
    <t>USD/JPY（固定）</t>
    <rPh sb="8" eb="10">
      <t>コテイ</t>
    </rPh>
    <phoneticPr fontId="1"/>
  </si>
  <si>
    <t>EUR/JPY（固定）</t>
    <phoneticPr fontId="1"/>
  </si>
  <si>
    <t>GBP/JPY（固定）</t>
    <phoneticPr fontId="1"/>
  </si>
  <si>
    <t>AUD/JPY（固定）</t>
    <phoneticPr fontId="1"/>
  </si>
  <si>
    <t>EUR/USD（変動）</t>
    <rPh sb="8" eb="10">
      <t>ヘンドウ</t>
    </rPh>
    <phoneticPr fontId="1"/>
  </si>
  <si>
    <t>XAU/USD（変動）</t>
    <rPh sb="8" eb="10">
      <t>ヘンドウ</t>
    </rPh>
    <phoneticPr fontId="1"/>
  </si>
  <si>
    <t>USD/JPY（固定）</t>
    <phoneticPr fontId="1"/>
  </si>
  <si>
    <t>EUR/USDとXAU/USDの場合は、ドル円レートが関わってくるので、リアルドル円レートに固定の係数をかけて算出してください（計算の過程で小数点が出る場合は四捨五入をしてください）</t>
    <rPh sb="16" eb="18">
      <t>バアイ</t>
    </rPh>
    <rPh sb="27" eb="28">
      <t>カカワｔｔエ</t>
    </rPh>
    <rPh sb="46" eb="48">
      <t>コテイ</t>
    </rPh>
    <rPh sb="49" eb="51">
      <t>ケイスウ</t>
    </rPh>
    <rPh sb="55" eb="57">
      <t>サンｓｈウ</t>
    </rPh>
    <phoneticPr fontId="1"/>
  </si>
  <si>
    <t>キャッシュバックの係数は、エクセル内の通りで、スタンダード口座の場合、EUR/USDは4、XAU/USDの場合は8、プロ口座の場合、EUR/USDは1.5、XAU/USDの場合は3.125にドル円レートをかけて計算します</t>
    <rPh sb="0" eb="2">
      <t>コテイノケイス</t>
    </rPh>
    <rPh sb="105" eb="107">
      <t>トオｒイドケイサｎンケイサｎンケイサｎンケイサｎンケイサｎンケイサｎンケイサｎンｒウ</t>
    </rPh>
    <phoneticPr fontId="1"/>
  </si>
  <si>
    <t>たまギフの係数は、エクセル内の通りで、スタンダード口座の場合、EUR/USDは0.7、XAU/USDの場合は1.4、プロ口座の場合、EUR/USDは0.3、XAU/USDの場合は0.625にドル円レートをかけて計算します</t>
    <rPh sb="4" eb="5">
      <t>ケイスウ</t>
    </rPh>
    <phoneticPr fontId="1"/>
  </si>
  <si>
    <t>USD/JPYなど（固定）と書かれているところは、ドル円レートは計算に影響しないため、そのままの数字にロット数をかけてキャッシュバック金額を算出してください。</t>
    <rPh sb="10" eb="12">
      <t>コテイ</t>
    </rPh>
    <rPh sb="14" eb="15">
      <t>カカｒエ</t>
    </rPh>
    <rPh sb="32" eb="34">
      <t>ケイサｎン</t>
    </rPh>
    <rPh sb="35" eb="37">
      <t>エイキョウ</t>
    </rPh>
    <rPh sb="48" eb="50">
      <t>スウ</t>
    </rPh>
    <rPh sb="70" eb="72">
      <t>サンシュｔウ</t>
    </rPh>
    <phoneticPr fontId="1"/>
  </si>
  <si>
    <t>イメージとしては、スタンダード口座キャッシュバック6個、プロ口座キャッシュバック6個、スタンダード口座たまギフ6個、プロ口座たまギフ6個の計24個のデータに入力されたロット数をかけて算出していく流れです。</t>
    <rPh sb="15" eb="17">
      <t>コウｚア</t>
    </rPh>
    <rPh sb="26" eb="27">
      <t xml:space="preserve">コ </t>
    </rPh>
    <rPh sb="30" eb="32">
      <t>コウｚア</t>
    </rPh>
    <rPh sb="41" eb="42">
      <t xml:space="preserve">コ </t>
    </rPh>
    <rPh sb="49" eb="51">
      <t>コウｚア</t>
    </rPh>
    <rPh sb="56" eb="57">
      <t xml:space="preserve">コ </t>
    </rPh>
    <rPh sb="67" eb="68">
      <t xml:space="preserve">コノ </t>
    </rPh>
    <rPh sb="69" eb="70">
      <t xml:space="preserve">ケイ </t>
    </rPh>
    <rPh sb="72" eb="73">
      <t xml:space="preserve">コノ </t>
    </rPh>
    <rPh sb="78" eb="80">
      <t>ニュウリョｋウ</t>
    </rPh>
    <rPh sb="91" eb="93">
      <t>サンシュｔウ</t>
    </rPh>
    <rPh sb="97" eb="98">
      <t>ナガｒエ</t>
    </rPh>
    <phoneticPr fontId="1"/>
  </si>
  <si>
    <t>プラスボタンを押すと、2つ目の入力画面（点線部分）が表示されるようにしてください。可能であれば6銘柄分（最大5回追加）できるようにしてもらえたら助かります</t>
    <rPh sb="7" eb="8">
      <t>オｓウ</t>
    </rPh>
    <rPh sb="20" eb="24">
      <t>テンセｎン</t>
    </rPh>
    <rPh sb="41" eb="43">
      <t>カノウ</t>
    </rPh>
    <rPh sb="48" eb="51">
      <t>メイガｒア</t>
    </rPh>
    <rPh sb="52" eb="54">
      <t>サイダイ</t>
    </rPh>
    <rPh sb="55" eb="56">
      <t>カイ</t>
    </rPh>
    <rPh sb="56" eb="58">
      <t>ツイｋア</t>
    </rPh>
    <rPh sb="72" eb="73">
      <t>タスカｒイ</t>
    </rPh>
    <phoneticPr fontId="1"/>
  </si>
  <si>
    <t>2つ入力項目がある場合（スタンダード口座でUSD/JPY10ロット、プロ口座でXAU/USD5ロット取引した場合）</t>
    <rPh sb="2" eb="4">
      <t>ニュウリョｋウ</t>
    </rPh>
    <rPh sb="4" eb="6">
      <t>ｋオ</t>
    </rPh>
    <rPh sb="50" eb="52">
      <t>トリｈイ</t>
    </rPh>
    <rPh sb="54" eb="56">
      <t>バアイ</t>
    </rPh>
    <phoneticPr fontId="1"/>
  </si>
  <si>
    <t>ロット数入力例①</t>
    <rPh sb="4" eb="7">
      <t>ニュウリョｋウ</t>
    </rPh>
    <phoneticPr fontId="1"/>
  </si>
  <si>
    <t>ロット数入力例②</t>
    <phoneticPr fontId="1"/>
  </si>
  <si>
    <t>リアルタイムドル円レート（例）</t>
    <rPh sb="13" eb="14">
      <t>レイ</t>
    </rPh>
    <phoneticPr fontId="1"/>
  </si>
  <si>
    <t>2つ入力項目がある場合の計算例は別タブに載せておきます</t>
    <rPh sb="2" eb="6">
      <t>ニュウリョｋウ</t>
    </rPh>
    <rPh sb="12" eb="15">
      <t>ケイサｎン</t>
    </rPh>
    <rPh sb="16" eb="17">
      <t>ベツタブ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</si>
</sst>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4">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Yu Gothic"/>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Dashed">
        <color indexed="64"/>
      </bottom>
      <diagonal/>
    </border>
    <border>
      <left/>
      <right style="mediumDashed">
        <color indexed="64"/>
      </right>
      <top/>
      <bottom style="mediumDashed">
        <color indexed="64"/>
      </bottom>
      <diagonal/>
    </border>
    <border>
      <left/>
      <right style="mediumDashed">
        <color indexed="64"/>
      </right>
      <top/>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style="mediumDashed">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Dashed">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35">
    <xf numFmtId="0" fontId="0" fillId="0" borderId="0" xfId="0">
      <alignment vertical="center"/>
    </xf>
    <xf numFmtId="0" fontId="0" fillId="0" borderId="2" xfId="0" applyBorder="1">
      <alignment vertical="center"/>
    </xf>
    <xf numFmtId="0" fontId="0" fillId="0" borderId="4" xfId="0" applyBorder="1">
      <alignment vertical="center"/>
    </xf>
    <xf numFmtId="0" fontId="0" fillId="0" borderId="6" xfId="0" applyBorder="1">
      <alignment vertical="center"/>
    </xf>
    <xf numFmtId="0" fontId="0" fillId="2" borderId="0" xfId="0" applyFill="1">
      <alignment vertical="center"/>
    </xf>
    <xf numFmtId="176" fontId="0" fillId="2" borderId="0" xfId="0" applyNumberFormat="1" applyFill="1">
      <alignment vertical="center"/>
    </xf>
    <xf numFmtId="0" fontId="0" fillId="3" borderId="0" xfId="0" applyFill="1">
      <alignment vertical="center"/>
    </xf>
    <xf numFmtId="0" fontId="0" fillId="4" borderId="4" xfId="0" applyFill="1" applyBorder="1" applyAlignment="1">
      <alignment horizontal="center" vertical="center"/>
    </xf>
    <xf numFmtId="0" fontId="0" fillId="5" borderId="0" xfId="0" applyFill="1">
      <alignment vertical="center"/>
    </xf>
    <xf numFmtId="0" fontId="0" fillId="5" borderId="12" xfId="0" applyFill="1" applyBorder="1">
      <alignment vertical="center"/>
    </xf>
    <xf numFmtId="0" fontId="0" fillId="0" borderId="11" xfId="0" applyBorder="1">
      <alignment vertical="center"/>
    </xf>
    <xf numFmtId="0" fontId="0" fillId="0" borderId="14" xfId="0" applyBorder="1">
      <alignment vertical="center"/>
    </xf>
    <xf numFmtId="0" fontId="0" fillId="5" borderId="1" xfId="0" applyFill="1" applyBorder="1">
      <alignment vertical="center"/>
    </xf>
    <xf numFmtId="0" fontId="0" fillId="3" borderId="3" xfId="0" applyFill="1" applyBorder="1">
      <alignment vertical="center"/>
    </xf>
    <xf numFmtId="0" fontId="0" fillId="3" borderId="1" xfId="0" applyFill="1" applyBorder="1">
      <alignment vertical="center"/>
    </xf>
    <xf numFmtId="0" fontId="0" fillId="3" borderId="15" xfId="0" applyFill="1" applyBorder="1">
      <alignment vertical="center"/>
    </xf>
    <xf numFmtId="0" fontId="0" fillId="3" borderId="12" xfId="0" applyFill="1" applyBorder="1">
      <alignment vertical="center"/>
    </xf>
    <xf numFmtId="0" fontId="2" fillId="3" borderId="0" xfId="0" applyFont="1" applyFill="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5" xfId="0" applyFill="1" applyBorder="1">
      <alignment vertical="center"/>
    </xf>
    <xf numFmtId="0" fontId="0" fillId="4" borderId="0" xfId="0" applyFill="1">
      <alignment vertical="center"/>
    </xf>
    <xf numFmtId="0" fontId="2" fillId="4" borderId="0" xfId="0" applyFont="1" applyFill="1">
      <alignment vertical="center"/>
    </xf>
    <xf numFmtId="0" fontId="2" fillId="5" borderId="0" xfId="0" applyFont="1" applyFill="1">
      <alignment vertical="center"/>
    </xf>
    <xf numFmtId="177" fontId="0" fillId="5" borderId="12" xfId="0" applyNumberFormat="1" applyFill="1" applyBorder="1">
      <alignment vertical="center"/>
    </xf>
    <xf numFmtId="177" fontId="0" fillId="5" borderId="1" xfId="0" applyNumberFormat="1" applyFill="1" applyBorder="1">
      <alignment vertical="center"/>
    </xf>
    <xf numFmtId="0" fontId="0" fillId="6" borderId="16" xfId="0" applyFill="1" applyBorder="1">
      <alignment vertical="center"/>
    </xf>
    <xf numFmtId="0" fontId="0" fillId="6" borderId="13" xfId="0" applyFill="1" applyBorder="1">
      <alignment vertical="center"/>
    </xf>
    <xf numFmtId="0" fontId="0" fillId="6" borderId="12" xfId="0" applyFill="1" applyBorder="1">
      <alignment vertical="center"/>
    </xf>
    <xf numFmtId="0" fontId="0" fillId="4" borderId="0" xfId="0" applyFill="1" applyAlignment="1">
      <alignment horizontal="center" vertical="center"/>
    </xf>
    <xf numFmtId="0" fontId="0" fillId="4" borderId="1" xfId="0" applyFill="1" applyBorder="1">
      <alignment vertical="center"/>
    </xf>
    <xf numFmtId="0" fontId="0" fillId="0" borderId="0" xfId="0" applyFill="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ACD8B-7ECD-3C47-91F6-83B84E3F9B83}">
  <dimension ref="A1:O47"/>
  <sheetViews>
    <sheetView tabSelected="1" zoomScale="68" workbookViewId="0">
      <selection activeCell="I34" sqref="I34"/>
    </sheetView>
  </sheetViews>
  <sheetFormatPr baseColWidth="10" defaultRowHeight="18"/>
  <cols>
    <col min="2" max="3" width="25.33203125" bestFit="1" customWidth="1"/>
    <col min="4" max="4" width="28.5" customWidth="1"/>
    <col min="6" max="6" width="32.1640625" customWidth="1"/>
    <col min="7" max="7" width="11.6640625" customWidth="1"/>
    <col min="8" max="8" width="22.33203125" customWidth="1"/>
    <col min="9" max="9" width="17.83203125" customWidth="1"/>
    <col min="10" max="10" width="16.33203125" customWidth="1"/>
    <col min="11" max="11" width="19.6640625" customWidth="1"/>
  </cols>
  <sheetData>
    <row r="1" spans="1:10">
      <c r="B1" s="1"/>
    </row>
    <row r="2" spans="1:10">
      <c r="A2" s="10"/>
      <c r="B2" s="14" t="s">
        <v>0</v>
      </c>
      <c r="C2" s="1"/>
      <c r="D2" s="1"/>
      <c r="F2" t="s">
        <v>25</v>
      </c>
      <c r="I2" t="s">
        <v>26</v>
      </c>
    </row>
    <row r="3" spans="1:10">
      <c r="A3" s="10"/>
      <c r="B3" s="14" t="s">
        <v>5</v>
      </c>
      <c r="C3" s="14" t="s">
        <v>1</v>
      </c>
      <c r="D3" s="16" t="s">
        <v>3</v>
      </c>
      <c r="F3" t="s">
        <v>7</v>
      </c>
      <c r="I3" t="s">
        <v>7</v>
      </c>
    </row>
    <row r="4" spans="1:10">
      <c r="A4" s="10"/>
      <c r="B4" s="15" t="s">
        <v>6</v>
      </c>
      <c r="C4" s="15" t="s">
        <v>8</v>
      </c>
      <c r="D4" s="13">
        <f>G20</f>
        <v>10</v>
      </c>
      <c r="F4" t="s">
        <v>32</v>
      </c>
      <c r="G4">
        <v>440</v>
      </c>
      <c r="I4" t="s">
        <v>32</v>
      </c>
      <c r="J4">
        <v>77</v>
      </c>
    </row>
    <row r="5" spans="1:10" ht="19" thickBot="1">
      <c r="B5" s="2"/>
      <c r="C5" s="7" t="s">
        <v>14</v>
      </c>
      <c r="D5" s="2"/>
      <c r="F5" t="s">
        <v>33</v>
      </c>
      <c r="G5">
        <v>760</v>
      </c>
      <c r="I5" t="s">
        <v>33</v>
      </c>
      <c r="J5">
        <v>133</v>
      </c>
    </row>
    <row r="6" spans="1:10">
      <c r="A6" s="3"/>
      <c r="B6" s="18" t="s">
        <v>5</v>
      </c>
      <c r="C6" s="19" t="s">
        <v>1</v>
      </c>
      <c r="D6" s="20" t="s">
        <v>3</v>
      </c>
      <c r="F6" t="s">
        <v>34</v>
      </c>
      <c r="G6">
        <v>800</v>
      </c>
      <c r="I6" t="s">
        <v>34</v>
      </c>
      <c r="J6">
        <v>140</v>
      </c>
    </row>
    <row r="7" spans="1:10" ht="19" thickBot="1">
      <c r="A7" s="3"/>
      <c r="B7" s="21" t="s">
        <v>2</v>
      </c>
      <c r="C7" s="22" t="s">
        <v>2</v>
      </c>
      <c r="D7" s="23"/>
      <c r="F7" t="s">
        <v>35</v>
      </c>
      <c r="G7">
        <v>840</v>
      </c>
      <c r="I7" t="s">
        <v>35</v>
      </c>
      <c r="J7">
        <v>147</v>
      </c>
    </row>
    <row r="8" spans="1:10">
      <c r="B8" s="11"/>
      <c r="F8" s="4" t="s">
        <v>36</v>
      </c>
      <c r="G8" s="4">
        <f>4*G19</f>
        <v>520</v>
      </c>
      <c r="I8" s="4" t="s">
        <v>36</v>
      </c>
      <c r="J8" s="4">
        <f>0.7*G19</f>
        <v>91</v>
      </c>
    </row>
    <row r="9" spans="1:10">
      <c r="A9" s="10"/>
      <c r="B9" s="12" t="s">
        <v>4</v>
      </c>
      <c r="C9" s="1"/>
      <c r="D9" s="1"/>
      <c r="F9" s="4" t="s">
        <v>37</v>
      </c>
      <c r="G9" s="4">
        <f>8*G19</f>
        <v>1040</v>
      </c>
      <c r="I9" s="4" t="s">
        <v>37</v>
      </c>
      <c r="J9" s="4">
        <f>1.4*G19</f>
        <v>182</v>
      </c>
    </row>
    <row r="10" spans="1:10">
      <c r="A10" s="10"/>
      <c r="B10" s="9" t="s">
        <v>16</v>
      </c>
      <c r="C10" s="12" t="s">
        <v>15</v>
      </c>
      <c r="D10" s="9" t="s">
        <v>12</v>
      </c>
    </row>
    <row r="11" spans="1:10">
      <c r="A11" s="10"/>
      <c r="B11" s="9">
        <f>G4*D4</f>
        <v>4400</v>
      </c>
      <c r="C11" s="12">
        <f>D4*J4</f>
        <v>770</v>
      </c>
      <c r="D11" s="9">
        <f>B11+C11</f>
        <v>5170</v>
      </c>
      <c r="F11" t="s">
        <v>11</v>
      </c>
      <c r="I11" t="s">
        <v>11</v>
      </c>
    </row>
    <row r="12" spans="1:10">
      <c r="F12" t="s">
        <v>38</v>
      </c>
      <c r="G12">
        <v>175</v>
      </c>
      <c r="I12" t="s">
        <v>38</v>
      </c>
      <c r="J12">
        <v>35</v>
      </c>
    </row>
    <row r="13" spans="1:10">
      <c r="F13" t="s">
        <v>33</v>
      </c>
      <c r="G13">
        <v>300</v>
      </c>
      <c r="I13" t="s">
        <v>33</v>
      </c>
      <c r="J13">
        <v>60</v>
      </c>
    </row>
    <row r="14" spans="1:10">
      <c r="F14" t="s">
        <v>34</v>
      </c>
      <c r="G14">
        <v>325</v>
      </c>
      <c r="I14" t="s">
        <v>34</v>
      </c>
      <c r="J14">
        <v>65</v>
      </c>
    </row>
    <row r="15" spans="1:10">
      <c r="F15" t="s">
        <v>35</v>
      </c>
      <c r="G15">
        <v>325</v>
      </c>
      <c r="I15" t="s">
        <v>35</v>
      </c>
      <c r="J15">
        <v>65</v>
      </c>
    </row>
    <row r="16" spans="1:10">
      <c r="F16" s="4" t="s">
        <v>36</v>
      </c>
      <c r="G16" s="4">
        <f>1.5*G19</f>
        <v>195</v>
      </c>
      <c r="I16" s="4" t="s">
        <v>36</v>
      </c>
      <c r="J16" s="4">
        <f>0.3*G19</f>
        <v>39</v>
      </c>
    </row>
    <row r="17" spans="2:10">
      <c r="F17" s="4" t="s">
        <v>37</v>
      </c>
      <c r="G17" s="5">
        <f>3.125*G19</f>
        <v>406.25</v>
      </c>
      <c r="I17" s="4" t="s">
        <v>37</v>
      </c>
      <c r="J17" s="5">
        <f>0.625*G19</f>
        <v>81.25</v>
      </c>
    </row>
    <row r="19" spans="2:10">
      <c r="F19" t="s">
        <v>48</v>
      </c>
      <c r="G19">
        <v>130</v>
      </c>
    </row>
    <row r="20" spans="2:10">
      <c r="F20" t="s">
        <v>29</v>
      </c>
      <c r="G20">
        <v>10</v>
      </c>
    </row>
    <row r="22" spans="2:10">
      <c r="B22" t="s">
        <v>17</v>
      </c>
    </row>
    <row r="23" spans="2:10">
      <c r="B23" s="17" t="s">
        <v>0</v>
      </c>
      <c r="C23" s="6"/>
      <c r="D23" s="6"/>
      <c r="E23" s="6"/>
      <c r="F23" s="6"/>
    </row>
    <row r="24" spans="2:10">
      <c r="B24" s="6" t="s">
        <v>18</v>
      </c>
      <c r="C24" s="6"/>
      <c r="D24" s="6"/>
      <c r="E24" s="6"/>
      <c r="F24" s="6"/>
    </row>
    <row r="25" spans="2:10">
      <c r="B25" s="6" t="s">
        <v>19</v>
      </c>
      <c r="C25" s="6"/>
      <c r="D25" s="6"/>
      <c r="E25" s="6"/>
      <c r="F25" s="6"/>
    </row>
    <row r="26" spans="2:10">
      <c r="B26" s="6" t="s">
        <v>20</v>
      </c>
      <c r="C26" s="6"/>
      <c r="D26" s="6"/>
      <c r="E26" s="6"/>
      <c r="F26" s="6"/>
    </row>
    <row r="28" spans="2:10">
      <c r="B28" s="25" t="s">
        <v>21</v>
      </c>
    </row>
    <row r="29" spans="2:10">
      <c r="B29" s="24" t="s">
        <v>44</v>
      </c>
      <c r="C29" s="24"/>
      <c r="D29" s="24"/>
      <c r="E29" s="24"/>
      <c r="F29" s="24"/>
      <c r="G29" s="24"/>
      <c r="H29" s="24"/>
    </row>
    <row r="31" spans="2:10">
      <c r="B31" s="26" t="s">
        <v>4</v>
      </c>
      <c r="C31" s="8"/>
      <c r="D31" s="8"/>
    </row>
    <row r="32" spans="2:10">
      <c r="B32" s="8" t="s">
        <v>22</v>
      </c>
      <c r="C32" s="8"/>
      <c r="D32" s="8"/>
    </row>
    <row r="33" spans="2:15">
      <c r="B33" s="8" t="s">
        <v>23</v>
      </c>
      <c r="C33" s="8"/>
      <c r="D33" s="8"/>
    </row>
    <row r="34" spans="2:15">
      <c r="B34" s="8" t="s">
        <v>24</v>
      </c>
      <c r="C34" s="8"/>
      <c r="D34" s="8"/>
    </row>
    <row r="35" spans="2:15">
      <c r="B35" s="8" t="s">
        <v>27</v>
      </c>
      <c r="C35" s="8"/>
      <c r="D35" s="8"/>
    </row>
    <row r="37" spans="2:15">
      <c r="B37" s="4" t="s">
        <v>28</v>
      </c>
      <c r="C37" s="4"/>
      <c r="D37" s="4"/>
      <c r="E37" s="4"/>
      <c r="F37" s="4"/>
      <c r="G37" s="4"/>
      <c r="H37" s="4"/>
      <c r="I37" s="4"/>
      <c r="J37" s="4"/>
      <c r="K37" s="4"/>
    </row>
    <row r="38" spans="2:15">
      <c r="B38" s="4" t="s">
        <v>39</v>
      </c>
      <c r="C38" s="4"/>
      <c r="D38" s="4"/>
      <c r="E38" s="4"/>
      <c r="F38" s="4"/>
      <c r="G38" s="4"/>
      <c r="H38" s="4"/>
      <c r="I38" s="4"/>
      <c r="J38" s="4"/>
      <c r="K38" s="4"/>
    </row>
    <row r="39" spans="2:15">
      <c r="B39" s="4" t="s">
        <v>40</v>
      </c>
      <c r="C39" s="4"/>
      <c r="D39" s="4"/>
      <c r="E39" s="4"/>
      <c r="F39" s="4"/>
      <c r="G39" s="4"/>
      <c r="H39" s="4"/>
      <c r="I39" s="4"/>
      <c r="J39" s="4"/>
      <c r="K39" s="4"/>
    </row>
    <row r="40" spans="2:15">
      <c r="B40" s="4" t="s">
        <v>41</v>
      </c>
      <c r="C40" s="4"/>
      <c r="D40" s="4"/>
      <c r="E40" s="4"/>
      <c r="F40" s="4"/>
      <c r="G40" s="4"/>
      <c r="H40" s="4"/>
      <c r="I40" s="4"/>
      <c r="J40" s="4"/>
      <c r="K40" s="4"/>
    </row>
    <row r="41" spans="2:15">
      <c r="B41" t="s">
        <v>42</v>
      </c>
    </row>
    <row r="43" spans="2:15">
      <c r="B43" s="24" t="s">
        <v>30</v>
      </c>
      <c r="C43" s="24"/>
      <c r="D43" s="24"/>
      <c r="E43" s="24"/>
      <c r="F43" s="24"/>
      <c r="G43" s="24"/>
      <c r="H43" s="24"/>
      <c r="I43" s="24"/>
      <c r="J43" s="24"/>
      <c r="K43" s="24"/>
      <c r="L43" s="24"/>
      <c r="M43" s="24"/>
      <c r="N43" s="34"/>
      <c r="O43" s="34"/>
    </row>
    <row r="44" spans="2:15">
      <c r="B44" s="24" t="s">
        <v>31</v>
      </c>
      <c r="C44" s="24"/>
      <c r="D44" s="24"/>
      <c r="E44" s="24"/>
      <c r="F44" s="24"/>
      <c r="G44" s="24"/>
      <c r="H44" s="24"/>
      <c r="I44" s="24"/>
      <c r="J44" s="24"/>
      <c r="K44" s="24"/>
      <c r="L44" s="24"/>
      <c r="M44" s="24"/>
      <c r="N44" s="34"/>
      <c r="O44" s="34"/>
    </row>
    <row r="45" spans="2:15">
      <c r="B45" s="24" t="s">
        <v>43</v>
      </c>
      <c r="C45" s="24"/>
      <c r="D45" s="24"/>
      <c r="E45" s="24"/>
      <c r="F45" s="24"/>
      <c r="G45" s="24"/>
      <c r="H45" s="24"/>
      <c r="I45" s="24"/>
      <c r="J45" s="24"/>
      <c r="K45" s="24"/>
      <c r="L45" s="24"/>
      <c r="M45" s="24"/>
      <c r="N45" s="34"/>
      <c r="O45" s="34"/>
    </row>
    <row r="46" spans="2:15">
      <c r="B46" s="24" t="s">
        <v>49</v>
      </c>
      <c r="C46" s="24"/>
      <c r="D46" s="24"/>
      <c r="E46" s="24"/>
      <c r="F46" s="24"/>
      <c r="G46" s="24"/>
      <c r="H46" s="24"/>
      <c r="I46" s="24"/>
      <c r="J46" s="24"/>
      <c r="K46" s="24"/>
      <c r="L46" s="24"/>
      <c r="M46" s="24"/>
      <c r="N46" s="34"/>
      <c r="O46" s="34"/>
    </row>
    <row r="47" spans="2:15">
      <c r="N47" s="34"/>
      <c r="O47" s="34"/>
    </row>
  </sheetData>
  <phoneticPr fontId="1"/>
  <dataValidations count="2">
    <dataValidation type="list" allowBlank="1" showInputMessage="1" showErrorMessage="1" sqref="B4 B7" xr:uid="{D685A827-EF65-4342-B1D2-0D78B70FB693}">
      <formula1>"スタンダード口座, プロ口座"</formula1>
    </dataValidation>
    <dataValidation type="list" allowBlank="1" showInputMessage="1" showErrorMessage="1" sqref="C4 C7" xr:uid="{876B83E5-F022-A248-9A02-AFFB5D3E4C41}">
      <formula1>"USD/JPY, EUR/JPY, GBP/JPY, AUD/JPY, EUR/USD, XAU/USD"</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83E80-51D9-864E-803A-BCFD0FB21E2F}">
  <dimension ref="A2:J23"/>
  <sheetViews>
    <sheetView zoomScale="125" workbookViewId="0">
      <selection activeCell="B25" sqref="B25:B27"/>
    </sheetView>
  </sheetViews>
  <sheetFormatPr baseColWidth="10" defaultRowHeight="18"/>
  <cols>
    <col min="2" max="2" width="24" bestFit="1" customWidth="1"/>
    <col min="3" max="3" width="15.83203125" bestFit="1" customWidth="1"/>
    <col min="4" max="4" width="15" bestFit="1" customWidth="1"/>
    <col min="6" max="6" width="57.1640625" bestFit="1" customWidth="1"/>
    <col min="7" max="7" width="6" bestFit="1" customWidth="1"/>
    <col min="9" max="9" width="49" bestFit="1" customWidth="1"/>
    <col min="10" max="10" width="5" bestFit="1" customWidth="1"/>
  </cols>
  <sheetData>
    <row r="2" spans="1:10">
      <c r="B2" s="29" t="s">
        <v>45</v>
      </c>
      <c r="C2" s="30"/>
      <c r="D2" s="30"/>
      <c r="E2" s="30"/>
      <c r="F2" s="31"/>
    </row>
    <row r="3" spans="1:10">
      <c r="B3" s="1"/>
    </row>
    <row r="4" spans="1:10">
      <c r="A4" s="10"/>
      <c r="B4" s="14" t="s">
        <v>0</v>
      </c>
      <c r="C4" s="1"/>
      <c r="D4" s="1"/>
      <c r="F4" t="s">
        <v>25</v>
      </c>
      <c r="I4" t="s">
        <v>26</v>
      </c>
    </row>
    <row r="5" spans="1:10">
      <c r="A5" s="10"/>
      <c r="B5" s="14" t="s">
        <v>5</v>
      </c>
      <c r="C5" s="14" t="s">
        <v>1</v>
      </c>
      <c r="D5" s="16" t="s">
        <v>3</v>
      </c>
      <c r="F5" t="s">
        <v>7</v>
      </c>
      <c r="I5" t="s">
        <v>7</v>
      </c>
    </row>
    <row r="6" spans="1:10">
      <c r="A6" s="10"/>
      <c r="B6" s="15" t="s">
        <v>6</v>
      </c>
      <c r="C6" s="15" t="s">
        <v>8</v>
      </c>
      <c r="D6" s="13">
        <f>G22</f>
        <v>10</v>
      </c>
      <c r="F6" t="s">
        <v>32</v>
      </c>
      <c r="G6">
        <v>440</v>
      </c>
      <c r="I6" t="s">
        <v>32</v>
      </c>
      <c r="J6">
        <v>77</v>
      </c>
    </row>
    <row r="7" spans="1:10">
      <c r="C7" s="32" t="s">
        <v>14</v>
      </c>
      <c r="F7" t="s">
        <v>33</v>
      </c>
      <c r="G7">
        <v>760</v>
      </c>
      <c r="I7" t="s">
        <v>33</v>
      </c>
      <c r="J7">
        <v>133</v>
      </c>
    </row>
    <row r="8" spans="1:10">
      <c r="B8" s="33" t="s">
        <v>5</v>
      </c>
      <c r="C8" s="33" t="s">
        <v>1</v>
      </c>
      <c r="D8" s="33" t="s">
        <v>3</v>
      </c>
      <c r="F8" t="s">
        <v>34</v>
      </c>
      <c r="G8">
        <v>800</v>
      </c>
      <c r="I8" t="s">
        <v>34</v>
      </c>
      <c r="J8">
        <v>140</v>
      </c>
    </row>
    <row r="9" spans="1:10">
      <c r="B9" s="33" t="s">
        <v>10</v>
      </c>
      <c r="C9" s="33" t="s">
        <v>9</v>
      </c>
      <c r="D9" s="33">
        <f>G23</f>
        <v>5</v>
      </c>
      <c r="F9" t="s">
        <v>35</v>
      </c>
      <c r="G9">
        <v>840</v>
      </c>
      <c r="I9" t="s">
        <v>35</v>
      </c>
      <c r="J9">
        <v>147</v>
      </c>
    </row>
    <row r="10" spans="1:10">
      <c r="B10" s="1"/>
      <c r="F10" s="4" t="s">
        <v>36</v>
      </c>
      <c r="G10" s="4">
        <f>4*G21</f>
        <v>520</v>
      </c>
      <c r="I10" s="4" t="s">
        <v>36</v>
      </c>
      <c r="J10" s="4">
        <f>0.7*G21</f>
        <v>91</v>
      </c>
    </row>
    <row r="11" spans="1:10">
      <c r="A11" s="10"/>
      <c r="B11" s="12" t="s">
        <v>4</v>
      </c>
      <c r="C11" s="1"/>
      <c r="D11" s="1"/>
      <c r="F11" s="4" t="s">
        <v>37</v>
      </c>
      <c r="G11" s="4">
        <f>8*G21</f>
        <v>1040</v>
      </c>
      <c r="I11" s="4" t="s">
        <v>37</v>
      </c>
      <c r="J11" s="4">
        <f>1.4*G21</f>
        <v>182</v>
      </c>
    </row>
    <row r="12" spans="1:10">
      <c r="A12" s="10"/>
      <c r="B12" s="9" t="s">
        <v>16</v>
      </c>
      <c r="C12" s="12" t="s">
        <v>15</v>
      </c>
      <c r="D12" s="9" t="s">
        <v>12</v>
      </c>
    </row>
    <row r="13" spans="1:10">
      <c r="A13" s="10"/>
      <c r="B13" s="27">
        <f>G6*D6+G19*D9</f>
        <v>6431.25</v>
      </c>
      <c r="C13" s="28">
        <f>D6*J6+J19*D9</f>
        <v>1176.25</v>
      </c>
      <c r="D13" s="27">
        <f>B13+C13</f>
        <v>7607.5</v>
      </c>
      <c r="F13" t="s">
        <v>11</v>
      </c>
      <c r="I13" t="s">
        <v>11</v>
      </c>
    </row>
    <row r="14" spans="1:10">
      <c r="F14" t="s">
        <v>38</v>
      </c>
      <c r="G14">
        <v>175</v>
      </c>
      <c r="I14" t="s">
        <v>38</v>
      </c>
      <c r="J14">
        <v>35</v>
      </c>
    </row>
    <row r="15" spans="1:10">
      <c r="F15" t="s">
        <v>33</v>
      </c>
      <c r="G15">
        <v>300</v>
      </c>
      <c r="I15" t="s">
        <v>33</v>
      </c>
      <c r="J15">
        <v>60</v>
      </c>
    </row>
    <row r="16" spans="1:10">
      <c r="F16" t="s">
        <v>34</v>
      </c>
      <c r="G16">
        <v>325</v>
      </c>
      <c r="I16" t="s">
        <v>34</v>
      </c>
      <c r="J16">
        <v>65</v>
      </c>
    </row>
    <row r="17" spans="6:10">
      <c r="F17" t="s">
        <v>35</v>
      </c>
      <c r="G17">
        <v>325</v>
      </c>
      <c r="I17" t="s">
        <v>35</v>
      </c>
      <c r="J17">
        <v>65</v>
      </c>
    </row>
    <row r="18" spans="6:10">
      <c r="F18" s="4" t="s">
        <v>36</v>
      </c>
      <c r="G18" s="4">
        <f>1.5*G21</f>
        <v>195</v>
      </c>
      <c r="I18" s="4" t="s">
        <v>36</v>
      </c>
      <c r="J18" s="4">
        <f>0.3*G21</f>
        <v>39</v>
      </c>
    </row>
    <row r="19" spans="6:10">
      <c r="F19" s="4" t="s">
        <v>37</v>
      </c>
      <c r="G19" s="5">
        <f>3.125*G21</f>
        <v>406.25</v>
      </c>
      <c r="I19" s="4" t="s">
        <v>37</v>
      </c>
      <c r="J19" s="5">
        <f>0.625*G21</f>
        <v>81.25</v>
      </c>
    </row>
    <row r="21" spans="6:10">
      <c r="F21" t="s">
        <v>13</v>
      </c>
      <c r="G21">
        <v>130</v>
      </c>
    </row>
    <row r="22" spans="6:10">
      <c r="F22" t="s">
        <v>46</v>
      </c>
      <c r="G22">
        <v>10</v>
      </c>
    </row>
    <row r="23" spans="6:10">
      <c r="F23" t="s">
        <v>47</v>
      </c>
      <c r="G23">
        <v>5</v>
      </c>
    </row>
  </sheetData>
  <phoneticPr fontId="1"/>
  <dataValidations count="2">
    <dataValidation type="list" allowBlank="1" showInputMessage="1" showErrorMessage="1" sqref="C6 C9" xr:uid="{D92642C0-C57C-6F44-8455-83DF65CF0F78}">
      <formula1>"USD/JPY, EUR/JPY, GBP/JPY, AUD/JPY, EUR/USD, XAU/USD"</formula1>
    </dataValidation>
    <dataValidation type="list" allowBlank="1" showInputMessage="1" showErrorMessage="1" sqref="B6 B9" xr:uid="{2625A60E-9B0E-C140-8465-605F2FD00AE6}">
      <formula1>"スタンダード口座, プロ口座"</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2</vt:i4>
      </vt:variant>
    </vt:vector>
  </HeadingPairs>
  <TitlesOfParts>
    <vt:vector size="2" baseType="lpstr">
      <vt:lpstr>基本概要</vt:lpstr>
      <vt:lpstr>具体例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2023-07-02T15:54:44Z</dcterms:created>
  <dcterms:modified xsi:type="dcterms:W3CDTF">2023-07-02T20:48:56Z</dcterms:modified>
</cp:coreProperties>
</file>