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飯島悠太\Desktop\無料設計書\"/>
    </mc:Choice>
  </mc:AlternateContent>
  <xr:revisionPtr revIDLastSave="0" documentId="13_ncr:1_{58D0CFFD-8855-4CD2-836E-389032BC8694}" xr6:coauthVersionLast="47" xr6:coauthVersionMax="47" xr10:uidLastSave="{00000000-0000-0000-0000-000000000000}"/>
  <bookViews>
    <workbookView xWindow="-120" yWindow="-120" windowWidth="29040" windowHeight="15720" xr2:uid="{4450179F-E755-46DB-8BD3-5D9E5A1F68C6}"/>
  </bookViews>
  <sheets>
    <sheet name="画面①_入力画面" sheetId="6" r:id="rId1"/>
    <sheet name="画面②_PDFデータ" sheetId="7" r:id="rId2"/>
    <sheet name="image_ユーザー画面" sheetId="1" state="hidden" r:id="rId3"/>
    <sheet name="image_保険" sheetId="2" r:id="rId4"/>
    <sheet name="image_積立" sheetId="3" r:id="rId5"/>
    <sheet name="image_不動産" sheetId="4" r:id="rId6"/>
    <sheet name="image_一括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4" i="6" l="1"/>
  <c r="C41" i="6"/>
  <c r="C38" i="6"/>
  <c r="C33" i="6"/>
  <c r="B2" i="3" s="1"/>
  <c r="C30" i="6"/>
  <c r="C27" i="6"/>
  <c r="C24" i="6" a="1"/>
  <c r="C24" i="6" s="1"/>
  <c r="E24" i="1" a="1"/>
  <c r="E24" i="1" s="1"/>
  <c r="A2" i="8"/>
  <c r="B15" i="8" s="1"/>
  <c r="E15" i="8" s="1"/>
  <c r="C58" i="8"/>
  <c r="C55" i="8"/>
  <c r="C53" i="8"/>
  <c r="C46" i="8"/>
  <c r="C43" i="8"/>
  <c r="C41" i="8"/>
  <c r="C34" i="8"/>
  <c r="C31" i="8"/>
  <c r="C29" i="8"/>
  <c r="C26" i="8"/>
  <c r="C22" i="8"/>
  <c r="C19" i="8"/>
  <c r="C17" i="8"/>
  <c r="A16" i="8"/>
  <c r="A17" i="8" s="1"/>
  <c r="C51" i="8"/>
  <c r="B7" i="4"/>
  <c r="B8" i="4" s="1"/>
  <c r="B9" i="4" s="1"/>
  <c r="B10" i="4" s="1"/>
  <c r="B11" i="4" s="1"/>
  <c r="B12" i="4" s="1"/>
  <c r="B13" i="4" s="1"/>
  <c r="B6" i="4"/>
  <c r="B5" i="4"/>
  <c r="E44" i="1"/>
  <c r="A16" i="3"/>
  <c r="A17" i="3" s="1"/>
  <c r="A18" i="3" s="1"/>
  <c r="A19" i="3" s="1"/>
  <c r="A20" i="3" s="1"/>
  <c r="B15" i="3"/>
  <c r="A18" i="8" l="1"/>
  <c r="A19" i="8" s="1"/>
  <c r="A20" i="8" s="1"/>
  <c r="E17" i="8"/>
  <c r="C24" i="8"/>
  <c r="C36" i="8"/>
  <c r="C48" i="8"/>
  <c r="B16" i="8"/>
  <c r="E19" i="8"/>
  <c r="C21" i="8"/>
  <c r="C33" i="8"/>
  <c r="C45" i="8"/>
  <c r="C57" i="8"/>
  <c r="C16" i="8"/>
  <c r="C28" i="8"/>
  <c r="C40" i="8"/>
  <c r="C52" i="8"/>
  <c r="C23" i="8"/>
  <c r="C35" i="8"/>
  <c r="C47" i="8"/>
  <c r="C59" i="8"/>
  <c r="C38" i="8"/>
  <c r="B5" i="8"/>
  <c r="C5" i="8" s="1"/>
  <c r="E16" i="8"/>
  <c r="C18" i="8"/>
  <c r="C30" i="8"/>
  <c r="C42" i="8"/>
  <c r="C54" i="8"/>
  <c r="C25" i="8"/>
  <c r="C37" i="8"/>
  <c r="C49" i="8"/>
  <c r="C20" i="8"/>
  <c r="C32" i="8"/>
  <c r="C44" i="8"/>
  <c r="C56" i="8"/>
  <c r="C50" i="8"/>
  <c r="C15" i="8"/>
  <c r="F15" i="8" s="1"/>
  <c r="C27" i="8"/>
  <c r="C39" i="8"/>
  <c r="A21" i="3"/>
  <c r="A22" i="3" s="1"/>
  <c r="F16" i="8" l="1"/>
  <c r="F17" i="8" s="1"/>
  <c r="F18" i="8" s="1"/>
  <c r="F19" i="8" s="1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F44" i="8" s="1"/>
  <c r="F45" i="8" s="1"/>
  <c r="F46" i="8" s="1"/>
  <c r="F47" i="8" s="1"/>
  <c r="F48" i="8" s="1"/>
  <c r="F49" i="8" s="1"/>
  <c r="F50" i="8" s="1"/>
  <c r="F51" i="8" s="1"/>
  <c r="F52" i="8" s="1"/>
  <c r="F53" i="8" s="1"/>
  <c r="F54" i="8" s="1"/>
  <c r="F55" i="8" s="1"/>
  <c r="F56" i="8" s="1"/>
  <c r="F57" i="8" s="1"/>
  <c r="F58" i="8" s="1"/>
  <c r="F59" i="8" s="1"/>
  <c r="D15" i="8"/>
  <c r="G15" i="8"/>
  <c r="E18" i="8"/>
  <c r="B6" i="8"/>
  <c r="C6" i="8" s="1"/>
  <c r="D16" i="8"/>
  <c r="B17" i="8" s="1"/>
  <c r="A21" i="8"/>
  <c r="E20" i="8"/>
  <c r="A23" i="3"/>
  <c r="G16" i="8" l="1"/>
  <c r="G17" i="8"/>
  <c r="G19" i="8"/>
  <c r="D17" i="8"/>
  <c r="B18" i="8" s="1"/>
  <c r="G20" i="8"/>
  <c r="A22" i="8"/>
  <c r="E21" i="8"/>
  <c r="G18" i="8"/>
  <c r="A24" i="3"/>
  <c r="D18" i="8" l="1"/>
  <c r="B19" i="8" s="1"/>
  <c r="A23" i="8"/>
  <c r="E22" i="8"/>
  <c r="G21" i="8"/>
  <c r="A25" i="3"/>
  <c r="D19" i="8" l="1"/>
  <c r="B20" i="8" s="1"/>
  <c r="G22" i="8"/>
  <c r="A24" i="8"/>
  <c r="E23" i="8"/>
  <c r="A26" i="3"/>
  <c r="E24" i="8" l="1"/>
  <c r="A25" i="8"/>
  <c r="G23" i="8"/>
  <c r="D20" i="8"/>
  <c r="B21" i="8" s="1"/>
  <c r="A27" i="3"/>
  <c r="D21" i="8" l="1"/>
  <c r="B22" i="8" s="1"/>
  <c r="G24" i="8"/>
  <c r="B7" i="8"/>
  <c r="C7" i="8" s="1"/>
  <c r="A26" i="8"/>
  <c r="E25" i="8"/>
  <c r="A28" i="3"/>
  <c r="D22" i="8" l="1"/>
  <c r="B23" i="8" s="1"/>
  <c r="A27" i="8"/>
  <c r="E26" i="8"/>
  <c r="G25" i="8"/>
  <c r="A29" i="3"/>
  <c r="D23" i="8" l="1"/>
  <c r="B24" i="8" s="1"/>
  <c r="A28" i="8"/>
  <c r="E27" i="8"/>
  <c r="G26" i="8"/>
  <c r="A30" i="3"/>
  <c r="A29" i="8" l="1"/>
  <c r="E28" i="8"/>
  <c r="D24" i="8"/>
  <c r="B25" i="8" s="1"/>
  <c r="G27" i="8"/>
  <c r="A31" i="3"/>
  <c r="D25" i="8" l="1"/>
  <c r="B26" i="8" s="1"/>
  <c r="A30" i="8"/>
  <c r="E29" i="8"/>
  <c r="G28" i="8"/>
  <c r="A32" i="3"/>
  <c r="A31" i="8" l="1"/>
  <c r="E30" i="8"/>
  <c r="D26" i="8"/>
  <c r="B27" i="8" s="1"/>
  <c r="G29" i="8"/>
  <c r="B8" i="8"/>
  <c r="C8" i="8" s="1"/>
  <c r="A33" i="3"/>
  <c r="D27" i="8" l="1"/>
  <c r="B28" i="8" s="1"/>
  <c r="A32" i="8"/>
  <c r="E31" i="8"/>
  <c r="G30" i="8"/>
  <c r="A34" i="3"/>
  <c r="D28" i="8" l="1"/>
  <c r="B29" i="8" s="1"/>
  <c r="A33" i="8"/>
  <c r="E32" i="8"/>
  <c r="G31" i="8"/>
  <c r="A35" i="3"/>
  <c r="D29" i="8" l="1"/>
  <c r="B30" i="8" s="1"/>
  <c r="A34" i="8"/>
  <c r="E33" i="8"/>
  <c r="G32" i="8"/>
  <c r="A36" i="3"/>
  <c r="D30" i="8" l="1"/>
  <c r="B31" i="8" s="1"/>
  <c r="G33" i="8"/>
  <c r="A35" i="8"/>
  <c r="E34" i="8"/>
  <c r="A37" i="3"/>
  <c r="D31" i="8" l="1"/>
  <c r="B32" i="8" s="1"/>
  <c r="B9" i="8"/>
  <c r="C9" i="8" s="1"/>
  <c r="G34" i="8"/>
  <c r="A36" i="8"/>
  <c r="E35" i="8"/>
  <c r="A38" i="3"/>
  <c r="D32" i="8" l="1"/>
  <c r="B33" i="8" s="1"/>
  <c r="E36" i="8"/>
  <c r="A37" i="8"/>
  <c r="G35" i="8"/>
  <c r="A39" i="3"/>
  <c r="D33" i="8" l="1"/>
  <c r="B34" i="8" s="1"/>
  <c r="A38" i="8"/>
  <c r="E37" i="8"/>
  <c r="G36" i="8"/>
  <c r="A40" i="3"/>
  <c r="D34" i="8" l="1"/>
  <c r="B35" i="8" s="1"/>
  <c r="G37" i="8"/>
  <c r="A39" i="8"/>
  <c r="E38" i="8"/>
  <c r="A41" i="3"/>
  <c r="D35" i="8" l="1"/>
  <c r="B36" i="8" s="1"/>
  <c r="A40" i="8"/>
  <c r="E39" i="8"/>
  <c r="G38" i="8"/>
  <c r="A42" i="3"/>
  <c r="D36" i="8" l="1"/>
  <c r="B37" i="8" s="1"/>
  <c r="B10" i="8"/>
  <c r="C10" i="8" s="1"/>
  <c r="G39" i="8"/>
  <c r="A41" i="8"/>
  <c r="E40" i="8"/>
  <c r="A43" i="3"/>
  <c r="D37" i="8" l="1"/>
  <c r="B38" i="8" s="1"/>
  <c r="E41" i="8"/>
  <c r="A42" i="8"/>
  <c r="G40" i="8"/>
  <c r="A44" i="3"/>
  <c r="D38" i="8" l="1"/>
  <c r="B39" i="8" s="1"/>
  <c r="A43" i="8"/>
  <c r="E42" i="8"/>
  <c r="G41" i="8"/>
  <c r="A45" i="3"/>
  <c r="D39" i="8" l="1"/>
  <c r="B40" i="8" s="1"/>
  <c r="G42" i="8"/>
  <c r="A44" i="8"/>
  <c r="E43" i="8"/>
  <c r="A46" i="3"/>
  <c r="D40" i="8" l="1"/>
  <c r="B41" i="8" s="1"/>
  <c r="A45" i="8"/>
  <c r="E44" i="8"/>
  <c r="G43" i="8"/>
  <c r="A47" i="3"/>
  <c r="D41" i="8" l="1"/>
  <c r="B42" i="8" s="1"/>
  <c r="B11" i="8"/>
  <c r="C11" i="8" s="1"/>
  <c r="G44" i="8"/>
  <c r="A46" i="8"/>
  <c r="E45" i="8"/>
  <c r="A48" i="3"/>
  <c r="D42" i="8" l="1"/>
  <c r="B43" i="8" s="1"/>
  <c r="G45" i="8"/>
  <c r="A47" i="8"/>
  <c r="E46" i="8"/>
  <c r="A49" i="3"/>
  <c r="D43" i="8" l="1"/>
  <c r="B44" i="8" s="1"/>
  <c r="A48" i="8"/>
  <c r="E47" i="8"/>
  <c r="G46" i="8"/>
  <c r="A50" i="3"/>
  <c r="D44" i="8" l="1"/>
  <c r="B45" i="8" s="1"/>
  <c r="G47" i="8"/>
  <c r="E48" i="8"/>
  <c r="A49" i="8"/>
  <c r="A51" i="3"/>
  <c r="D45" i="8" l="1"/>
  <c r="B46" i="8" s="1"/>
  <c r="G48" i="8"/>
  <c r="A50" i="8"/>
  <c r="E49" i="8"/>
  <c r="A52" i="3"/>
  <c r="D46" i="8" l="1"/>
  <c r="B47" i="8" s="1"/>
  <c r="G49" i="8"/>
  <c r="A51" i="8"/>
  <c r="E50" i="8"/>
  <c r="A53" i="3"/>
  <c r="D47" i="8" l="1"/>
  <c r="B48" i="8" s="1"/>
  <c r="G50" i="8"/>
  <c r="E51" i="8"/>
  <c r="A52" i="8"/>
  <c r="A54" i="3"/>
  <c r="D48" i="8" l="1"/>
  <c r="B49" i="8" s="1"/>
  <c r="G51" i="8"/>
  <c r="A53" i="8"/>
  <c r="E52" i="8"/>
  <c r="A55" i="3"/>
  <c r="D49" i="8" l="1"/>
  <c r="B50" i="8" s="1"/>
  <c r="E53" i="8"/>
  <c r="A54" i="8"/>
  <c r="G52" i="8"/>
  <c r="A56" i="3"/>
  <c r="D50" i="8" l="1"/>
  <c r="B51" i="8" s="1"/>
  <c r="A55" i="8"/>
  <c r="E54" i="8"/>
  <c r="G53" i="8"/>
  <c r="A57" i="3"/>
  <c r="D51" i="8" l="1"/>
  <c r="B52" i="8" s="1"/>
  <c r="G54" i="8"/>
  <c r="A56" i="8"/>
  <c r="E55" i="8"/>
  <c r="A58" i="3"/>
  <c r="D52" i="8" l="1"/>
  <c r="B53" i="8" s="1"/>
  <c r="E56" i="8"/>
  <c r="A57" i="8"/>
  <c r="G55" i="8"/>
  <c r="A59" i="3"/>
  <c r="D53" i="8" l="1"/>
  <c r="B54" i="8" s="1"/>
  <c r="A58" i="8"/>
  <c r="E57" i="8"/>
  <c r="G56" i="8"/>
  <c r="E27" i="1"/>
  <c r="E30" i="1"/>
  <c r="D54" i="8" l="1"/>
  <c r="B55" i="8" s="1"/>
  <c r="G57" i="8"/>
  <c r="A59" i="8"/>
  <c r="E59" i="8" s="1"/>
  <c r="E58" i="8"/>
  <c r="E33" i="1"/>
  <c r="E41" i="1" s="1"/>
  <c r="D55" i="8" l="1"/>
  <c r="B56" i="8" s="1"/>
  <c r="G59" i="8"/>
  <c r="G58" i="8"/>
  <c r="C59" i="3"/>
  <c r="C48" i="3"/>
  <c r="C39" i="3"/>
  <c r="C54" i="3"/>
  <c r="C57" i="3"/>
  <c r="E15" i="3"/>
  <c r="C43" i="3"/>
  <c r="C52" i="3"/>
  <c r="C18" i="3"/>
  <c r="C42" i="3"/>
  <c r="C49" i="3"/>
  <c r="C51" i="3"/>
  <c r="C19" i="3"/>
  <c r="C22" i="3"/>
  <c r="E17" i="3"/>
  <c r="C46" i="3"/>
  <c r="C20" i="3"/>
  <c r="C29" i="3"/>
  <c r="E20" i="3"/>
  <c r="E16" i="3"/>
  <c r="C24" i="3"/>
  <c r="C16" i="3"/>
  <c r="C31" i="3"/>
  <c r="C34" i="3"/>
  <c r="E19" i="3"/>
  <c r="C23" i="3"/>
  <c r="C44" i="3"/>
  <c r="C30" i="3"/>
  <c r="C15" i="3"/>
  <c r="F15" i="3" s="1"/>
  <c r="C28" i="3"/>
  <c r="C32" i="3"/>
  <c r="C53" i="3"/>
  <c r="C50" i="3"/>
  <c r="C36" i="3"/>
  <c r="C40" i="3"/>
  <c r="C55" i="3"/>
  <c r="C58" i="3"/>
  <c r="C35" i="3"/>
  <c r="C56" i="3"/>
  <c r="C21" i="3"/>
  <c r="C27" i="3"/>
  <c r="C41" i="3"/>
  <c r="C25" i="3"/>
  <c r="C17" i="3"/>
  <c r="C33" i="3"/>
  <c r="C45" i="3"/>
  <c r="C37" i="3"/>
  <c r="C47" i="3"/>
  <c r="E18" i="3"/>
  <c r="C26" i="3"/>
  <c r="C38" i="3"/>
  <c r="E22" i="3"/>
  <c r="E21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D56" i="8" l="1"/>
  <c r="B57" i="8" s="1"/>
  <c r="B8" i="3"/>
  <c r="C8" i="3" s="1"/>
  <c r="B10" i="3"/>
  <c r="C10" i="3" s="1"/>
  <c r="G15" i="3"/>
  <c r="B16" i="3"/>
  <c r="B5" i="3"/>
  <c r="C5" i="3" s="1"/>
  <c r="D15" i="3"/>
  <c r="F16" i="3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G59" i="3" s="1"/>
  <c r="B7" i="3"/>
  <c r="C7" i="3" s="1"/>
  <c r="E47" i="1"/>
  <c r="B11" i="3"/>
  <c r="C11" i="3" s="1"/>
  <c r="B9" i="3"/>
  <c r="C9" i="3" s="1"/>
  <c r="B6" i="3"/>
  <c r="C6" i="3" s="1"/>
  <c r="G19" i="3" l="1"/>
  <c r="D57" i="8"/>
  <c r="B58" i="8" s="1"/>
  <c r="G35" i="3"/>
  <c r="G28" i="3"/>
  <c r="G58" i="3"/>
  <c r="G25" i="3"/>
  <c r="G26" i="3"/>
  <c r="G51" i="3"/>
  <c r="G50" i="3"/>
  <c r="G30" i="3"/>
  <c r="G20" i="3"/>
  <c r="G39" i="3"/>
  <c r="G45" i="3"/>
  <c r="G44" i="3"/>
  <c r="G53" i="3"/>
  <c r="G47" i="3"/>
  <c r="D16" i="3"/>
  <c r="B17" i="3" s="1"/>
  <c r="D17" i="3" s="1"/>
  <c r="B18" i="3" s="1"/>
  <c r="D18" i="3" s="1"/>
  <c r="B19" i="3" s="1"/>
  <c r="D19" i="3" s="1"/>
  <c r="B20" i="3" s="1"/>
  <c r="D20" i="3" s="1"/>
  <c r="B21" i="3" s="1"/>
  <c r="D21" i="3" s="1"/>
  <c r="B22" i="3" s="1"/>
  <c r="D22" i="3" s="1"/>
  <c r="B23" i="3" s="1"/>
  <c r="D23" i="3" s="1"/>
  <c r="B24" i="3" s="1"/>
  <c r="D24" i="3" s="1"/>
  <c r="B25" i="3" s="1"/>
  <c r="D25" i="3" s="1"/>
  <c r="B26" i="3" s="1"/>
  <c r="D26" i="3" s="1"/>
  <c r="B27" i="3" s="1"/>
  <c r="D27" i="3" s="1"/>
  <c r="B28" i="3" s="1"/>
  <c r="D28" i="3" s="1"/>
  <c r="B29" i="3" s="1"/>
  <c r="D29" i="3" s="1"/>
  <c r="B30" i="3" s="1"/>
  <c r="D30" i="3" s="1"/>
  <c r="B31" i="3" s="1"/>
  <c r="D31" i="3" s="1"/>
  <c r="B32" i="3" s="1"/>
  <c r="D32" i="3" s="1"/>
  <c r="B33" i="3" s="1"/>
  <c r="D33" i="3" s="1"/>
  <c r="B34" i="3" s="1"/>
  <c r="D34" i="3" s="1"/>
  <c r="B35" i="3" s="1"/>
  <c r="D35" i="3" s="1"/>
  <c r="B36" i="3" s="1"/>
  <c r="D36" i="3" s="1"/>
  <c r="B37" i="3" s="1"/>
  <c r="D37" i="3" s="1"/>
  <c r="B38" i="3" s="1"/>
  <c r="D38" i="3" s="1"/>
  <c r="B39" i="3" s="1"/>
  <c r="D39" i="3" s="1"/>
  <c r="B40" i="3" s="1"/>
  <c r="D40" i="3" s="1"/>
  <c r="B41" i="3" s="1"/>
  <c r="D41" i="3" s="1"/>
  <c r="B42" i="3" s="1"/>
  <c r="D42" i="3" s="1"/>
  <c r="B43" i="3" s="1"/>
  <c r="D43" i="3" s="1"/>
  <c r="B44" i="3" s="1"/>
  <c r="D44" i="3" s="1"/>
  <c r="B45" i="3" s="1"/>
  <c r="D45" i="3" s="1"/>
  <c r="B46" i="3" s="1"/>
  <c r="D46" i="3" s="1"/>
  <c r="B47" i="3" s="1"/>
  <c r="D47" i="3" s="1"/>
  <c r="B48" i="3" s="1"/>
  <c r="D48" i="3" s="1"/>
  <c r="B49" i="3" s="1"/>
  <c r="D49" i="3" s="1"/>
  <c r="B50" i="3" s="1"/>
  <c r="D50" i="3" s="1"/>
  <c r="B51" i="3" s="1"/>
  <c r="D51" i="3" s="1"/>
  <c r="B52" i="3" s="1"/>
  <c r="D52" i="3" s="1"/>
  <c r="B53" i="3" s="1"/>
  <c r="D53" i="3" s="1"/>
  <c r="B54" i="3" s="1"/>
  <c r="D54" i="3" s="1"/>
  <c r="B55" i="3" s="1"/>
  <c r="D55" i="3" s="1"/>
  <c r="B56" i="3" s="1"/>
  <c r="D56" i="3" s="1"/>
  <c r="B57" i="3" s="1"/>
  <c r="D57" i="3" s="1"/>
  <c r="B58" i="3" s="1"/>
  <c r="D58" i="3" s="1"/>
  <c r="B59" i="3" s="1"/>
  <c r="D59" i="3" s="1"/>
  <c r="G18" i="3"/>
  <c r="G38" i="3"/>
  <c r="G46" i="3"/>
  <c r="G17" i="3"/>
  <c r="G36" i="3"/>
  <c r="G52" i="3"/>
  <c r="G22" i="3"/>
  <c r="G33" i="3"/>
  <c r="G57" i="3"/>
  <c r="G42" i="3"/>
  <c r="G43" i="3"/>
  <c r="G24" i="3"/>
  <c r="G48" i="3"/>
  <c r="G16" i="3"/>
  <c r="G21" i="3"/>
  <c r="G37" i="3"/>
  <c r="G40" i="3"/>
  <c r="G54" i="3"/>
  <c r="G55" i="3"/>
  <c r="G32" i="3"/>
  <c r="G23" i="3"/>
  <c r="G56" i="3"/>
  <c r="G31" i="3"/>
  <c r="G34" i="3"/>
  <c r="G27" i="3"/>
  <c r="G41" i="3"/>
  <c r="G49" i="3"/>
  <c r="G29" i="3"/>
  <c r="D58" i="8" l="1"/>
  <c r="B59" i="8" s="1"/>
  <c r="D5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<sst xmlns="http://schemas.openxmlformats.org/spreadsheetml/2006/main" count="322" uniqueCount="117">
  <si>
    <t>page.1</t>
    <phoneticPr fontId="4"/>
  </si>
  <si>
    <t>あなたのことを教えてください</t>
    <rPh sb="7" eb="8">
      <t>オシ</t>
    </rPh>
    <phoneticPr fontId="4"/>
  </si>
  <si>
    <t>性別</t>
    <rPh sb="0" eb="2">
      <t>セイベツ</t>
    </rPh>
    <phoneticPr fontId="4"/>
  </si>
  <si>
    <t>年齢</t>
    <rPh sb="0" eb="2">
      <t>ネンレイ</t>
    </rPh>
    <phoneticPr fontId="4"/>
  </si>
  <si>
    <t>子ども</t>
    <rPh sb="0" eb="1">
      <t>コ</t>
    </rPh>
    <phoneticPr fontId="4"/>
  </si>
  <si>
    <t>月の保険料</t>
    <rPh sb="0" eb="1">
      <t>ツキ</t>
    </rPh>
    <rPh sb="2" eb="5">
      <t>ホケンリョウ</t>
    </rPh>
    <phoneticPr fontId="4"/>
  </si>
  <si>
    <t>月の貯金額</t>
    <rPh sb="0" eb="1">
      <t>ツキ</t>
    </rPh>
    <rPh sb="2" eb="5">
      <t>チョキンガク</t>
    </rPh>
    <phoneticPr fontId="4"/>
  </si>
  <si>
    <t>歳</t>
    <rPh sb="0" eb="1">
      <t>サイ</t>
    </rPh>
    <phoneticPr fontId="4"/>
  </si>
  <si>
    <t>人</t>
    <rPh sb="0" eb="1">
      <t>ニン</t>
    </rPh>
    <phoneticPr fontId="4"/>
  </si>
  <si>
    <t>円</t>
    <rPh sb="0" eb="1">
      <t>エン</t>
    </rPh>
    <phoneticPr fontId="4"/>
  </si>
  <si>
    <t>男性</t>
  </si>
  <si>
    <t>男性</t>
    <rPh sb="0" eb="2">
      <t>ダンセイ</t>
    </rPh>
    <phoneticPr fontId="4"/>
  </si>
  <si>
    <t>女性</t>
    <rPh sb="0" eb="2">
      <t>ジョセイ</t>
    </rPh>
    <phoneticPr fontId="4"/>
  </si>
  <si>
    <t>page.2</t>
    <phoneticPr fontId="4"/>
  </si>
  <si>
    <t>あなたの</t>
    <phoneticPr fontId="4"/>
  </si>
  <si>
    <t>適正保険料は…</t>
  </si>
  <si>
    <t>保険見直しで</t>
    <rPh sb="0" eb="2">
      <t>ホケン</t>
    </rPh>
    <rPh sb="2" eb="4">
      <t>ミナオ</t>
    </rPh>
    <phoneticPr fontId="4"/>
  </si>
  <si>
    <t>浮いたお金は…</t>
    <rPh sb="0" eb="1">
      <t>ウ</t>
    </rPh>
    <rPh sb="4" eb="5">
      <t>カネ</t>
    </rPh>
    <phoneticPr fontId="4"/>
  </si>
  <si>
    <t>月々</t>
    <rPh sb="0" eb="2">
      <t>ツキヅキ</t>
    </rPh>
    <phoneticPr fontId="4"/>
  </si>
  <si>
    <t>適正な</t>
    <rPh sb="0" eb="2">
      <t>テキセイ</t>
    </rPh>
    <phoneticPr fontId="4"/>
  </si>
  <si>
    <t>月の余剰資金は…</t>
    <rPh sb="0" eb="1">
      <t>ツキ</t>
    </rPh>
    <rPh sb="2" eb="6">
      <t>ヨジョウシキン</t>
    </rPh>
    <phoneticPr fontId="4"/>
  </si>
  <si>
    <t>※保険料金表から抽出</t>
    <rPh sb="1" eb="6">
      <t>ホケンリョウキンヒョウ</t>
    </rPh>
    <rPh sb="8" eb="10">
      <t>チュウシュツ</t>
    </rPh>
    <phoneticPr fontId="4"/>
  </si>
  <si>
    <t>※引数：E13/E24</t>
    <rPh sb="1" eb="3">
      <t>ヒキスウ</t>
    </rPh>
    <phoneticPr fontId="4"/>
  </si>
  <si>
    <t>※数式：E13-E24</t>
    <rPh sb="1" eb="3">
      <t>スウシキ</t>
    </rPh>
    <phoneticPr fontId="4"/>
  </si>
  <si>
    <t>※引数：E27/E30</t>
    <rPh sb="1" eb="3">
      <t>ヒキスウ</t>
    </rPh>
    <phoneticPr fontId="4"/>
  </si>
  <si>
    <t>※数式：E27+E30</t>
    <rPh sb="1" eb="3">
      <t>スウシキ</t>
    </rPh>
    <phoneticPr fontId="4"/>
  </si>
  <si>
    <t>page.3</t>
    <phoneticPr fontId="4"/>
  </si>
  <si>
    <t>月々の余剰資金</t>
    <rPh sb="0" eb="2">
      <t>ツキヅキ</t>
    </rPh>
    <rPh sb="3" eb="7">
      <t>ヨジョウシキン</t>
    </rPh>
    <phoneticPr fontId="4"/>
  </si>
  <si>
    <t>※引数：E33</t>
    <rPh sb="1" eb="3">
      <t>ヒキスウ</t>
    </rPh>
    <phoneticPr fontId="4"/>
  </si>
  <si>
    <t>これを積立投資していくと…</t>
    <rPh sb="3" eb="7">
      <t>ツミタテトウシ</t>
    </rPh>
    <phoneticPr fontId="4"/>
  </si>
  <si>
    <t>歳までの</t>
    <rPh sb="0" eb="1">
      <t>サイ</t>
    </rPh>
    <phoneticPr fontId="4"/>
  </si>
  <si>
    <t>年間で</t>
    <rPh sb="0" eb="2">
      <t>ネンカン</t>
    </rPh>
    <phoneticPr fontId="4"/>
  </si>
  <si>
    <t>円になる</t>
    <rPh sb="0" eb="1">
      <t>エン</t>
    </rPh>
    <phoneticPr fontId="4"/>
  </si>
  <si>
    <t>※引数：E9/C42</t>
    <rPh sb="1" eb="3">
      <t>ヒキスウ</t>
    </rPh>
    <phoneticPr fontId="4"/>
  </si>
  <si>
    <t>※数式：C42-E9</t>
    <rPh sb="1" eb="3">
      <t>スウシキ</t>
    </rPh>
    <phoneticPr fontId="4"/>
  </si>
  <si>
    <t>初期投資額</t>
  </si>
  <si>
    <t>月間積立額</t>
  </si>
  <si>
    <t>利回り</t>
  </si>
  <si>
    <t>年</t>
  </si>
  <si>
    <t>年末残高</t>
  </si>
  <si>
    <t>初期投資倍率</t>
  </si>
  <si>
    <t>年初残高</t>
  </si>
  <si>
    <t>年増加額</t>
  </si>
  <si>
    <t>利息</t>
  </si>
  <si>
    <t>積立累計額</t>
    <rPh sb="0" eb="2">
      <t>ツミタテ</t>
    </rPh>
    <rPh sb="2" eb="4">
      <t>ルイケイ</t>
    </rPh>
    <rPh sb="4" eb="5">
      <t>ガク</t>
    </rPh>
    <phoneticPr fontId="4"/>
  </si>
  <si>
    <t>運用益</t>
    <rPh sb="0" eb="3">
      <t>ウンヨウエキ</t>
    </rPh>
    <phoneticPr fontId="4"/>
  </si>
  <si>
    <t>※引数：E39/E42</t>
    <rPh sb="1" eb="3">
      <t>ヒキスウ</t>
    </rPh>
    <phoneticPr fontId="4"/>
  </si>
  <si>
    <t>※積立計算表から抽出</t>
    <rPh sb="1" eb="3">
      <t>ツミタテ</t>
    </rPh>
    <rPh sb="3" eb="5">
      <t>ケイサン</t>
    </rPh>
    <rPh sb="5" eb="6">
      <t>ヒョウ</t>
    </rPh>
    <rPh sb="8" eb="10">
      <t>チュウシュツ</t>
    </rPh>
    <phoneticPr fontId="4"/>
  </si>
  <si>
    <t>※掲出する年数は積立期間に合わせる</t>
    <rPh sb="1" eb="3">
      <t>ケイシュツ</t>
    </rPh>
    <rPh sb="5" eb="7">
      <t>ネンスウ</t>
    </rPh>
    <rPh sb="8" eb="10">
      <t>ツミタテ</t>
    </rPh>
    <rPh sb="10" eb="12">
      <t>キカン</t>
    </rPh>
    <rPh sb="13" eb="14">
      <t>ア</t>
    </rPh>
    <phoneticPr fontId="4"/>
  </si>
  <si>
    <t>page.4</t>
    <phoneticPr fontId="4"/>
  </si>
  <si>
    <t>以下</t>
    <rPh sb="0" eb="2">
      <t>イカ</t>
    </rPh>
    <phoneticPr fontId="4"/>
  </si>
  <si>
    <t>・年収を入力してもらって不動産</t>
    <rPh sb="1" eb="3">
      <t>ネンシュウ</t>
    </rPh>
    <rPh sb="4" eb="6">
      <t>ニュウリョク</t>
    </rPh>
    <rPh sb="12" eb="15">
      <t>フドウサン</t>
    </rPh>
    <phoneticPr fontId="4"/>
  </si>
  <si>
    <t>・貯金額を入力してもらって一括</t>
    <rPh sb="1" eb="4">
      <t>チョキンガク</t>
    </rPh>
    <rPh sb="5" eb="7">
      <t>ニュウリョク</t>
    </rPh>
    <rPh sb="13" eb="15">
      <t>イッカツ</t>
    </rPh>
    <phoneticPr fontId="4"/>
  </si>
  <si>
    <t>■医療保険</t>
    <rPh sb="1" eb="5">
      <t>イリョウホケン</t>
    </rPh>
    <phoneticPr fontId="4"/>
  </si>
  <si>
    <t>■収入保障保険</t>
    <rPh sb="1" eb="5">
      <t>シュウニュウホショウ</t>
    </rPh>
    <rPh sb="5" eb="7">
      <t>ホケン</t>
    </rPh>
    <phoneticPr fontId="4"/>
  </si>
  <si>
    <t>保険料</t>
    <rPh sb="0" eb="3">
      <t>ホケンリョウ</t>
    </rPh>
    <phoneticPr fontId="4"/>
  </si>
  <si>
    <t>■page.1　無料設計書</t>
    <rPh sb="8" eb="13">
      <t>ムリョウセッケイショ</t>
    </rPh>
    <phoneticPr fontId="4"/>
  </si>
  <si>
    <t>23年</t>
    <rPh sb="2" eb="3">
      <t>ネン</t>
    </rPh>
    <phoneticPr fontId="4"/>
  </si>
  <si>
    <t>31年</t>
    <rPh sb="2" eb="3">
      <t>ネン</t>
    </rPh>
    <phoneticPr fontId="4"/>
  </si>
  <si>
    <t>29年</t>
    <rPh sb="2" eb="3">
      <t>ネン</t>
    </rPh>
    <phoneticPr fontId="4"/>
  </si>
  <si>
    <t>28年</t>
    <rPh sb="2" eb="3">
      <t>ネン</t>
    </rPh>
    <phoneticPr fontId="4"/>
  </si>
  <si>
    <t>26年</t>
    <rPh sb="2" eb="3">
      <t>ネン</t>
    </rPh>
    <phoneticPr fontId="4"/>
  </si>
  <si>
    <t>25年</t>
    <rPh sb="2" eb="3">
      <t>ネン</t>
    </rPh>
    <phoneticPr fontId="4"/>
  </si>
  <si>
    <t>※引数：年齢/性別/子供有無</t>
    <rPh sb="1" eb="3">
      <t>ヒキスウ</t>
    </rPh>
    <rPh sb="4" eb="6">
      <t>ネンレイ</t>
    </rPh>
    <rPh sb="7" eb="9">
      <t>セイベツ</t>
    </rPh>
    <rPh sb="10" eb="12">
      <t>コドモ</t>
    </rPh>
    <rPh sb="12" eb="14">
      <t>ウム</t>
    </rPh>
    <phoneticPr fontId="4"/>
  </si>
  <si>
    <t>月々の保険料</t>
    <rPh sb="0" eb="2">
      <t>ツキヅキ</t>
    </rPh>
    <rPh sb="3" eb="6">
      <t>ホケンリョウ</t>
    </rPh>
    <phoneticPr fontId="4"/>
  </si>
  <si>
    <t>月々の貯金額</t>
    <rPh sb="0" eb="2">
      <t>ツキヅキ</t>
    </rPh>
    <rPh sb="3" eb="6">
      <t>チョキンガク</t>
    </rPh>
    <phoneticPr fontId="4"/>
  </si>
  <si>
    <t>入力or選択</t>
    <rPh sb="0" eb="2">
      <t>ニュウリョク</t>
    </rPh>
    <rPh sb="4" eb="6">
      <t>センタク</t>
    </rPh>
    <phoneticPr fontId="4"/>
  </si>
  <si>
    <t>トリガー</t>
    <phoneticPr fontId="4"/>
  </si>
  <si>
    <t>診断スタート</t>
    <rPh sb="0" eb="2">
      <t>シンダン</t>
    </rPh>
    <phoneticPr fontId="4"/>
  </si>
  <si>
    <t>適正保険料は…</t>
    <rPh sb="0" eb="2">
      <t>テキセイ</t>
    </rPh>
    <rPh sb="2" eb="5">
      <t>ホケンリョウ</t>
    </rPh>
    <phoneticPr fontId="4"/>
  </si>
  <si>
    <t>保険見直しで</t>
    <rPh sb="0" eb="4">
      <t>ホケンミナオ</t>
    </rPh>
    <phoneticPr fontId="4"/>
  </si>
  <si>
    <t>データ参照処理</t>
    <rPh sb="3" eb="5">
      <t>サンショウ</t>
    </rPh>
    <rPh sb="5" eb="7">
      <t>ショリ</t>
    </rPh>
    <phoneticPr fontId="4"/>
  </si>
  <si>
    <t>計算処理</t>
    <rPh sb="0" eb="4">
      <t>ケイサンショリ</t>
    </rPh>
    <phoneticPr fontId="4"/>
  </si>
  <si>
    <t>適切な</t>
    <rPh sb="0" eb="2">
      <t>テキセツ</t>
    </rPh>
    <phoneticPr fontId="4"/>
  </si>
  <si>
    <t>月の余剰資金で作れる
資産の結果は…</t>
    <rPh sb="0" eb="1">
      <t>ツキ</t>
    </rPh>
    <rPh sb="2" eb="6">
      <t>ヨジョウシキン</t>
    </rPh>
    <rPh sb="7" eb="8">
      <t>ツク</t>
    </rPh>
    <rPh sb="11" eb="13">
      <t>シサン</t>
    </rPh>
    <rPh sb="14" eb="16">
      <t>ケッカ</t>
    </rPh>
    <phoneticPr fontId="4"/>
  </si>
  <si>
    <t>65歳までの</t>
    <rPh sb="2" eb="3">
      <t>サイ</t>
    </rPh>
    <phoneticPr fontId="4"/>
  </si>
  <si>
    <t>より詳しく診断する</t>
    <rPh sb="2" eb="3">
      <t>クワ</t>
    </rPh>
    <rPh sb="5" eb="7">
      <t>シンダン</t>
    </rPh>
    <phoneticPr fontId="4"/>
  </si>
  <si>
    <t>年収</t>
    <rPh sb="0" eb="2">
      <t>ネンシュウ</t>
    </rPh>
    <phoneticPr fontId="4"/>
  </si>
  <si>
    <t>貯蓄額</t>
    <rPh sb="0" eb="3">
      <t>チョチクガク</t>
    </rPh>
    <phoneticPr fontId="4"/>
  </si>
  <si>
    <t>診断結果をダウンロード</t>
    <rPh sb="0" eb="4">
      <t>シンダンケッカ</t>
    </rPh>
    <phoneticPr fontId="4"/>
  </si>
  <si>
    <t>■あなたのご状況</t>
    <rPh sb="6" eb="8">
      <t>ジョウキョウ</t>
    </rPh>
    <phoneticPr fontId="4"/>
  </si>
  <si>
    <t>年齢：</t>
    <phoneticPr fontId="4"/>
  </si>
  <si>
    <t>性別：</t>
    <rPh sb="0" eb="2">
      <t>セイベツ</t>
    </rPh>
    <phoneticPr fontId="4"/>
  </si>
  <si>
    <t>xxx</t>
    <phoneticPr fontId="4"/>
  </si>
  <si>
    <t>子ども：</t>
    <rPh sb="0" eb="1">
      <t>コ</t>
    </rPh>
    <phoneticPr fontId="4"/>
  </si>
  <si>
    <t>保険料：</t>
    <rPh sb="0" eb="3">
      <t>ホケンリョウ</t>
    </rPh>
    <phoneticPr fontId="4"/>
  </si>
  <si>
    <t>月の貯金：</t>
    <rPh sb="0" eb="1">
      <t>ツキ</t>
    </rPh>
    <rPh sb="2" eb="4">
      <t>チョキン</t>
    </rPh>
    <phoneticPr fontId="4"/>
  </si>
  <si>
    <t>貯蓄：</t>
    <rPh sb="0" eb="2">
      <t>チョチク</t>
    </rPh>
    <phoneticPr fontId="4"/>
  </si>
  <si>
    <t>年収：</t>
    <rPh sb="0" eb="2">
      <t>ネンシュウ</t>
    </rPh>
    <phoneticPr fontId="4"/>
  </si>
  <si>
    <t>万円</t>
    <rPh sb="0" eb="2">
      <t>マンエン</t>
    </rPh>
    <phoneticPr fontId="4"/>
  </si>
  <si>
    <t>■適正な保険の見直し</t>
    <rPh sb="1" eb="3">
      <t>テキセイ</t>
    </rPh>
    <rPh sb="4" eb="6">
      <t>ホケン</t>
    </rPh>
    <rPh sb="7" eb="9">
      <t>ミナオ</t>
    </rPh>
    <phoneticPr fontId="4"/>
  </si>
  <si>
    <t>あなたの適正保険料は</t>
    <rPh sb="4" eb="6">
      <t>テキセイ</t>
    </rPh>
    <rPh sb="6" eb="9">
      <t>ホケンリョウ</t>
    </rPh>
    <phoneticPr fontId="4"/>
  </si>
  <si>
    <t>円/月 です。</t>
    <rPh sb="0" eb="1">
      <t>エン</t>
    </rPh>
    <rPh sb="2" eb="3">
      <t>ツキ</t>
    </rPh>
    <phoneticPr fontId="4"/>
  </si>
  <si>
    <t>■月の余剰資金の活用</t>
    <rPh sb="1" eb="2">
      <t>ツキ</t>
    </rPh>
    <rPh sb="3" eb="5">
      <t>ヨジョウ</t>
    </rPh>
    <rPh sb="5" eb="7">
      <t>シキン</t>
    </rPh>
    <rPh sb="8" eb="10">
      <t>カツヨウ</t>
    </rPh>
    <phoneticPr fontId="4"/>
  </si>
  <si>
    <t>円を</t>
    <rPh sb="0" eb="1">
      <t>エン</t>
    </rPh>
    <phoneticPr fontId="4"/>
  </si>
  <si>
    <t>月の余剰資金</t>
    <phoneticPr fontId="4"/>
  </si>
  <si>
    <t>年間で積立投資をしていくと、</t>
    <rPh sb="0" eb="2">
      <t>ネンカン</t>
    </rPh>
    <rPh sb="3" eb="7">
      <t>ツミタテトウシ</t>
    </rPh>
    <phoneticPr fontId="4"/>
  </si>
  <si>
    <t>老後資産として</t>
    <rPh sb="0" eb="4">
      <t>ロウゴシサン</t>
    </rPh>
    <phoneticPr fontId="4"/>
  </si>
  <si>
    <t>円を作ることができます。</t>
    <rPh sb="0" eb="1">
      <t>エン</t>
    </rPh>
    <rPh sb="2" eb="3">
      <t>ツク</t>
    </rPh>
    <phoneticPr fontId="4"/>
  </si>
  <si>
    <t>■年収(信用力)の活用</t>
    <rPh sb="1" eb="3">
      <t>ネンシュウ</t>
    </rPh>
    <rPh sb="4" eb="7">
      <t>シンヨウリョク</t>
    </rPh>
    <rPh sb="9" eb="11">
      <t>カツヨウ</t>
    </rPh>
    <phoneticPr fontId="4"/>
  </si>
  <si>
    <t>あなたの年収(信用力)であれば、</t>
    <rPh sb="4" eb="6">
      <t>ネンシュウ</t>
    </rPh>
    <rPh sb="7" eb="10">
      <t>シンヨウリョク</t>
    </rPh>
    <phoneticPr fontId="4"/>
  </si>
  <si>
    <t>1軒につき手付金10万円で投資用不動産を</t>
    <rPh sb="1" eb="2">
      <t>ケン</t>
    </rPh>
    <phoneticPr fontId="4"/>
  </si>
  <si>
    <t>軒 取得することができます。</t>
    <rPh sb="0" eb="1">
      <t>ケン</t>
    </rPh>
    <rPh sb="2" eb="4">
      <t>シュトク</t>
    </rPh>
    <phoneticPr fontId="4"/>
  </si>
  <si>
    <t>1軒につき</t>
    <rPh sb="1" eb="2">
      <t>ケン</t>
    </rPh>
    <phoneticPr fontId="4"/>
  </si>
  <si>
    <t>円 の利益を得られたとすると、</t>
    <rPh sb="0" eb="1">
      <t>エン</t>
    </rPh>
    <rPh sb="3" eb="5">
      <t>リエキ</t>
    </rPh>
    <rPh sb="6" eb="7">
      <t>エ</t>
    </rPh>
    <phoneticPr fontId="4"/>
  </si>
  <si>
    <t>合計で</t>
    <rPh sb="0" eb="2">
      <t>ゴウケイ</t>
    </rPh>
    <phoneticPr fontId="4"/>
  </si>
  <si>
    <t>円 の資産を作ることができます。</t>
    <rPh sb="0" eb="1">
      <t>エン</t>
    </rPh>
    <rPh sb="3" eb="5">
      <t>シサン</t>
    </rPh>
    <rPh sb="6" eb="7">
      <t>ツク</t>
    </rPh>
    <phoneticPr fontId="4"/>
  </si>
  <si>
    <t>■貯蓄(現金資産)の活用</t>
    <rPh sb="1" eb="3">
      <t>チョチク</t>
    </rPh>
    <rPh sb="4" eb="6">
      <t>ゲンキン</t>
    </rPh>
    <rPh sb="6" eb="8">
      <t>シサン</t>
    </rPh>
    <rPh sb="10" eb="12">
      <t>カツヨウ</t>
    </rPh>
    <phoneticPr fontId="4"/>
  </si>
  <si>
    <t>あなたの貯蓄額</t>
    <rPh sb="4" eb="7">
      <t>チョチクガク</t>
    </rPh>
    <phoneticPr fontId="4"/>
  </si>
  <si>
    <t>年利</t>
    <rPh sb="0" eb="2">
      <t>ネンリ</t>
    </rPh>
    <phoneticPr fontId="4"/>
  </si>
  <si>
    <t>% で運用をしていくと、</t>
    <rPh sb="3" eb="5">
      <t>ウンヨウ</t>
    </rPh>
    <phoneticPr fontId="4"/>
  </si>
  <si>
    <t>円 を、</t>
    <rPh sb="0" eb="1">
      <t>エン</t>
    </rPh>
    <phoneticPr fontId="4"/>
  </si>
  <si>
    <t>年間で、</t>
    <rPh sb="0" eb="2">
      <t>ネンカン</t>
    </rPh>
    <phoneticPr fontId="4"/>
  </si>
  <si>
    <t>円 まで資産を増やすことができます。</t>
    <rPh sb="0" eb="1">
      <t>エン</t>
    </rPh>
    <rPh sb="4" eb="6">
      <t>シサン</t>
    </rPh>
    <rPh sb="7" eb="8">
      <t>フ</t>
    </rPh>
    <phoneticPr fontId="4"/>
  </si>
  <si>
    <t>※画面②_PDFデータの出力</t>
    <rPh sb="1" eb="3">
      <t>ガメン</t>
    </rPh>
    <rPh sb="12" eb="14">
      <t>シュツリョク</t>
    </rPh>
    <phoneticPr fontId="4"/>
  </si>
  <si>
    <t>購入軒数</t>
    <rPh sb="0" eb="4">
      <t>コウニュウケンスウ</t>
    </rPh>
    <phoneticPr fontId="4"/>
  </si>
  <si>
    <t>利益</t>
    <rPh sb="0" eb="2">
      <t>リエキ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</si>
</sst>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0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rgb="FFFFFFFF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22"/>
      <color theme="0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D9EEB"/>
        <bgColor rgb="FF6D9EEB"/>
      </patternFill>
    </fill>
    <fill>
      <patternFill patternType="solid">
        <fgColor rgb="FFA4C2F4"/>
        <bgColor rgb="FFA4C2F4"/>
      </patternFill>
    </fill>
    <fill>
      <patternFill patternType="solid">
        <fgColor rgb="FFFF6699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medium">
        <color rgb="FF00CC99"/>
      </left>
      <right style="medium">
        <color rgb="FF00CC99"/>
      </right>
      <top style="medium">
        <color rgb="FF00CC99"/>
      </top>
      <bottom style="medium">
        <color rgb="FF00CC99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6699"/>
      </left>
      <right style="medium">
        <color rgb="FFFF6699"/>
      </right>
      <top style="medium">
        <color rgb="FFFF6699"/>
      </top>
      <bottom style="medium">
        <color rgb="FFFF6699"/>
      </bottom>
      <diagonal/>
    </border>
    <border>
      <left style="medium">
        <color rgb="FF00CC99"/>
      </left>
      <right style="medium">
        <color rgb="FF00CC99"/>
      </right>
      <top style="medium">
        <color rgb="FF00CC99"/>
      </top>
      <bottom/>
      <diagonal/>
    </border>
    <border>
      <left style="medium">
        <color rgb="FFFF6699"/>
      </left>
      <right/>
      <top style="medium">
        <color rgb="FFFF6699"/>
      </top>
      <bottom/>
      <diagonal/>
    </border>
    <border>
      <left/>
      <right/>
      <top style="medium">
        <color rgb="FFFF6699"/>
      </top>
      <bottom/>
      <diagonal/>
    </border>
    <border>
      <left/>
      <right style="medium">
        <color rgb="FFFF6699"/>
      </right>
      <top style="medium">
        <color rgb="FFFF6699"/>
      </top>
      <bottom/>
      <diagonal/>
    </border>
    <border>
      <left style="medium">
        <color rgb="FFFF6699"/>
      </left>
      <right/>
      <top/>
      <bottom style="medium">
        <color rgb="FFFF6699"/>
      </bottom>
      <diagonal/>
    </border>
    <border>
      <left/>
      <right/>
      <top/>
      <bottom style="medium">
        <color rgb="FFFF6699"/>
      </bottom>
      <diagonal/>
    </border>
    <border>
      <left/>
      <right style="medium">
        <color rgb="FFFF6699"/>
      </right>
      <top/>
      <bottom style="medium">
        <color rgb="FFFF6699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3" fillId="0" borderId="0" xfId="1" applyFo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38" fontId="7" fillId="2" borderId="2" xfId="1" applyFont="1" applyFill="1" applyBorder="1" applyAlignment="1">
      <alignment horizontal="center" vertical="center"/>
    </xf>
    <xf numFmtId="38" fontId="7" fillId="2" borderId="1" xfId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0" xfId="0" applyFont="1" applyFill="1">
      <alignment vertical="center"/>
    </xf>
    <xf numFmtId="0" fontId="5" fillId="4" borderId="0" xfId="0" applyFont="1" applyFill="1">
      <alignment vertical="center"/>
    </xf>
    <xf numFmtId="0" fontId="7" fillId="2" borderId="0" xfId="0" applyFont="1" applyFill="1">
      <alignment vertical="center"/>
    </xf>
    <xf numFmtId="0" fontId="9" fillId="5" borderId="0" xfId="0" applyFont="1" applyFill="1" applyAlignment="1">
      <alignment horizontal="center"/>
    </xf>
    <xf numFmtId="0" fontId="3" fillId="0" borderId="0" xfId="0" applyFont="1" applyAlignment="1"/>
    <xf numFmtId="3" fontId="10" fillId="0" borderId="0" xfId="0" applyNumberFormat="1" applyFont="1" applyAlignment="1"/>
    <xf numFmtId="9" fontId="10" fillId="0" borderId="0" xfId="0" applyNumberFormat="1" applyFont="1" applyAlignment="1"/>
    <xf numFmtId="0" fontId="10" fillId="6" borderId="0" xfId="0" applyFont="1" applyFill="1" applyAlignment="1">
      <alignment horizontal="center"/>
    </xf>
    <xf numFmtId="0" fontId="10" fillId="6" borderId="0" xfId="0" applyFont="1" applyFill="1" applyAlignment="1"/>
    <xf numFmtId="0" fontId="10" fillId="0" borderId="0" xfId="0" applyFont="1" applyAlignment="1"/>
    <xf numFmtId="176" fontId="10" fillId="0" borderId="0" xfId="0" applyNumberFormat="1" applyFont="1" applyAlignment="1"/>
    <xf numFmtId="0" fontId="2" fillId="6" borderId="0" xfId="0" applyFont="1" applyFill="1" applyAlignment="1">
      <alignment horizontal="center"/>
    </xf>
    <xf numFmtId="3" fontId="10" fillId="0" borderId="0" xfId="0" applyNumberFormat="1" applyFont="1">
      <alignment vertical="center"/>
    </xf>
    <xf numFmtId="38" fontId="10" fillId="0" borderId="0" xfId="1" applyFo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2" borderId="5" xfId="0" applyFont="1" applyFill="1" applyBorder="1">
      <alignment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2" borderId="12" xfId="0" applyFont="1" applyFill="1" applyBorder="1">
      <alignment vertical="center"/>
    </xf>
    <xf numFmtId="0" fontId="6" fillId="7" borderId="7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3" fillId="8" borderId="0" xfId="0" applyFont="1" applyFill="1">
      <alignment vertical="center"/>
    </xf>
    <xf numFmtId="0" fontId="3" fillId="8" borderId="0" xfId="0" applyFont="1" applyFill="1" applyAlignment="1">
      <alignment horizontal="center" vertical="center"/>
    </xf>
    <xf numFmtId="0" fontId="11" fillId="8" borderId="0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4" xfId="0" applyFont="1" applyFill="1" applyBorder="1">
      <alignment vertical="center"/>
    </xf>
    <xf numFmtId="0" fontId="3" fillId="2" borderId="15" xfId="0" applyFont="1" applyFill="1" applyBorder="1">
      <alignment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7" xfId="0" applyFont="1" applyFill="1" applyBorder="1">
      <alignment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>
      <alignment vertical="center"/>
    </xf>
    <xf numFmtId="0" fontId="3" fillId="2" borderId="20" xfId="0" applyFont="1" applyFill="1" applyBorder="1">
      <alignment vertical="center"/>
    </xf>
    <xf numFmtId="0" fontId="3" fillId="2" borderId="13" xfId="0" applyFont="1" applyFill="1" applyBorder="1">
      <alignment vertical="center"/>
    </xf>
    <xf numFmtId="0" fontId="3" fillId="2" borderId="16" xfId="0" applyFont="1" applyFill="1" applyBorder="1">
      <alignment vertical="center"/>
    </xf>
    <xf numFmtId="0" fontId="3" fillId="2" borderId="18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38" fontId="3" fillId="2" borderId="1" xfId="1" applyFont="1" applyFill="1" applyBorder="1" applyAlignment="1">
      <alignment horizontal="center" vertical="center"/>
    </xf>
    <xf numFmtId="38" fontId="3" fillId="2" borderId="2" xfId="1" applyFont="1" applyFill="1" applyBorder="1" applyAlignment="1">
      <alignment horizontal="center" vertical="center"/>
    </xf>
    <xf numFmtId="38" fontId="3" fillId="2" borderId="12" xfId="0" applyNumberFormat="1" applyFont="1" applyFill="1" applyBorder="1" applyAlignment="1">
      <alignment horizontal="center" vertical="center"/>
    </xf>
    <xf numFmtId="38" fontId="3" fillId="2" borderId="3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6699"/>
      <color rgb="FFFFCCCC"/>
      <color rgb="FF00CC99"/>
      <color rgb="FFFF3300"/>
      <color rgb="FFCCFFCC"/>
      <color rgb="FFCC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image_積立!$F$14</c:f>
              <c:strCache>
                <c:ptCount val="1"/>
                <c:pt idx="0">
                  <c:v>積立累計額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image_積立!$F$15:$F$59</c:f>
              <c:numCache>
                <c:formatCode>#,##0</c:formatCode>
                <c:ptCount val="45"/>
                <c:pt idx="0">
                  <c:v>849624</c:v>
                </c:pt>
                <c:pt idx="1">
                  <c:v>1699248</c:v>
                </c:pt>
                <c:pt idx="2">
                  <c:v>2548872</c:v>
                </c:pt>
                <c:pt idx="3">
                  <c:v>3398496</c:v>
                </c:pt>
                <c:pt idx="4">
                  <c:v>4248120</c:v>
                </c:pt>
                <c:pt idx="5">
                  <c:v>5097744</c:v>
                </c:pt>
                <c:pt idx="6">
                  <c:v>5947368</c:v>
                </c:pt>
                <c:pt idx="7">
                  <c:v>6796992</c:v>
                </c:pt>
                <c:pt idx="8">
                  <c:v>7646616</c:v>
                </c:pt>
                <c:pt idx="9">
                  <c:v>8496240</c:v>
                </c:pt>
                <c:pt idx="10">
                  <c:v>9345864</c:v>
                </c:pt>
                <c:pt idx="11">
                  <c:v>10195488</c:v>
                </c:pt>
                <c:pt idx="12">
                  <c:v>11045112</c:v>
                </c:pt>
                <c:pt idx="13">
                  <c:v>11894736</c:v>
                </c:pt>
                <c:pt idx="14">
                  <c:v>12744360</c:v>
                </c:pt>
                <c:pt idx="15">
                  <c:v>13593984</c:v>
                </c:pt>
                <c:pt idx="16">
                  <c:v>14443608</c:v>
                </c:pt>
                <c:pt idx="17">
                  <c:v>15293232</c:v>
                </c:pt>
                <c:pt idx="18">
                  <c:v>16142856</c:v>
                </c:pt>
                <c:pt idx="19">
                  <c:v>16992480</c:v>
                </c:pt>
                <c:pt idx="20">
                  <c:v>17842104</c:v>
                </c:pt>
                <c:pt idx="21">
                  <c:v>18691728</c:v>
                </c:pt>
                <c:pt idx="22">
                  <c:v>19541352</c:v>
                </c:pt>
                <c:pt idx="23">
                  <c:v>20390976</c:v>
                </c:pt>
                <c:pt idx="24">
                  <c:v>21240600</c:v>
                </c:pt>
                <c:pt idx="25">
                  <c:v>22090224</c:v>
                </c:pt>
                <c:pt idx="26">
                  <c:v>22939848</c:v>
                </c:pt>
                <c:pt idx="27">
                  <c:v>23789472</c:v>
                </c:pt>
                <c:pt idx="28">
                  <c:v>24639096</c:v>
                </c:pt>
                <c:pt idx="29">
                  <c:v>25488720</c:v>
                </c:pt>
                <c:pt idx="30">
                  <c:v>26338344</c:v>
                </c:pt>
                <c:pt idx="31">
                  <c:v>27187968</c:v>
                </c:pt>
                <c:pt idx="32">
                  <c:v>28037592</c:v>
                </c:pt>
                <c:pt idx="33">
                  <c:v>28887216</c:v>
                </c:pt>
                <c:pt idx="34">
                  <c:v>29736840</c:v>
                </c:pt>
                <c:pt idx="35">
                  <c:v>30586464</c:v>
                </c:pt>
                <c:pt idx="36">
                  <c:v>31436088</c:v>
                </c:pt>
                <c:pt idx="37">
                  <c:v>32285712</c:v>
                </c:pt>
                <c:pt idx="38">
                  <c:v>33135336</c:v>
                </c:pt>
                <c:pt idx="39">
                  <c:v>33984960</c:v>
                </c:pt>
                <c:pt idx="40">
                  <c:v>34834584</c:v>
                </c:pt>
                <c:pt idx="41">
                  <c:v>35684208</c:v>
                </c:pt>
                <c:pt idx="42">
                  <c:v>36533832</c:v>
                </c:pt>
                <c:pt idx="43">
                  <c:v>37383456</c:v>
                </c:pt>
                <c:pt idx="44">
                  <c:v>38233080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59-422D-BC7F-B811BE55B626}"/>
            </c:ext>
          </c:extLst>
        </c:ser>
        <c:ser>
          <c:idx val="1"/>
          <c:order val="1"/>
          <c:tx>
            <c:strRef>
              <c:f>image_積立!$G$14</c:f>
              <c:strCache>
                <c:ptCount val="1"/>
                <c:pt idx="0">
                  <c:v>運用益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image_積立!$G$15:$G$59</c:f>
              <c:numCache>
                <c:formatCode>#,##0_);[Red]\(#,##0\)</c:formatCode>
                <c:ptCount val="45"/>
                <c:pt idx="0" formatCode="#,##0">
                  <c:v>23758.487126032007</c:v>
                </c:pt>
                <c:pt idx="1">
                  <c:v>101385.29497877299</c:v>
                </c:pt>
                <c:pt idx="2">
                  <c:v>236202.90370945306</c:v>
                </c:pt>
                <c:pt idx="3">
                  <c:v>431738.71677501127</c:v>
                </c:pt>
                <c:pt idx="4">
                  <c:v>691737.70015916042</c:v>
                </c:pt>
                <c:pt idx="5">
                  <c:v>1020175.8011530014</c:v>
                </c:pt>
                <c:pt idx="6">
                  <c:v>1421274.1947766347</c:v>
                </c:pt>
                <c:pt idx="7">
                  <c:v>1899514.4088888969</c:v>
                </c:pt>
                <c:pt idx="8">
                  <c:v>2459654.3821807764</c:v>
                </c:pt>
                <c:pt idx="9">
                  <c:v>3106745.5125907026</c:v>
                </c:pt>
                <c:pt idx="10">
                  <c:v>3846150.7572287936</c:v>
                </c:pt>
                <c:pt idx="11">
                  <c:v>4683563.8486648574</c:v>
                </c:pt>
                <c:pt idx="12">
                  <c:v>5625029.6964349505</c:v>
                </c:pt>
                <c:pt idx="13">
                  <c:v>6676966.0468682162</c:v>
                </c:pt>
                <c:pt idx="14">
                  <c:v>7846186.4788444862</c:v>
                </c:pt>
                <c:pt idx="15">
                  <c:v>9139924.8178798817</c:v>
                </c:pt>
                <c:pt idx="16">
                  <c:v>10565861.056019753</c:v>
                </c:pt>
                <c:pt idx="17">
                  <c:v>12132148.870413959</c:v>
                </c:pt>
                <c:pt idx="18">
                  <c:v>13847444.839177564</c:v>
                </c:pt>
                <c:pt idx="19">
                  <c:v>15720939.459222075</c:v>
                </c:pt>
                <c:pt idx="20">
                  <c:v>17762390.077198409</c:v>
                </c:pt>
                <c:pt idx="21">
                  <c:v>19982155.851548508</c:v>
                </c:pt>
                <c:pt idx="22">
                  <c:v>22391234.870939776</c:v>
                </c:pt>
                <c:pt idx="23">
                  <c:v>25001303.562083326</c:v>
                </c:pt>
                <c:pt idx="24">
                  <c:v>27824758.528140232</c:v>
                </c:pt>
                <c:pt idx="25">
                  <c:v>30874760.967629015</c:v>
                </c:pt>
                <c:pt idx="26">
                  <c:v>34165283.832994416</c:v>
                </c:pt>
                <c:pt idx="27">
                  <c:v>37711161.897813208</c:v>
                </c:pt>
                <c:pt idx="28">
                  <c:v>41528144.912035912</c:v>
                </c:pt>
                <c:pt idx="29">
                  <c:v>45632954.035727397</c:v>
                </c:pt>
                <c:pt idx="30">
                  <c:v>50043341.753517136</c:v>
                </c:pt>
                <c:pt idx="31">
                  <c:v>54778155.484441787</c:v>
                </c:pt>
                <c:pt idx="32">
                  <c:v>59857405.115103394</c:v>
                </c:pt>
                <c:pt idx="33">
                  <c:v>65302334.698125362</c:v>
                </c:pt>
                <c:pt idx="34">
                  <c:v>71135498.572811902</c:v>
                </c:pt>
                <c:pt idx="35">
                  <c:v>77380842.180763736</c:v>
                </c:pt>
                <c:pt idx="36">
                  <c:v>84063787.86602354</c:v>
                </c:pt>
                <c:pt idx="37">
                  <c:v>91211325.967187002</c:v>
                </c:pt>
                <c:pt idx="38">
                  <c:v>98852111.52787593</c:v>
                </c:pt>
                <c:pt idx="39">
                  <c:v>107016566.97210151</c:v>
                </c:pt>
                <c:pt idx="40">
                  <c:v>115736991.11241972</c:v>
                </c:pt>
                <c:pt idx="41">
                  <c:v>125047674.88147065</c:v>
                </c:pt>
                <c:pt idx="42">
                  <c:v>134985024.20158651</c:v>
                </c:pt>
                <c:pt idx="43">
                  <c:v>145587690.43272781</c:v>
                </c:pt>
                <c:pt idx="44">
                  <c:v>156896708.8661631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59-422D-BC7F-B811BE55B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91304064"/>
        <c:axId val="1991300736"/>
      </c:barChart>
      <c:catAx>
        <c:axId val="19913040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91300736"/>
        <c:crosses val="autoZero"/>
        <c:auto val="1"/>
        <c:lblAlgn val="ctr"/>
        <c:lblOffset val="100"/>
        <c:noMultiLvlLbl val="0"/>
      </c:catAx>
      <c:valAx>
        <c:axId val="199130073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9130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image_積立!$F$14</c:f>
              <c:strCache>
                <c:ptCount val="1"/>
                <c:pt idx="0">
                  <c:v>積立累計額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image_積立!$F$15:$F$59</c:f>
              <c:numCache>
                <c:formatCode>#,##0</c:formatCode>
                <c:ptCount val="45"/>
                <c:pt idx="0">
                  <c:v>849624</c:v>
                </c:pt>
                <c:pt idx="1">
                  <c:v>1699248</c:v>
                </c:pt>
                <c:pt idx="2">
                  <c:v>2548872</c:v>
                </c:pt>
                <c:pt idx="3">
                  <c:v>3398496</c:v>
                </c:pt>
                <c:pt idx="4">
                  <c:v>4248120</c:v>
                </c:pt>
                <c:pt idx="5">
                  <c:v>5097744</c:v>
                </c:pt>
                <c:pt idx="6">
                  <c:v>5947368</c:v>
                </c:pt>
                <c:pt idx="7">
                  <c:v>6796992</c:v>
                </c:pt>
                <c:pt idx="8">
                  <c:v>7646616</c:v>
                </c:pt>
                <c:pt idx="9">
                  <c:v>8496240</c:v>
                </c:pt>
                <c:pt idx="10">
                  <c:v>9345864</c:v>
                </c:pt>
                <c:pt idx="11">
                  <c:v>10195488</c:v>
                </c:pt>
                <c:pt idx="12">
                  <c:v>11045112</c:v>
                </c:pt>
                <c:pt idx="13">
                  <c:v>11894736</c:v>
                </c:pt>
                <c:pt idx="14">
                  <c:v>12744360</c:v>
                </c:pt>
                <c:pt idx="15">
                  <c:v>13593984</c:v>
                </c:pt>
                <c:pt idx="16">
                  <c:v>14443608</c:v>
                </c:pt>
                <c:pt idx="17">
                  <c:v>15293232</c:v>
                </c:pt>
                <c:pt idx="18">
                  <c:v>16142856</c:v>
                </c:pt>
                <c:pt idx="19">
                  <c:v>16992480</c:v>
                </c:pt>
                <c:pt idx="20">
                  <c:v>17842104</c:v>
                </c:pt>
                <c:pt idx="21">
                  <c:v>18691728</c:v>
                </c:pt>
                <c:pt idx="22">
                  <c:v>19541352</c:v>
                </c:pt>
                <c:pt idx="23">
                  <c:v>20390976</c:v>
                </c:pt>
                <c:pt idx="24">
                  <c:v>21240600</c:v>
                </c:pt>
                <c:pt idx="25">
                  <c:v>22090224</c:v>
                </c:pt>
                <c:pt idx="26">
                  <c:v>22939848</c:v>
                </c:pt>
                <c:pt idx="27">
                  <c:v>23789472</c:v>
                </c:pt>
                <c:pt idx="28">
                  <c:v>24639096</c:v>
                </c:pt>
                <c:pt idx="29">
                  <c:v>25488720</c:v>
                </c:pt>
                <c:pt idx="30">
                  <c:v>26338344</c:v>
                </c:pt>
                <c:pt idx="31">
                  <c:v>27187968</c:v>
                </c:pt>
                <c:pt idx="32">
                  <c:v>28037592</c:v>
                </c:pt>
                <c:pt idx="33">
                  <c:v>28887216</c:v>
                </c:pt>
                <c:pt idx="34">
                  <c:v>29736840</c:v>
                </c:pt>
                <c:pt idx="35">
                  <c:v>30586464</c:v>
                </c:pt>
                <c:pt idx="36">
                  <c:v>31436088</c:v>
                </c:pt>
                <c:pt idx="37">
                  <c:v>32285712</c:v>
                </c:pt>
                <c:pt idx="38">
                  <c:v>33135336</c:v>
                </c:pt>
                <c:pt idx="39">
                  <c:v>33984960</c:v>
                </c:pt>
                <c:pt idx="40">
                  <c:v>34834584</c:v>
                </c:pt>
                <c:pt idx="41">
                  <c:v>35684208</c:v>
                </c:pt>
                <c:pt idx="42">
                  <c:v>36533832</c:v>
                </c:pt>
                <c:pt idx="43">
                  <c:v>37383456</c:v>
                </c:pt>
                <c:pt idx="44">
                  <c:v>38233080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8B-4E52-9906-11165753D13D}"/>
            </c:ext>
          </c:extLst>
        </c:ser>
        <c:ser>
          <c:idx val="1"/>
          <c:order val="1"/>
          <c:tx>
            <c:strRef>
              <c:f>image_積立!$G$14</c:f>
              <c:strCache>
                <c:ptCount val="1"/>
                <c:pt idx="0">
                  <c:v>運用益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image_積立!$G$15:$G$59</c:f>
              <c:numCache>
                <c:formatCode>#,##0_);[Red]\(#,##0\)</c:formatCode>
                <c:ptCount val="45"/>
                <c:pt idx="0" formatCode="#,##0">
                  <c:v>23758.487126032007</c:v>
                </c:pt>
                <c:pt idx="1">
                  <c:v>101385.29497877299</c:v>
                </c:pt>
                <c:pt idx="2">
                  <c:v>236202.90370945306</c:v>
                </c:pt>
                <c:pt idx="3">
                  <c:v>431738.71677501127</c:v>
                </c:pt>
                <c:pt idx="4">
                  <c:v>691737.70015916042</c:v>
                </c:pt>
                <c:pt idx="5">
                  <c:v>1020175.8011530014</c:v>
                </c:pt>
                <c:pt idx="6">
                  <c:v>1421274.1947766347</c:v>
                </c:pt>
                <c:pt idx="7">
                  <c:v>1899514.4088888969</c:v>
                </c:pt>
                <c:pt idx="8">
                  <c:v>2459654.3821807764</c:v>
                </c:pt>
                <c:pt idx="9">
                  <c:v>3106745.5125907026</c:v>
                </c:pt>
                <c:pt idx="10">
                  <c:v>3846150.7572287936</c:v>
                </c:pt>
                <c:pt idx="11">
                  <c:v>4683563.8486648574</c:v>
                </c:pt>
                <c:pt idx="12">
                  <c:v>5625029.6964349505</c:v>
                </c:pt>
                <c:pt idx="13">
                  <c:v>6676966.0468682162</c:v>
                </c:pt>
                <c:pt idx="14">
                  <c:v>7846186.4788444862</c:v>
                </c:pt>
                <c:pt idx="15">
                  <c:v>9139924.8178798817</c:v>
                </c:pt>
                <c:pt idx="16">
                  <c:v>10565861.056019753</c:v>
                </c:pt>
                <c:pt idx="17">
                  <c:v>12132148.870413959</c:v>
                </c:pt>
                <c:pt idx="18">
                  <c:v>13847444.839177564</c:v>
                </c:pt>
                <c:pt idx="19">
                  <c:v>15720939.459222075</c:v>
                </c:pt>
                <c:pt idx="20">
                  <c:v>17762390.077198409</c:v>
                </c:pt>
                <c:pt idx="21">
                  <c:v>19982155.851548508</c:v>
                </c:pt>
                <c:pt idx="22">
                  <c:v>22391234.870939776</c:v>
                </c:pt>
                <c:pt idx="23">
                  <c:v>25001303.562083326</c:v>
                </c:pt>
                <c:pt idx="24">
                  <c:v>27824758.528140232</c:v>
                </c:pt>
                <c:pt idx="25">
                  <c:v>30874760.967629015</c:v>
                </c:pt>
                <c:pt idx="26">
                  <c:v>34165283.832994416</c:v>
                </c:pt>
                <c:pt idx="27">
                  <c:v>37711161.897813208</c:v>
                </c:pt>
                <c:pt idx="28">
                  <c:v>41528144.912035912</c:v>
                </c:pt>
                <c:pt idx="29">
                  <c:v>45632954.035727397</c:v>
                </c:pt>
                <c:pt idx="30">
                  <c:v>50043341.753517136</c:v>
                </c:pt>
                <c:pt idx="31">
                  <c:v>54778155.484441787</c:v>
                </c:pt>
                <c:pt idx="32">
                  <c:v>59857405.115103394</c:v>
                </c:pt>
                <c:pt idx="33">
                  <c:v>65302334.698125362</c:v>
                </c:pt>
                <c:pt idx="34">
                  <c:v>71135498.572811902</c:v>
                </c:pt>
                <c:pt idx="35">
                  <c:v>77380842.180763736</c:v>
                </c:pt>
                <c:pt idx="36">
                  <c:v>84063787.86602354</c:v>
                </c:pt>
                <c:pt idx="37">
                  <c:v>91211325.967187002</c:v>
                </c:pt>
                <c:pt idx="38">
                  <c:v>98852111.52787593</c:v>
                </c:pt>
                <c:pt idx="39">
                  <c:v>107016566.97210151</c:v>
                </c:pt>
                <c:pt idx="40">
                  <c:v>115736991.11241972</c:v>
                </c:pt>
                <c:pt idx="41">
                  <c:v>125047674.88147065</c:v>
                </c:pt>
                <c:pt idx="42">
                  <c:v>134985024.20158651</c:v>
                </c:pt>
                <c:pt idx="43">
                  <c:v>145587690.43272781</c:v>
                </c:pt>
                <c:pt idx="44">
                  <c:v>156896708.8661631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8B-4E52-9906-11165753D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91304064"/>
        <c:axId val="1991300736"/>
      </c:barChart>
      <c:catAx>
        <c:axId val="19913040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91300736"/>
        <c:crosses val="autoZero"/>
        <c:auto val="1"/>
        <c:lblAlgn val="ctr"/>
        <c:lblOffset val="100"/>
        <c:noMultiLvlLbl val="0"/>
      </c:catAx>
      <c:valAx>
        <c:axId val="199130073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9130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152400</xdr:colOff>
      <xdr:row>21</xdr:row>
      <xdr:rowOff>171449</xdr:rowOff>
    </xdr:from>
    <xdr:to>
      <xdr:col>10</xdr:col>
      <xdr:colOff>390526</xdr:colOff>
      <xdr:row>25</xdr:row>
      <xdr:rowOff>38100</xdr:rowOff>
    </xdr:to>
    <xdr:sp macro="" textlink="">
      <xdr:nvSpPr>
        <xdr:cNvPr id="2" name="フローチャート: 書類 1">
          <a:extLst>
            <a:ext uri="{FF2B5EF4-FFF2-40B4-BE49-F238E27FC236}">
              <a16:creationId xmlns:a16="http://schemas.microsoft.com/office/drawing/2014/main" id="{FA0A1E76-1DDF-DF11-A0B5-718D4F50BEB2}"/>
            </a:ext>
          </a:extLst>
        </xdr:cNvPr>
        <xdr:cNvSpPr/>
      </xdr:nvSpPr>
      <xdr:spPr>
        <a:xfrm>
          <a:off x="7043530" y="4561232"/>
          <a:ext cx="1613039" cy="678346"/>
        </a:xfrm>
        <a:prstGeom prst="flowChartDocument">
          <a:avLst/>
        </a:prstGeom>
        <a:solidFill>
          <a:schemeClr val="bg1">
            <a:lumMod val="95000"/>
          </a:schemeClr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保険料算出データ</a:t>
          </a:r>
        </a:p>
      </xdr:txBody>
    </xdr:sp>
    <xdr:clientData/>
  </xdr:twoCellAnchor>
  <xdr:twoCellAnchor>
    <xdr:from>
      <xdr:col>6</xdr:col>
      <xdr:colOff>28575</xdr:colOff>
      <xdr:row>22</xdr:row>
      <xdr:rowOff>114300</xdr:rowOff>
    </xdr:from>
    <xdr:to>
      <xdr:col>8</xdr:col>
      <xdr:colOff>124239</xdr:colOff>
      <xdr:row>22</xdr:row>
      <xdr:rowOff>115957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B1A86F3A-97E8-88F3-428C-601FAE9EF47D}"/>
            </a:ext>
          </a:extLst>
        </xdr:cNvPr>
        <xdr:cNvCxnSpPr/>
      </xdr:nvCxnSpPr>
      <xdr:spPr>
        <a:xfrm>
          <a:off x="5544792" y="4702865"/>
          <a:ext cx="1470577" cy="16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637761</xdr:colOff>
      <xdr:row>21</xdr:row>
      <xdr:rowOff>165651</xdr:rowOff>
    </xdr:from>
    <xdr:to>
      <xdr:col>15</xdr:col>
      <xdr:colOff>455544</xdr:colOff>
      <xdr:row>25</xdr:row>
      <xdr:rowOff>91109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A6220B46-18D5-344B-816A-8001A7170D28}"/>
            </a:ext>
          </a:extLst>
        </xdr:cNvPr>
        <xdr:cNvSpPr/>
      </xdr:nvSpPr>
      <xdr:spPr>
        <a:xfrm>
          <a:off x="8903804" y="4555434"/>
          <a:ext cx="3255066" cy="73715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①子どもがいる場合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...</a:t>
          </a: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引数：性別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×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年齢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返す値：医療保険料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+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収入保障保険料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15</xdr:col>
      <xdr:colOff>583096</xdr:colOff>
      <xdr:row>21</xdr:row>
      <xdr:rowOff>160682</xdr:rowOff>
    </xdr:from>
    <xdr:to>
      <xdr:col>20</xdr:col>
      <xdr:colOff>400878</xdr:colOff>
      <xdr:row>25</xdr:row>
      <xdr:rowOff>99392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7A638B06-06C9-4B01-AF37-0BBD8643B22D}"/>
            </a:ext>
          </a:extLst>
        </xdr:cNvPr>
        <xdr:cNvSpPr/>
      </xdr:nvSpPr>
      <xdr:spPr>
        <a:xfrm>
          <a:off x="12286422" y="4550465"/>
          <a:ext cx="3255065" cy="75040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②子どもがいない場合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...</a:t>
          </a: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引数：性別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×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年齢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返す値：医療保険料</a:t>
          </a:r>
        </a:p>
      </xdr:txBody>
    </xdr:sp>
    <xdr:clientData/>
  </xdr:twoCellAnchor>
  <xdr:twoCellAnchor>
    <xdr:from>
      <xdr:col>6</xdr:col>
      <xdr:colOff>23605</xdr:colOff>
      <xdr:row>23</xdr:row>
      <xdr:rowOff>125895</xdr:rowOff>
    </xdr:from>
    <xdr:to>
      <xdr:col>8</xdr:col>
      <xdr:colOff>119269</xdr:colOff>
      <xdr:row>23</xdr:row>
      <xdr:rowOff>127552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BC8D535E-D2C4-45B5-8683-EF1A15A45A55}"/>
            </a:ext>
          </a:extLst>
        </xdr:cNvPr>
        <xdr:cNvCxnSpPr/>
      </xdr:nvCxnSpPr>
      <xdr:spPr>
        <a:xfrm>
          <a:off x="5539822" y="4921525"/>
          <a:ext cx="1470577" cy="1657"/>
        </a:xfrm>
        <a:prstGeom prst="straightConnector1">
          <a:avLst/>
        </a:prstGeom>
        <a:ln>
          <a:solidFill>
            <a:srgbClr val="FF0000"/>
          </a:solidFill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24848</xdr:colOff>
      <xdr:row>25</xdr:row>
      <xdr:rowOff>107673</xdr:rowOff>
    </xdr:from>
    <xdr:to>
      <xdr:col>9</xdr:col>
      <xdr:colOff>66261</xdr:colOff>
      <xdr:row>28</xdr:row>
      <xdr:rowOff>16566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7A151CBD-D314-4DB8-83E8-AB47D134794A}"/>
            </a:ext>
          </a:extLst>
        </xdr:cNvPr>
        <xdr:cNvSpPr/>
      </xdr:nvSpPr>
      <xdr:spPr>
        <a:xfrm>
          <a:off x="5541065" y="5309151"/>
          <a:ext cx="2103783" cy="521806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引数：月々の保険料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,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適正保険料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数式：月々の保険料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+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適正保険料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</xdr:col>
      <xdr:colOff>320953</xdr:colOff>
      <xdr:row>27</xdr:row>
      <xdr:rowOff>16565</xdr:rowOff>
    </xdr:from>
    <xdr:to>
      <xdr:col>2</xdr:col>
      <xdr:colOff>806728</xdr:colOff>
      <xdr:row>28</xdr:row>
      <xdr:rowOff>189258</xdr:rowOff>
    </xdr:to>
    <xdr:sp macro="" textlink="">
      <xdr:nvSpPr>
        <xdr:cNvPr id="13" name="加算記号 12">
          <a:extLst>
            <a:ext uri="{FF2B5EF4-FFF2-40B4-BE49-F238E27FC236}">
              <a16:creationId xmlns:a16="http://schemas.microsoft.com/office/drawing/2014/main" id="{AC76D4BF-8D5C-43CD-90F4-77A7E1877BFC}"/>
            </a:ext>
          </a:extLst>
        </xdr:cNvPr>
        <xdr:cNvSpPr/>
      </xdr:nvSpPr>
      <xdr:spPr>
        <a:xfrm>
          <a:off x="2068583" y="5632174"/>
          <a:ext cx="485775" cy="371475"/>
        </a:xfrm>
        <a:prstGeom prst="mathPlus">
          <a:avLst>
            <a:gd name="adj1" fmla="val 20511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265044</xdr:colOff>
      <xdr:row>29</xdr:row>
      <xdr:rowOff>192156</xdr:rowOff>
    </xdr:from>
    <xdr:to>
      <xdr:col>2</xdr:col>
      <xdr:colOff>846069</xdr:colOff>
      <xdr:row>31</xdr:row>
      <xdr:rowOff>195884</xdr:rowOff>
    </xdr:to>
    <xdr:sp macro="" textlink="">
      <xdr:nvSpPr>
        <xdr:cNvPr id="14" name="次の値と等しい 13">
          <a:extLst>
            <a:ext uri="{FF2B5EF4-FFF2-40B4-BE49-F238E27FC236}">
              <a16:creationId xmlns:a16="http://schemas.microsoft.com/office/drawing/2014/main" id="{45FE1518-B7A2-45EC-BECD-8CA4FB963703}"/>
            </a:ext>
          </a:extLst>
        </xdr:cNvPr>
        <xdr:cNvSpPr/>
      </xdr:nvSpPr>
      <xdr:spPr>
        <a:xfrm rot="5400000">
          <a:off x="2098399" y="6127888"/>
          <a:ext cx="409575" cy="581025"/>
        </a:xfrm>
        <a:prstGeom prst="mathEqual">
          <a:avLst>
            <a:gd name="adj1" fmla="val 14145"/>
            <a:gd name="adj2" fmla="val 11760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0</xdr:colOff>
      <xdr:row>31</xdr:row>
      <xdr:rowOff>0</xdr:rowOff>
    </xdr:from>
    <xdr:to>
      <xdr:col>9</xdr:col>
      <xdr:colOff>41413</xdr:colOff>
      <xdr:row>33</xdr:row>
      <xdr:rowOff>107675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4C4D726-3A73-49B7-80AC-3E2DFF95C331}"/>
            </a:ext>
          </a:extLst>
        </xdr:cNvPr>
        <xdr:cNvSpPr/>
      </xdr:nvSpPr>
      <xdr:spPr>
        <a:xfrm>
          <a:off x="5516217" y="6427304"/>
          <a:ext cx="2103783" cy="521806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引数：浮いたお金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,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月々の貯金額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数式：浮いたお金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+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月々の貯金額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6</xdr:col>
      <xdr:colOff>0</xdr:colOff>
      <xdr:row>39</xdr:row>
      <xdr:rowOff>0</xdr:rowOff>
    </xdr:from>
    <xdr:to>
      <xdr:col>9</xdr:col>
      <xdr:colOff>41413</xdr:colOff>
      <xdr:row>41</xdr:row>
      <xdr:rowOff>99394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5DF0917E-4E99-4F2E-826D-9275DE81F54C}"/>
            </a:ext>
          </a:extLst>
        </xdr:cNvPr>
        <xdr:cNvSpPr/>
      </xdr:nvSpPr>
      <xdr:spPr>
        <a:xfrm>
          <a:off x="5516217" y="8208065"/>
          <a:ext cx="2103783" cy="5135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引数：年齢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数式：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65-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年齢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10</xdr:col>
      <xdr:colOff>36443</xdr:colOff>
      <xdr:row>38</xdr:row>
      <xdr:rowOff>119270</xdr:rowOff>
    </xdr:from>
    <xdr:to>
      <xdr:col>13</xdr:col>
      <xdr:colOff>77856</xdr:colOff>
      <xdr:row>41</xdr:row>
      <xdr:rowOff>19881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451C326-33AF-41B7-B1E4-C08C16DA85E7}"/>
            </a:ext>
          </a:extLst>
        </xdr:cNvPr>
        <xdr:cNvSpPr/>
      </xdr:nvSpPr>
      <xdr:spPr>
        <a:xfrm>
          <a:off x="8302486" y="8128553"/>
          <a:ext cx="2103783" cy="513524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引数：年齢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数式：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65-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年齢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8</xdr:col>
      <xdr:colOff>128795</xdr:colOff>
      <xdr:row>42</xdr:row>
      <xdr:rowOff>5798</xdr:rowOff>
    </xdr:from>
    <xdr:to>
      <xdr:col>10</xdr:col>
      <xdr:colOff>366921</xdr:colOff>
      <xdr:row>45</xdr:row>
      <xdr:rowOff>71231</xdr:rowOff>
    </xdr:to>
    <xdr:sp macro="" textlink="">
      <xdr:nvSpPr>
        <xdr:cNvPr id="20" name="フローチャート: 書類 19">
          <a:extLst>
            <a:ext uri="{FF2B5EF4-FFF2-40B4-BE49-F238E27FC236}">
              <a16:creationId xmlns:a16="http://schemas.microsoft.com/office/drawing/2014/main" id="{55CBE5B3-4E1D-4FC4-B9E5-AD0B011E96C4}"/>
            </a:ext>
          </a:extLst>
        </xdr:cNvPr>
        <xdr:cNvSpPr/>
      </xdr:nvSpPr>
      <xdr:spPr>
        <a:xfrm>
          <a:off x="7019925" y="8826776"/>
          <a:ext cx="1613039" cy="678346"/>
        </a:xfrm>
        <a:prstGeom prst="flowChartDocument">
          <a:avLst/>
        </a:prstGeom>
        <a:solidFill>
          <a:schemeClr val="bg1">
            <a:lumMod val="95000"/>
          </a:schemeClr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積立投資算出データ</a:t>
          </a:r>
        </a:p>
      </xdr:txBody>
    </xdr:sp>
    <xdr:clientData/>
  </xdr:twoCellAnchor>
  <xdr:twoCellAnchor>
    <xdr:from>
      <xdr:col>6</xdr:col>
      <xdr:colOff>4970</xdr:colOff>
      <xdr:row>42</xdr:row>
      <xdr:rowOff>147431</xdr:rowOff>
    </xdr:from>
    <xdr:to>
      <xdr:col>8</xdr:col>
      <xdr:colOff>100634</xdr:colOff>
      <xdr:row>42</xdr:row>
      <xdr:rowOff>149088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141FF235-9722-4AAE-875E-5B55AFF134EE}"/>
            </a:ext>
          </a:extLst>
        </xdr:cNvPr>
        <xdr:cNvCxnSpPr/>
      </xdr:nvCxnSpPr>
      <xdr:spPr>
        <a:xfrm>
          <a:off x="5521187" y="8968409"/>
          <a:ext cx="1470577" cy="16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614156</xdr:colOff>
      <xdr:row>42</xdr:row>
      <xdr:rowOff>0</xdr:rowOff>
    </xdr:from>
    <xdr:to>
      <xdr:col>15</xdr:col>
      <xdr:colOff>431939</xdr:colOff>
      <xdr:row>44</xdr:row>
      <xdr:rowOff>149087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2F192AE1-E362-4777-9DF5-869AC4C20DE3}"/>
            </a:ext>
          </a:extLst>
        </xdr:cNvPr>
        <xdr:cNvSpPr/>
      </xdr:nvSpPr>
      <xdr:spPr>
        <a:xfrm>
          <a:off x="8880199" y="8820978"/>
          <a:ext cx="3255066" cy="563218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引数：月々の余剰資金</a:t>
          </a: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,65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歳までの年数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返す値：年末残高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6</xdr:col>
      <xdr:colOff>0</xdr:colOff>
      <xdr:row>43</xdr:row>
      <xdr:rowOff>159026</xdr:rowOff>
    </xdr:from>
    <xdr:to>
      <xdr:col>8</xdr:col>
      <xdr:colOff>95664</xdr:colOff>
      <xdr:row>43</xdr:row>
      <xdr:rowOff>160683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B9FC7B12-BCD4-4D13-A049-3EBAC5396FB0}"/>
            </a:ext>
          </a:extLst>
        </xdr:cNvPr>
        <xdr:cNvCxnSpPr/>
      </xdr:nvCxnSpPr>
      <xdr:spPr>
        <a:xfrm>
          <a:off x="5516217" y="9187069"/>
          <a:ext cx="1470577" cy="1657"/>
        </a:xfrm>
        <a:prstGeom prst="straightConnector1">
          <a:avLst/>
        </a:prstGeom>
        <a:ln>
          <a:solidFill>
            <a:srgbClr val="FF0000"/>
          </a:solidFill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</xdr:row>
      <xdr:rowOff>0</xdr:rowOff>
    </xdr:from>
    <xdr:to>
      <xdr:col>4</xdr:col>
      <xdr:colOff>115957</xdr:colOff>
      <xdr:row>55</xdr:row>
      <xdr:rowOff>173935</xdr:rowOff>
    </xdr:to>
    <xdr:graphicFrame macro="">
      <xdr:nvGraphicFramePr>
        <xdr:cNvPr id="29" name="グラフ 28">
          <a:extLst>
            <a:ext uri="{FF2B5EF4-FFF2-40B4-BE49-F238E27FC236}">
              <a16:creationId xmlns:a16="http://schemas.microsoft.com/office/drawing/2014/main" id="{0361E49F-E65E-44BC-AB3C-56A1FF153C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26091</xdr:colOff>
      <xdr:row>46</xdr:row>
      <xdr:rowOff>49695</xdr:rowOff>
    </xdr:from>
    <xdr:to>
      <xdr:col>10</xdr:col>
      <xdr:colOff>531331</xdr:colOff>
      <xdr:row>49</xdr:row>
      <xdr:rowOff>16565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5DC71EEF-A4F1-4B38-B51C-ACDD4834B0FD}"/>
            </a:ext>
          </a:extLst>
        </xdr:cNvPr>
        <xdr:cNvSpPr/>
      </xdr:nvSpPr>
      <xdr:spPr>
        <a:xfrm>
          <a:off x="4639504" y="9682369"/>
          <a:ext cx="3255066" cy="563218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グラフの表示年数は積立期間に合わせる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9</xdr:row>
      <xdr:rowOff>0</xdr:rowOff>
    </xdr:from>
    <xdr:to>
      <xdr:col>9</xdr:col>
      <xdr:colOff>647700</xdr:colOff>
      <xdr:row>14</xdr:row>
      <xdr:rowOff>180975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1000D679-7616-47C0-974E-266D565CACA3}"/>
            </a:ext>
          </a:extLst>
        </xdr:cNvPr>
        <xdr:cNvSpPr/>
      </xdr:nvSpPr>
      <xdr:spPr>
        <a:xfrm>
          <a:off x="323850" y="1828800"/>
          <a:ext cx="6096000" cy="1181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解説</a:t>
          </a:r>
        </a:p>
      </xdr:txBody>
    </xdr:sp>
    <xdr:clientData/>
  </xdr:twoCellAnchor>
  <xdr:twoCellAnchor>
    <xdr:from>
      <xdr:col>1</xdr:col>
      <xdr:colOff>38100</xdr:colOff>
      <xdr:row>21</xdr:row>
      <xdr:rowOff>0</xdr:rowOff>
    </xdr:from>
    <xdr:to>
      <xdr:col>9</xdr:col>
      <xdr:colOff>647700</xdr:colOff>
      <xdr:row>26</xdr:row>
      <xdr:rowOff>180975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20F45F18-F433-498E-9615-1E4D1706EDC8}"/>
            </a:ext>
          </a:extLst>
        </xdr:cNvPr>
        <xdr:cNvSpPr/>
      </xdr:nvSpPr>
      <xdr:spPr>
        <a:xfrm>
          <a:off x="323850" y="4324350"/>
          <a:ext cx="6096000" cy="11811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グラフ①</a:t>
          </a:r>
        </a:p>
      </xdr:txBody>
    </xdr:sp>
    <xdr:clientData/>
  </xdr:twoCellAnchor>
  <xdr:twoCellAnchor>
    <xdr:from>
      <xdr:col>1</xdr:col>
      <xdr:colOff>38100</xdr:colOff>
      <xdr:row>27</xdr:row>
      <xdr:rowOff>0</xdr:rowOff>
    </xdr:from>
    <xdr:to>
      <xdr:col>9</xdr:col>
      <xdr:colOff>647700</xdr:colOff>
      <xdr:row>32</xdr:row>
      <xdr:rowOff>180975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9D93618A-5B45-4F3E-B564-803F812F639C}"/>
            </a:ext>
          </a:extLst>
        </xdr:cNvPr>
        <xdr:cNvSpPr/>
      </xdr:nvSpPr>
      <xdr:spPr>
        <a:xfrm>
          <a:off x="323850" y="5524500"/>
          <a:ext cx="6096000" cy="1181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解説</a:t>
          </a:r>
        </a:p>
      </xdr:txBody>
    </xdr:sp>
    <xdr:clientData/>
  </xdr:twoCellAnchor>
  <xdr:twoCellAnchor>
    <xdr:from>
      <xdr:col>1</xdr:col>
      <xdr:colOff>38100</xdr:colOff>
      <xdr:row>40</xdr:row>
      <xdr:rowOff>0</xdr:rowOff>
    </xdr:from>
    <xdr:to>
      <xdr:col>9</xdr:col>
      <xdr:colOff>647700</xdr:colOff>
      <xdr:row>45</xdr:row>
      <xdr:rowOff>180975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4A627006-891C-4790-94CE-4871687EDE2A}"/>
            </a:ext>
          </a:extLst>
        </xdr:cNvPr>
        <xdr:cNvSpPr/>
      </xdr:nvSpPr>
      <xdr:spPr>
        <a:xfrm>
          <a:off x="323850" y="8143875"/>
          <a:ext cx="6096000" cy="11811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グラフ②　（グラフ①に上記数字を足しこむ）</a:t>
          </a:r>
        </a:p>
      </xdr:txBody>
    </xdr:sp>
    <xdr:clientData/>
  </xdr:twoCellAnchor>
  <xdr:twoCellAnchor>
    <xdr:from>
      <xdr:col>1</xdr:col>
      <xdr:colOff>38100</xdr:colOff>
      <xdr:row>46</xdr:row>
      <xdr:rowOff>0</xdr:rowOff>
    </xdr:from>
    <xdr:to>
      <xdr:col>9</xdr:col>
      <xdr:colOff>647700</xdr:colOff>
      <xdr:row>51</xdr:row>
      <xdr:rowOff>180975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9E82C1CF-579A-4028-8402-13B79BD8A4F7}"/>
            </a:ext>
          </a:extLst>
        </xdr:cNvPr>
        <xdr:cNvSpPr/>
      </xdr:nvSpPr>
      <xdr:spPr>
        <a:xfrm>
          <a:off x="323850" y="9344025"/>
          <a:ext cx="6096000" cy="1181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解説</a:t>
          </a:r>
        </a:p>
      </xdr:txBody>
    </xdr:sp>
    <xdr:clientData/>
  </xdr:twoCellAnchor>
  <xdr:twoCellAnchor>
    <xdr:from>
      <xdr:col>1</xdr:col>
      <xdr:colOff>28575</xdr:colOff>
      <xdr:row>56</xdr:row>
      <xdr:rowOff>0</xdr:rowOff>
    </xdr:from>
    <xdr:to>
      <xdr:col>9</xdr:col>
      <xdr:colOff>638175</xdr:colOff>
      <xdr:row>61</xdr:row>
      <xdr:rowOff>180975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773F3BA1-C00D-45B2-99DD-3F571AAD6026}"/>
            </a:ext>
          </a:extLst>
        </xdr:cNvPr>
        <xdr:cNvSpPr/>
      </xdr:nvSpPr>
      <xdr:spPr>
        <a:xfrm>
          <a:off x="314325" y="11353800"/>
          <a:ext cx="6096000" cy="11811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グラフ③　（グラフ②に上記数字を足しこむ）</a:t>
          </a:r>
        </a:p>
      </xdr:txBody>
    </xdr:sp>
    <xdr:clientData/>
  </xdr:twoCellAnchor>
  <xdr:twoCellAnchor>
    <xdr:from>
      <xdr:col>1</xdr:col>
      <xdr:colOff>28575</xdr:colOff>
      <xdr:row>62</xdr:row>
      <xdr:rowOff>0</xdr:rowOff>
    </xdr:from>
    <xdr:to>
      <xdr:col>9</xdr:col>
      <xdr:colOff>638175</xdr:colOff>
      <xdr:row>67</xdr:row>
      <xdr:rowOff>180975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FAAE2019-A63B-44F8-A5CF-54E7B8613D9B}"/>
            </a:ext>
          </a:extLst>
        </xdr:cNvPr>
        <xdr:cNvSpPr/>
      </xdr:nvSpPr>
      <xdr:spPr>
        <a:xfrm>
          <a:off x="314325" y="12553950"/>
          <a:ext cx="6096000" cy="1181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解説</a:t>
          </a:r>
        </a:p>
      </xdr:txBody>
    </xdr:sp>
    <xdr:clientData/>
  </xdr:twoCellAnchor>
  <xdr:twoCellAnchor>
    <xdr:from>
      <xdr:col>1</xdr:col>
      <xdr:colOff>0</xdr:colOff>
      <xdr:row>69</xdr:row>
      <xdr:rowOff>0</xdr:rowOff>
    </xdr:from>
    <xdr:to>
      <xdr:col>9</xdr:col>
      <xdr:colOff>609600</xdr:colOff>
      <xdr:row>71</xdr:row>
      <xdr:rowOff>85725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A6C0A6F8-5F8A-48A3-919B-1F7DC9EF9941}"/>
            </a:ext>
          </a:extLst>
        </xdr:cNvPr>
        <xdr:cNvSpPr/>
      </xdr:nvSpPr>
      <xdr:spPr>
        <a:xfrm>
          <a:off x="285750" y="13973175"/>
          <a:ext cx="6096000" cy="48577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コンサル誘導申込への文言</a:t>
          </a:r>
        </a:p>
      </xdr:txBody>
    </xdr:sp>
    <xdr:clientData/>
  </xdr:twoCellAnchor>
  <xdr:twoCellAnchor>
    <xdr:from>
      <xdr:col>1</xdr:col>
      <xdr:colOff>0</xdr:colOff>
      <xdr:row>72</xdr:row>
      <xdr:rowOff>0</xdr:rowOff>
    </xdr:from>
    <xdr:to>
      <xdr:col>9</xdr:col>
      <xdr:colOff>609600</xdr:colOff>
      <xdr:row>74</xdr:row>
      <xdr:rowOff>85725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CFEDBB72-9CDC-42E7-B004-BC621E20ABA1}"/>
            </a:ext>
          </a:extLst>
        </xdr:cNvPr>
        <xdr:cNvSpPr/>
      </xdr:nvSpPr>
      <xdr:spPr>
        <a:xfrm>
          <a:off x="285750" y="14573250"/>
          <a:ext cx="6096000" cy="485775"/>
        </a:xfrm>
        <a:prstGeom prst="rect">
          <a:avLst/>
        </a:prstGeom>
        <a:solidFill>
          <a:srgbClr val="FF669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コンサル申込へのリンクボタン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476250</xdr:colOff>
      <xdr:row>27</xdr:row>
      <xdr:rowOff>19050</xdr:rowOff>
    </xdr:from>
    <xdr:to>
      <xdr:col>4</xdr:col>
      <xdr:colOff>962025</xdr:colOff>
      <xdr:row>28</xdr:row>
      <xdr:rowOff>190500</xdr:rowOff>
    </xdr:to>
    <xdr:sp macro="" textlink="">
      <xdr:nvSpPr>
        <xdr:cNvPr id="2" name="加算記号 1">
          <a:extLst>
            <a:ext uri="{FF2B5EF4-FFF2-40B4-BE49-F238E27FC236}">
              <a16:creationId xmlns:a16="http://schemas.microsoft.com/office/drawing/2014/main" id="{A1CAA4BC-7053-1832-B2A9-AB3C060C5DBC}"/>
            </a:ext>
          </a:extLst>
        </xdr:cNvPr>
        <xdr:cNvSpPr/>
      </xdr:nvSpPr>
      <xdr:spPr>
        <a:xfrm>
          <a:off x="2038350" y="5876925"/>
          <a:ext cx="485775" cy="371475"/>
        </a:xfrm>
        <a:prstGeom prst="mathPlus">
          <a:avLst>
            <a:gd name="adj1" fmla="val 20511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428624</xdr:colOff>
      <xdr:row>30</xdr:row>
      <xdr:rowOff>0</xdr:rowOff>
    </xdr:from>
    <xdr:to>
      <xdr:col>4</xdr:col>
      <xdr:colOff>1009649</xdr:colOff>
      <xdr:row>32</xdr:row>
      <xdr:rowOff>0</xdr:rowOff>
    </xdr:to>
    <xdr:sp macro="" textlink="">
      <xdr:nvSpPr>
        <xdr:cNvPr id="3" name="次の値と等しい 2">
          <a:extLst>
            <a:ext uri="{FF2B5EF4-FFF2-40B4-BE49-F238E27FC236}">
              <a16:creationId xmlns:a16="http://schemas.microsoft.com/office/drawing/2014/main" id="{ED78E2C3-B0E9-156C-493B-7189EE2549DB}"/>
            </a:ext>
          </a:extLst>
        </xdr:cNvPr>
        <xdr:cNvSpPr/>
      </xdr:nvSpPr>
      <xdr:spPr>
        <a:xfrm rot="5400000">
          <a:off x="2076449" y="6438900"/>
          <a:ext cx="409575" cy="581025"/>
        </a:xfrm>
        <a:prstGeom prst="mathEqual">
          <a:avLst>
            <a:gd name="adj1" fmla="val 14145"/>
            <a:gd name="adj2" fmla="val 11760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466725</xdr:colOff>
      <xdr:row>16</xdr:row>
      <xdr:rowOff>0</xdr:rowOff>
    </xdr:from>
    <xdr:to>
      <xdr:col>4</xdr:col>
      <xdr:colOff>1266825</xdr:colOff>
      <xdr:row>18</xdr:row>
      <xdr:rowOff>95250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F337E4E0-77F2-809E-3AB9-352FD6B0A1BF}"/>
            </a:ext>
          </a:extLst>
        </xdr:cNvPr>
        <xdr:cNvSpPr/>
      </xdr:nvSpPr>
      <xdr:spPr>
        <a:xfrm>
          <a:off x="657225" y="3533775"/>
          <a:ext cx="2171700" cy="495300"/>
        </a:xfrm>
        <a:prstGeom prst="roundRect">
          <a:avLst/>
        </a:prstGeom>
        <a:solidFill>
          <a:srgbClr val="FF669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latin typeface="メイリオ" panose="020B0604030504040204" pitchFamily="50" charset="-128"/>
              <a:ea typeface="メイリオ" panose="020B0604030504040204" pitchFamily="50" charset="-128"/>
            </a:rPr>
            <a:t>設計スタート</a:t>
          </a:r>
        </a:p>
      </xdr:txBody>
    </xdr:sp>
    <xdr:clientData/>
  </xdr:twoCellAnchor>
  <xdr:twoCellAnchor>
    <xdr:from>
      <xdr:col>2</xdr:col>
      <xdr:colOff>133349</xdr:colOff>
      <xdr:row>34</xdr:row>
      <xdr:rowOff>28575</xdr:rowOff>
    </xdr:from>
    <xdr:to>
      <xdr:col>5</xdr:col>
      <xdr:colOff>428624</xdr:colOff>
      <xdr:row>36</xdr:row>
      <xdr:rowOff>123825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1D4E479E-0BCC-461E-8431-27061B44FDDF}"/>
            </a:ext>
          </a:extLst>
        </xdr:cNvPr>
        <xdr:cNvSpPr/>
      </xdr:nvSpPr>
      <xdr:spPr>
        <a:xfrm>
          <a:off x="323849" y="7419975"/>
          <a:ext cx="3095625" cy="495300"/>
        </a:xfrm>
        <a:prstGeom prst="roundRect">
          <a:avLst/>
        </a:prstGeom>
        <a:solidFill>
          <a:srgbClr val="FF669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latin typeface="メイリオ" panose="020B0604030504040204" pitchFamily="50" charset="-128"/>
              <a:ea typeface="メイリオ" panose="020B0604030504040204" pitchFamily="50" charset="-128"/>
            </a:rPr>
            <a:t>余剰資金で作れる資産の結果は</a:t>
          </a:r>
          <a:r>
            <a:rPr kumimoji="1" lang="en-US" altLang="ja-JP" sz="1400" b="1">
              <a:latin typeface="メイリオ" panose="020B0604030504040204" pitchFamily="50" charset="-128"/>
              <a:ea typeface="メイリオ" panose="020B0604030504040204" pitchFamily="50" charset="-128"/>
            </a:rPr>
            <a:t>...</a:t>
          </a:r>
          <a:endParaRPr kumimoji="1" lang="ja-JP" altLang="en-US" sz="1400" b="1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2</xdr:col>
      <xdr:colOff>209549</xdr:colOff>
      <xdr:row>61</xdr:row>
      <xdr:rowOff>38100</xdr:rowOff>
    </xdr:from>
    <xdr:to>
      <xdr:col>8</xdr:col>
      <xdr:colOff>552450</xdr:colOff>
      <xdr:row>63</xdr:row>
      <xdr:rowOff>133350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0456FCCC-5741-4B22-97C5-43144AD1B079}"/>
            </a:ext>
          </a:extLst>
        </xdr:cNvPr>
        <xdr:cNvSpPr/>
      </xdr:nvSpPr>
      <xdr:spPr>
        <a:xfrm>
          <a:off x="400049" y="13077825"/>
          <a:ext cx="4019551" cy="495300"/>
        </a:xfrm>
        <a:prstGeom prst="roundRect">
          <a:avLst/>
        </a:prstGeom>
        <a:solidFill>
          <a:srgbClr val="FF669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latin typeface="メイリオ" panose="020B0604030504040204" pitchFamily="50" charset="-128"/>
              <a:ea typeface="メイリオ" panose="020B0604030504040204" pitchFamily="50" charset="-128"/>
            </a:rPr>
            <a:t>より詳しく設計する</a:t>
          </a:r>
        </a:p>
      </xdr:txBody>
    </xdr:sp>
    <xdr:clientData/>
  </xdr:twoCellAnchor>
  <xdr:twoCellAnchor>
    <xdr:from>
      <xdr:col>1</xdr:col>
      <xdr:colOff>85725</xdr:colOff>
      <xdr:row>48</xdr:row>
      <xdr:rowOff>19050</xdr:rowOff>
    </xdr:from>
    <xdr:to>
      <xdr:col>9</xdr:col>
      <xdr:colOff>200025</xdr:colOff>
      <xdr:row>60</xdr:row>
      <xdr:rowOff>66675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C10BEEFF-2544-40C3-B9B3-E320949FF4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840CF-84F2-4549-88BE-21A091369EAA}">
  <sheetPr>
    <tabColor theme="8" tint="0.39997558519241921"/>
  </sheetPr>
  <dimension ref="B1:F67"/>
  <sheetViews>
    <sheetView tabSelected="1" zoomScale="115" zoomScaleNormal="115" workbookViewId="0">
      <selection activeCell="J11" sqref="J11"/>
    </sheetView>
  </sheetViews>
  <sheetFormatPr defaultRowHeight="15.75" x14ac:dyDescent="0.4"/>
  <cols>
    <col min="1" max="1" width="9" style="2"/>
    <col min="2" max="2" width="21" style="4" customWidth="1"/>
    <col min="3" max="3" width="15.375" style="2" customWidth="1"/>
    <col min="4" max="4" width="9" style="2"/>
    <col min="5" max="5" width="3.625" style="2" customWidth="1"/>
    <col min="6" max="6" width="2.625" style="50" customWidth="1"/>
    <col min="7" max="16384" width="9" style="2"/>
  </cols>
  <sheetData>
    <row r="1" spans="2:6" ht="16.5" thickBot="1" x14ac:dyDescent="0.45"/>
    <row r="2" spans="2:6" ht="16.5" thickBot="1" x14ac:dyDescent="0.45">
      <c r="B2" s="31"/>
      <c r="C2" s="4" t="s">
        <v>66</v>
      </c>
    </row>
    <row r="3" spans="2:6" ht="16.5" thickBot="1" x14ac:dyDescent="0.45">
      <c r="B3" s="47"/>
      <c r="C3" s="4" t="s">
        <v>67</v>
      </c>
    </row>
    <row r="4" spans="2:6" ht="16.5" thickBot="1" x14ac:dyDescent="0.45">
      <c r="B4" s="38"/>
      <c r="C4" s="4" t="s">
        <v>71</v>
      </c>
    </row>
    <row r="5" spans="2:6" ht="16.5" thickBot="1" x14ac:dyDescent="0.45">
      <c r="B5" s="40"/>
      <c r="C5" s="4" t="s">
        <v>72</v>
      </c>
    </row>
    <row r="7" spans="2:6" x14ac:dyDescent="0.4">
      <c r="B7" s="30" t="s">
        <v>56</v>
      </c>
    </row>
    <row r="9" spans="2:6" ht="16.5" thickBot="1" x14ac:dyDescent="0.45"/>
    <row r="10" spans="2:6" ht="16.5" thickBot="1" x14ac:dyDescent="0.45">
      <c r="B10" s="4" t="s">
        <v>2</v>
      </c>
      <c r="C10" s="68" t="s">
        <v>10</v>
      </c>
    </row>
    <row r="11" spans="2:6" ht="16.5" thickBot="1" x14ac:dyDescent="0.45"/>
    <row r="12" spans="2:6" ht="16.5" thickBot="1" x14ac:dyDescent="0.45">
      <c r="B12" s="4" t="s">
        <v>3</v>
      </c>
      <c r="C12" s="68">
        <v>35</v>
      </c>
      <c r="D12" s="4" t="s">
        <v>7</v>
      </c>
      <c r="E12" s="4"/>
      <c r="F12" s="51"/>
    </row>
    <row r="13" spans="2:6" ht="16.5" thickBot="1" x14ac:dyDescent="0.45">
      <c r="D13" s="4"/>
      <c r="E13" s="4"/>
      <c r="F13" s="51"/>
    </row>
    <row r="14" spans="2:6" ht="16.5" thickBot="1" x14ac:dyDescent="0.45">
      <c r="B14" s="4" t="s">
        <v>4</v>
      </c>
      <c r="C14" s="68">
        <v>1</v>
      </c>
      <c r="D14" s="4" t="s">
        <v>8</v>
      </c>
      <c r="E14" s="4"/>
      <c r="F14" s="51"/>
    </row>
    <row r="15" spans="2:6" ht="16.5" thickBot="1" x14ac:dyDescent="0.45">
      <c r="D15" s="4"/>
      <c r="E15" s="4"/>
      <c r="F15" s="51"/>
    </row>
    <row r="16" spans="2:6" ht="16.5" thickBot="1" x14ac:dyDescent="0.45">
      <c r="B16" s="4" t="s">
        <v>64</v>
      </c>
      <c r="C16" s="70">
        <v>30000</v>
      </c>
      <c r="D16" s="4" t="s">
        <v>9</v>
      </c>
      <c r="E16" s="4"/>
      <c r="F16" s="51"/>
    </row>
    <row r="17" spans="2:6" ht="16.5" thickBot="1" x14ac:dyDescent="0.45">
      <c r="D17" s="4"/>
      <c r="E17" s="4"/>
      <c r="F17" s="51"/>
    </row>
    <row r="18" spans="2:6" ht="16.5" thickBot="1" x14ac:dyDescent="0.45">
      <c r="B18" s="4" t="s">
        <v>65</v>
      </c>
      <c r="C18" s="70">
        <v>50000</v>
      </c>
      <c r="D18" s="4" t="s">
        <v>9</v>
      </c>
      <c r="E18" s="4"/>
      <c r="F18" s="51"/>
    </row>
    <row r="19" spans="2:6" ht="16.5" thickBot="1" x14ac:dyDescent="0.45"/>
    <row r="20" spans="2:6" ht="18.75" customHeight="1" x14ac:dyDescent="0.4">
      <c r="B20" s="32" t="s">
        <v>68</v>
      </c>
      <c r="C20" s="33"/>
      <c r="D20" s="34"/>
      <c r="E20" s="48"/>
      <c r="F20" s="52"/>
    </row>
    <row r="21" spans="2:6" ht="18.75" customHeight="1" thickBot="1" x14ac:dyDescent="0.45">
      <c r="B21" s="35"/>
      <c r="C21" s="36"/>
      <c r="D21" s="37"/>
      <c r="E21" s="48"/>
      <c r="F21" s="52"/>
    </row>
    <row r="23" spans="2:6" ht="16.5" thickBot="1" x14ac:dyDescent="0.45">
      <c r="B23" s="4" t="s">
        <v>14</v>
      </c>
    </row>
    <row r="24" spans="2:6" ht="16.5" thickBot="1" x14ac:dyDescent="0.45">
      <c r="B24" s="4" t="s">
        <v>69</v>
      </c>
      <c r="C24" s="71" cm="1">
        <f t="array" ref="C24">IF(画面①_入力画面!C14&gt;0,(INDEX(image_保険!$A$3:$C$65,MATCH(画面①_入力画面!C10&amp;画面①_入力画面!C12,image_保険!$B$3:$B$65&amp;image_保険!$A$3:$A$65,0),3)+INDEX(image_保険!$A$69:$C$131,MATCH(画面①_入力画面!C10&amp;画面①_入力画面!C12,image_保険!$B$69:$B$131&amp;image_保険!$A$69:$A$131,0),3)),INDEX(image_保険!$A$3:$C$65,MATCH(画面①_入力画面!C10&amp;画面①_入力画面!C12,image_保険!$B$3:$B$65&amp;image_保険!$A$3:$A$65,0),3))</f>
        <v>9198</v>
      </c>
      <c r="D24" s="4" t="s">
        <v>9</v>
      </c>
      <c r="E24" s="4"/>
      <c r="F24" s="51"/>
    </row>
    <row r="26" spans="2:6" ht="16.5" thickBot="1" x14ac:dyDescent="0.45">
      <c r="B26" s="4" t="s">
        <v>70</v>
      </c>
    </row>
    <row r="27" spans="2:6" ht="16.5" thickBot="1" x14ac:dyDescent="0.45">
      <c r="B27" s="4" t="s">
        <v>17</v>
      </c>
      <c r="C27" s="72">
        <f>C16-C24</f>
        <v>20802</v>
      </c>
      <c r="D27" s="4" t="s">
        <v>9</v>
      </c>
      <c r="E27" s="4"/>
      <c r="F27" s="51"/>
    </row>
    <row r="29" spans="2:6" ht="16.5" thickBot="1" x14ac:dyDescent="0.45"/>
    <row r="30" spans="2:6" ht="16.5" thickBot="1" x14ac:dyDescent="0.45">
      <c r="B30" s="4" t="s">
        <v>65</v>
      </c>
      <c r="C30" s="73">
        <f>C18</f>
        <v>50000</v>
      </c>
      <c r="D30" s="4" t="s">
        <v>9</v>
      </c>
      <c r="E30" s="4"/>
      <c r="F30" s="51"/>
    </row>
    <row r="32" spans="2:6" ht="16.5" thickBot="1" x14ac:dyDescent="0.45">
      <c r="B32" s="4" t="s">
        <v>73</v>
      </c>
    </row>
    <row r="33" spans="2:6" ht="16.5" thickBot="1" x14ac:dyDescent="0.45">
      <c r="B33" s="4" t="s">
        <v>20</v>
      </c>
      <c r="C33" s="72">
        <f>C27+C30</f>
        <v>70802</v>
      </c>
      <c r="D33" s="4" t="s">
        <v>9</v>
      </c>
      <c r="E33" s="4"/>
      <c r="F33" s="51"/>
    </row>
    <row r="34" spans="2:6" ht="16.5" thickBot="1" x14ac:dyDescent="0.45"/>
    <row r="35" spans="2:6" ht="19.5" x14ac:dyDescent="0.4">
      <c r="B35" s="46" t="s">
        <v>74</v>
      </c>
      <c r="C35" s="41"/>
      <c r="D35" s="42"/>
      <c r="E35" s="49"/>
      <c r="F35" s="53"/>
    </row>
    <row r="36" spans="2:6" ht="23.25" customHeight="1" thickBot="1" x14ac:dyDescent="0.45">
      <c r="B36" s="43"/>
      <c r="C36" s="44"/>
      <c r="D36" s="45"/>
      <c r="E36" s="49"/>
      <c r="F36" s="53"/>
    </row>
    <row r="37" spans="2:6" ht="16.5" thickBot="1" x14ac:dyDescent="0.45"/>
    <row r="38" spans="2:6" ht="16.5" thickBot="1" x14ac:dyDescent="0.45">
      <c r="B38" s="4" t="s">
        <v>27</v>
      </c>
      <c r="C38" s="73">
        <f>C33</f>
        <v>70802</v>
      </c>
      <c r="D38" s="4" t="s">
        <v>9</v>
      </c>
      <c r="E38" s="4"/>
      <c r="F38" s="51"/>
    </row>
    <row r="40" spans="2:6" ht="16.5" thickBot="1" x14ac:dyDescent="0.45">
      <c r="B40" s="30" t="s">
        <v>29</v>
      </c>
      <c r="C40" s="4"/>
    </row>
    <row r="41" spans="2:6" ht="16.5" thickBot="1" x14ac:dyDescent="0.45">
      <c r="B41" s="4" t="s">
        <v>75</v>
      </c>
      <c r="C41" s="69">
        <f>65-C12</f>
        <v>30</v>
      </c>
      <c r="D41" s="4" t="s">
        <v>31</v>
      </c>
      <c r="E41" s="4"/>
      <c r="F41" s="51"/>
    </row>
    <row r="43" spans="2:6" ht="16.5" thickBot="1" x14ac:dyDescent="0.45"/>
    <row r="44" spans="2:6" ht="16.5" thickBot="1" x14ac:dyDescent="0.45">
      <c r="C44" s="70">
        <f>INDEX(image_積立!$A$14:$G$59,MATCH(画面①_入力画面!C41,image_積立!$A$14:$A$59,0),5)</f>
        <v>71121674.035727397</v>
      </c>
      <c r="D44" s="4" t="s">
        <v>32</v>
      </c>
      <c r="E44" s="4"/>
      <c r="F44" s="51"/>
    </row>
    <row r="57" spans="2:4" ht="16.5" thickBot="1" x14ac:dyDescent="0.45"/>
    <row r="58" spans="2:4" x14ac:dyDescent="0.4">
      <c r="B58" s="32" t="s">
        <v>76</v>
      </c>
      <c r="C58" s="33"/>
      <c r="D58" s="34"/>
    </row>
    <row r="59" spans="2:4" ht="16.5" thickBot="1" x14ac:dyDescent="0.45">
      <c r="B59" s="35"/>
      <c r="C59" s="36"/>
      <c r="D59" s="37"/>
    </row>
    <row r="60" spans="2:4" ht="16.5" thickBot="1" x14ac:dyDescent="0.45"/>
    <row r="61" spans="2:4" ht="16.5" thickBot="1" x14ac:dyDescent="0.45">
      <c r="B61" s="4" t="s">
        <v>77</v>
      </c>
      <c r="C61" s="70">
        <v>7000000</v>
      </c>
      <c r="D61" s="4" t="s">
        <v>9</v>
      </c>
    </row>
    <row r="62" spans="2:4" ht="16.5" thickBot="1" x14ac:dyDescent="0.45">
      <c r="D62" s="4"/>
    </row>
    <row r="63" spans="2:4" ht="16.5" thickBot="1" x14ac:dyDescent="0.45">
      <c r="B63" s="4" t="s">
        <v>78</v>
      </c>
      <c r="C63" s="70">
        <v>5000000</v>
      </c>
      <c r="D63" s="4" t="s">
        <v>9</v>
      </c>
    </row>
    <row r="64" spans="2:4" ht="16.5" thickBot="1" x14ac:dyDescent="0.45"/>
    <row r="65" spans="2:4" x14ac:dyDescent="0.4">
      <c r="B65" s="32" t="s">
        <v>79</v>
      </c>
      <c r="C65" s="33"/>
      <c r="D65" s="34"/>
    </row>
    <row r="66" spans="2:4" ht="16.5" thickBot="1" x14ac:dyDescent="0.45">
      <c r="B66" s="35"/>
      <c r="C66" s="36"/>
      <c r="D66" s="37"/>
    </row>
    <row r="67" spans="2:4" x14ac:dyDescent="0.4">
      <c r="B67" s="54" t="s">
        <v>114</v>
      </c>
    </row>
  </sheetData>
  <mergeCells count="4">
    <mergeCell ref="B20:D21"/>
    <mergeCell ref="B35:D36"/>
    <mergeCell ref="B58:D59"/>
    <mergeCell ref="B65:D66"/>
  </mergeCells>
  <phoneticPr fontId="4"/>
  <dataValidations count="1">
    <dataValidation type="list" allowBlank="1" showInputMessage="1" showErrorMessage="1" sqref="C10" xr:uid="{72637736-A501-4213-AA98-704FA10C9C71}">
      <formula1>"男性,女性"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46C75-2802-47CB-AC7E-89D8354063AD}">
  <sheetPr>
    <tabColor theme="8" tint="0.39997558519241921"/>
  </sheetPr>
  <dimension ref="B2:J68"/>
  <sheetViews>
    <sheetView zoomScaleNormal="100" workbookViewId="0">
      <selection activeCell="N14" sqref="N14"/>
    </sheetView>
  </sheetViews>
  <sheetFormatPr defaultRowHeight="15.75" x14ac:dyDescent="0.4"/>
  <cols>
    <col min="1" max="1" width="3.75" style="2" customWidth="1"/>
    <col min="2" max="16384" width="9" style="2"/>
  </cols>
  <sheetData>
    <row r="2" spans="2:10" x14ac:dyDescent="0.4">
      <c r="C2" s="30"/>
    </row>
    <row r="3" spans="2:10" ht="16.5" thickBot="1" x14ac:dyDescent="0.45">
      <c r="B3" s="2" t="s">
        <v>80</v>
      </c>
    </row>
    <row r="4" spans="2:10" x14ac:dyDescent="0.4">
      <c r="B4" s="55" t="s">
        <v>81</v>
      </c>
      <c r="C4" s="56" t="s">
        <v>83</v>
      </c>
      <c r="D4" s="57" t="s">
        <v>7</v>
      </c>
      <c r="E4" s="56" t="s">
        <v>82</v>
      </c>
      <c r="F4" s="56" t="s">
        <v>83</v>
      </c>
      <c r="G4" s="57"/>
      <c r="H4" s="56" t="s">
        <v>84</v>
      </c>
      <c r="I4" s="56" t="s">
        <v>83</v>
      </c>
      <c r="J4" s="58" t="s">
        <v>8</v>
      </c>
    </row>
    <row r="5" spans="2:10" x14ac:dyDescent="0.4">
      <c r="B5" s="59" t="s">
        <v>85</v>
      </c>
      <c r="C5" s="39"/>
      <c r="D5" s="39" t="s">
        <v>9</v>
      </c>
      <c r="E5" s="39" t="s">
        <v>86</v>
      </c>
      <c r="F5" s="60" t="s">
        <v>83</v>
      </c>
      <c r="G5" s="39" t="s">
        <v>9</v>
      </c>
      <c r="H5" s="60" t="s">
        <v>87</v>
      </c>
      <c r="I5" s="60" t="s">
        <v>83</v>
      </c>
      <c r="J5" s="61" t="s">
        <v>89</v>
      </c>
    </row>
    <row r="6" spans="2:10" ht="16.5" thickBot="1" x14ac:dyDescent="0.45">
      <c r="B6" s="62" t="s">
        <v>88</v>
      </c>
      <c r="C6" s="63"/>
      <c r="D6" s="63" t="s">
        <v>89</v>
      </c>
      <c r="E6" s="63"/>
      <c r="F6" s="63"/>
      <c r="G6" s="63"/>
      <c r="H6" s="63"/>
      <c r="I6" s="63"/>
      <c r="J6" s="64"/>
    </row>
    <row r="8" spans="2:10" ht="16.5" thickBot="1" x14ac:dyDescent="0.45">
      <c r="B8" s="2" t="s">
        <v>90</v>
      </c>
    </row>
    <row r="9" spans="2:10" x14ac:dyDescent="0.4">
      <c r="B9" s="65" t="s">
        <v>91</v>
      </c>
      <c r="C9" s="57"/>
      <c r="D9" s="56" t="s">
        <v>83</v>
      </c>
      <c r="E9" s="57" t="s">
        <v>92</v>
      </c>
      <c r="F9" s="57"/>
      <c r="G9" s="57"/>
      <c r="H9" s="57"/>
      <c r="I9" s="57"/>
      <c r="J9" s="58"/>
    </row>
    <row r="10" spans="2:10" x14ac:dyDescent="0.4">
      <c r="B10" s="59"/>
      <c r="C10" s="39"/>
      <c r="D10" s="39"/>
      <c r="E10" s="39"/>
      <c r="F10" s="39"/>
      <c r="G10" s="39"/>
      <c r="H10" s="39"/>
      <c r="I10" s="39"/>
      <c r="J10" s="61"/>
    </row>
    <row r="11" spans="2:10" x14ac:dyDescent="0.4">
      <c r="B11" s="66"/>
      <c r="C11" s="39"/>
      <c r="D11" s="39"/>
      <c r="E11" s="39"/>
      <c r="F11" s="39"/>
      <c r="G11" s="39"/>
      <c r="H11" s="39"/>
      <c r="I11" s="39"/>
      <c r="J11" s="61"/>
    </row>
    <row r="12" spans="2:10" x14ac:dyDescent="0.4">
      <c r="B12" s="66"/>
      <c r="C12" s="39"/>
      <c r="D12" s="39"/>
      <c r="E12" s="39"/>
      <c r="F12" s="39"/>
      <c r="G12" s="39"/>
      <c r="H12" s="39"/>
      <c r="I12" s="39"/>
      <c r="J12" s="61"/>
    </row>
    <row r="13" spans="2:10" x14ac:dyDescent="0.4">
      <c r="B13" s="66"/>
      <c r="C13" s="39"/>
      <c r="D13" s="39"/>
      <c r="E13" s="39"/>
      <c r="F13" s="39"/>
      <c r="G13" s="39"/>
      <c r="H13" s="39"/>
      <c r="I13" s="39"/>
      <c r="J13" s="61"/>
    </row>
    <row r="14" spans="2:10" x14ac:dyDescent="0.4">
      <c r="B14" s="66"/>
      <c r="C14" s="39"/>
      <c r="D14" s="39"/>
      <c r="E14" s="39"/>
      <c r="F14" s="39"/>
      <c r="G14" s="39"/>
      <c r="H14" s="39"/>
      <c r="I14" s="39"/>
      <c r="J14" s="61"/>
    </row>
    <row r="15" spans="2:10" ht="16.5" thickBot="1" x14ac:dyDescent="0.45">
      <c r="B15" s="67"/>
      <c r="C15" s="63"/>
      <c r="D15" s="63"/>
      <c r="E15" s="63"/>
      <c r="F15" s="63"/>
      <c r="G15" s="63"/>
      <c r="H15" s="63"/>
      <c r="I15" s="63"/>
      <c r="J15" s="64"/>
    </row>
    <row r="17" spans="2:10" ht="16.5" thickBot="1" x14ac:dyDescent="0.45">
      <c r="B17" s="2" t="s">
        <v>93</v>
      </c>
    </row>
    <row r="18" spans="2:10" x14ac:dyDescent="0.4">
      <c r="B18" s="65" t="s">
        <v>14</v>
      </c>
      <c r="C18" s="57"/>
      <c r="D18" s="56"/>
      <c r="E18" s="57"/>
      <c r="F18" s="57"/>
      <c r="G18" s="57"/>
      <c r="H18" s="57"/>
      <c r="I18" s="57"/>
      <c r="J18" s="58"/>
    </row>
    <row r="19" spans="2:10" x14ac:dyDescent="0.4">
      <c r="B19" s="66" t="s">
        <v>95</v>
      </c>
      <c r="C19" s="39"/>
      <c r="D19" s="60" t="s">
        <v>83</v>
      </c>
      <c r="E19" s="39" t="s">
        <v>94</v>
      </c>
      <c r="F19" s="39"/>
      <c r="G19" s="39"/>
      <c r="H19" s="39"/>
      <c r="I19" s="39"/>
      <c r="J19" s="61"/>
    </row>
    <row r="20" spans="2:10" ht="18.75" customHeight="1" x14ac:dyDescent="0.4">
      <c r="B20" s="66" t="s">
        <v>75</v>
      </c>
      <c r="C20" s="39"/>
      <c r="D20" s="60" t="s">
        <v>83</v>
      </c>
      <c r="E20" s="39" t="s">
        <v>96</v>
      </c>
      <c r="F20" s="39"/>
      <c r="G20" s="39"/>
      <c r="H20" s="39"/>
      <c r="I20" s="39"/>
      <c r="J20" s="61"/>
    </row>
    <row r="21" spans="2:10" ht="18.75" customHeight="1" x14ac:dyDescent="0.4">
      <c r="B21" s="66" t="s">
        <v>97</v>
      </c>
      <c r="C21" s="39"/>
      <c r="D21" s="60" t="s">
        <v>83</v>
      </c>
      <c r="E21" s="39" t="s">
        <v>98</v>
      </c>
      <c r="F21" s="39"/>
      <c r="G21" s="39"/>
      <c r="H21" s="39"/>
      <c r="I21" s="39"/>
      <c r="J21" s="61"/>
    </row>
    <row r="22" spans="2:10" x14ac:dyDescent="0.4">
      <c r="B22" s="66"/>
      <c r="C22" s="39"/>
      <c r="D22" s="39"/>
      <c r="E22" s="39"/>
      <c r="F22" s="39"/>
      <c r="G22" s="39"/>
      <c r="H22" s="39"/>
      <c r="I22" s="39"/>
      <c r="J22" s="61"/>
    </row>
    <row r="23" spans="2:10" x14ac:dyDescent="0.4">
      <c r="B23" s="66"/>
      <c r="C23" s="39"/>
      <c r="D23" s="39"/>
      <c r="E23" s="39"/>
      <c r="F23" s="39"/>
      <c r="G23" s="39"/>
      <c r="H23" s="39"/>
      <c r="I23" s="39"/>
      <c r="J23" s="61"/>
    </row>
    <row r="24" spans="2:10" x14ac:dyDescent="0.4">
      <c r="B24" s="66"/>
      <c r="C24" s="39"/>
      <c r="D24" s="39"/>
      <c r="E24" s="39"/>
      <c r="F24" s="39"/>
      <c r="G24" s="39"/>
      <c r="H24" s="39"/>
      <c r="I24" s="39"/>
      <c r="J24" s="61"/>
    </row>
    <row r="25" spans="2:10" x14ac:dyDescent="0.4">
      <c r="B25" s="66"/>
      <c r="C25" s="39"/>
      <c r="D25" s="39"/>
      <c r="E25" s="39"/>
      <c r="F25" s="39"/>
      <c r="G25" s="39"/>
      <c r="H25" s="39"/>
      <c r="I25" s="39"/>
      <c r="J25" s="61"/>
    </row>
    <row r="26" spans="2:10" x14ac:dyDescent="0.4">
      <c r="B26" s="66"/>
      <c r="C26" s="39"/>
      <c r="D26" s="39"/>
      <c r="E26" s="39"/>
      <c r="F26" s="39"/>
      <c r="G26" s="39"/>
      <c r="H26" s="39"/>
      <c r="I26" s="39"/>
      <c r="J26" s="61"/>
    </row>
    <row r="27" spans="2:10" x14ac:dyDescent="0.4">
      <c r="B27" s="66"/>
      <c r="C27" s="39"/>
      <c r="D27" s="39"/>
      <c r="E27" s="39"/>
      <c r="F27" s="39"/>
      <c r="G27" s="39"/>
      <c r="H27" s="39"/>
      <c r="I27" s="39"/>
      <c r="J27" s="61"/>
    </row>
    <row r="28" spans="2:10" x14ac:dyDescent="0.4">
      <c r="B28" s="66"/>
      <c r="C28" s="39"/>
      <c r="D28" s="39"/>
      <c r="E28" s="39"/>
      <c r="F28" s="39"/>
      <c r="G28" s="39"/>
      <c r="H28" s="39"/>
      <c r="I28" s="39"/>
      <c r="J28" s="61"/>
    </row>
    <row r="29" spans="2:10" x14ac:dyDescent="0.4">
      <c r="B29" s="66"/>
      <c r="C29" s="39"/>
      <c r="D29" s="39"/>
      <c r="E29" s="39"/>
      <c r="F29" s="39"/>
      <c r="G29" s="39"/>
      <c r="H29" s="39"/>
      <c r="I29" s="39"/>
      <c r="J29" s="61"/>
    </row>
    <row r="30" spans="2:10" x14ac:dyDescent="0.4">
      <c r="B30" s="66"/>
      <c r="C30" s="39"/>
      <c r="D30" s="39"/>
      <c r="E30" s="39"/>
      <c r="F30" s="39"/>
      <c r="G30" s="39"/>
      <c r="H30" s="39"/>
      <c r="I30" s="39"/>
      <c r="J30" s="61"/>
    </row>
    <row r="31" spans="2:10" x14ac:dyDescent="0.4">
      <c r="B31" s="66"/>
      <c r="C31" s="39"/>
      <c r="D31" s="39"/>
      <c r="E31" s="39"/>
      <c r="F31" s="39"/>
      <c r="G31" s="39"/>
      <c r="H31" s="39"/>
      <c r="I31" s="39"/>
      <c r="J31" s="61"/>
    </row>
    <row r="32" spans="2:10" x14ac:dyDescent="0.4">
      <c r="B32" s="66"/>
      <c r="C32" s="39"/>
      <c r="D32" s="39"/>
      <c r="E32" s="39"/>
      <c r="F32" s="39"/>
      <c r="G32" s="39"/>
      <c r="H32" s="39"/>
      <c r="I32" s="39"/>
      <c r="J32" s="61"/>
    </row>
    <row r="33" spans="2:10" ht="16.5" thickBot="1" x14ac:dyDescent="0.45">
      <c r="B33" s="67"/>
      <c r="C33" s="63"/>
      <c r="D33" s="63"/>
      <c r="E33" s="63"/>
      <c r="F33" s="63"/>
      <c r="G33" s="63"/>
      <c r="H33" s="63"/>
      <c r="I33" s="63"/>
      <c r="J33" s="64"/>
    </row>
    <row r="35" spans="2:10" ht="16.5" thickBot="1" x14ac:dyDescent="0.45">
      <c r="B35" s="2" t="s">
        <v>99</v>
      </c>
    </row>
    <row r="36" spans="2:10" x14ac:dyDescent="0.4">
      <c r="B36" s="65" t="s">
        <v>100</v>
      </c>
      <c r="C36" s="57"/>
      <c r="D36" s="57"/>
      <c r="E36" s="57"/>
      <c r="F36" s="57"/>
      <c r="G36" s="57"/>
      <c r="H36" s="57"/>
      <c r="I36" s="57"/>
      <c r="J36" s="58"/>
    </row>
    <row r="37" spans="2:10" x14ac:dyDescent="0.4">
      <c r="B37" s="66" t="s">
        <v>101</v>
      </c>
      <c r="C37" s="39"/>
      <c r="D37" s="39"/>
      <c r="E37" s="39"/>
      <c r="F37" s="60" t="s">
        <v>83</v>
      </c>
      <c r="G37" s="39" t="s">
        <v>102</v>
      </c>
      <c r="H37" s="39"/>
      <c r="I37" s="39"/>
      <c r="J37" s="61"/>
    </row>
    <row r="38" spans="2:10" x14ac:dyDescent="0.4">
      <c r="B38" s="66"/>
      <c r="C38" s="39"/>
      <c r="D38" s="39"/>
      <c r="E38" s="39"/>
      <c r="F38" s="39"/>
      <c r="G38" s="39"/>
      <c r="H38" s="39"/>
      <c r="I38" s="39"/>
      <c r="J38" s="61"/>
    </row>
    <row r="39" spans="2:10" x14ac:dyDescent="0.4">
      <c r="B39" s="66" t="s">
        <v>103</v>
      </c>
      <c r="C39" s="60" t="s">
        <v>83</v>
      </c>
      <c r="D39" s="39" t="s">
        <v>104</v>
      </c>
      <c r="E39" s="39"/>
      <c r="F39" s="39"/>
      <c r="G39" s="39"/>
      <c r="H39" s="39"/>
      <c r="I39" s="39"/>
      <c r="J39" s="61"/>
    </row>
    <row r="40" spans="2:10" x14ac:dyDescent="0.4">
      <c r="B40" s="66" t="s">
        <v>105</v>
      </c>
      <c r="C40" s="60" t="s">
        <v>83</v>
      </c>
      <c r="D40" s="39" t="s">
        <v>106</v>
      </c>
      <c r="E40" s="39"/>
      <c r="F40" s="39"/>
      <c r="G40" s="39"/>
      <c r="H40" s="39"/>
      <c r="I40" s="39"/>
      <c r="J40" s="61"/>
    </row>
    <row r="41" spans="2:10" x14ac:dyDescent="0.4">
      <c r="B41" s="66"/>
      <c r="C41" s="39"/>
      <c r="D41" s="39"/>
      <c r="E41" s="39"/>
      <c r="F41" s="39"/>
      <c r="G41" s="39"/>
      <c r="H41" s="39"/>
      <c r="I41" s="39"/>
      <c r="J41" s="61"/>
    </row>
    <row r="42" spans="2:10" x14ac:dyDescent="0.4">
      <c r="B42" s="66"/>
      <c r="C42" s="39"/>
      <c r="D42" s="39"/>
      <c r="E42" s="39"/>
      <c r="F42" s="39"/>
      <c r="G42" s="39"/>
      <c r="H42" s="39"/>
      <c r="I42" s="39"/>
      <c r="J42" s="61"/>
    </row>
    <row r="43" spans="2:10" x14ac:dyDescent="0.4">
      <c r="B43" s="66"/>
      <c r="C43" s="39"/>
      <c r="D43" s="39"/>
      <c r="E43" s="39"/>
      <c r="F43" s="39"/>
      <c r="G43" s="39"/>
      <c r="H43" s="39"/>
      <c r="I43" s="39"/>
      <c r="J43" s="61"/>
    </row>
    <row r="44" spans="2:10" x14ac:dyDescent="0.4">
      <c r="B44" s="66"/>
      <c r="C44" s="39"/>
      <c r="D44" s="39"/>
      <c r="E44" s="39"/>
      <c r="F44" s="39"/>
      <c r="G44" s="39"/>
      <c r="H44" s="39"/>
      <c r="I44" s="39"/>
      <c r="J44" s="61"/>
    </row>
    <row r="45" spans="2:10" x14ac:dyDescent="0.4">
      <c r="B45" s="66"/>
      <c r="C45" s="39"/>
      <c r="D45" s="39"/>
      <c r="E45" s="39"/>
      <c r="F45" s="39"/>
      <c r="G45" s="39"/>
      <c r="H45" s="39"/>
      <c r="I45" s="39"/>
      <c r="J45" s="61"/>
    </row>
    <row r="46" spans="2:10" x14ac:dyDescent="0.4">
      <c r="B46" s="66"/>
      <c r="C46" s="39"/>
      <c r="D46" s="39"/>
      <c r="E46" s="39"/>
      <c r="F46" s="39"/>
      <c r="G46" s="39"/>
      <c r="H46" s="39"/>
      <c r="I46" s="39"/>
      <c r="J46" s="61"/>
    </row>
    <row r="47" spans="2:10" x14ac:dyDescent="0.4">
      <c r="B47" s="66"/>
      <c r="C47" s="39"/>
      <c r="D47" s="39"/>
      <c r="E47" s="39"/>
      <c r="F47" s="39"/>
      <c r="G47" s="39"/>
      <c r="H47" s="39"/>
      <c r="I47" s="39"/>
      <c r="J47" s="61"/>
    </row>
    <row r="48" spans="2:10" x14ac:dyDescent="0.4">
      <c r="B48" s="66"/>
      <c r="C48" s="39"/>
      <c r="D48" s="39"/>
      <c r="E48" s="39"/>
      <c r="F48" s="39"/>
      <c r="G48" s="39"/>
      <c r="H48" s="39"/>
      <c r="I48" s="39"/>
      <c r="J48" s="61"/>
    </row>
    <row r="49" spans="2:10" x14ac:dyDescent="0.4">
      <c r="B49" s="66"/>
      <c r="C49" s="39"/>
      <c r="D49" s="39"/>
      <c r="E49" s="39"/>
      <c r="F49" s="39"/>
      <c r="G49" s="39"/>
      <c r="H49" s="39"/>
      <c r="I49" s="39"/>
      <c r="J49" s="61"/>
    </row>
    <row r="50" spans="2:10" x14ac:dyDescent="0.4">
      <c r="B50" s="66"/>
      <c r="C50" s="39"/>
      <c r="D50" s="39"/>
      <c r="E50" s="39"/>
      <c r="F50" s="39"/>
      <c r="G50" s="39"/>
      <c r="H50" s="39"/>
      <c r="I50" s="39"/>
      <c r="J50" s="61"/>
    </row>
    <row r="51" spans="2:10" x14ac:dyDescent="0.4">
      <c r="B51" s="66"/>
      <c r="C51" s="39"/>
      <c r="D51" s="39"/>
      <c r="E51" s="39"/>
      <c r="F51" s="39"/>
      <c r="G51" s="39"/>
      <c r="H51" s="39"/>
      <c r="I51" s="39"/>
      <c r="J51" s="61"/>
    </row>
    <row r="52" spans="2:10" ht="16.5" thickBot="1" x14ac:dyDescent="0.45">
      <c r="B52" s="67"/>
      <c r="C52" s="63"/>
      <c r="D52" s="63"/>
      <c r="E52" s="63"/>
      <c r="F52" s="63"/>
      <c r="G52" s="63"/>
      <c r="H52" s="63"/>
      <c r="I52" s="63"/>
      <c r="J52" s="64"/>
    </row>
    <row r="54" spans="2:10" ht="16.5" thickBot="1" x14ac:dyDescent="0.45">
      <c r="B54" s="2" t="s">
        <v>107</v>
      </c>
    </row>
    <row r="55" spans="2:10" x14ac:dyDescent="0.4">
      <c r="B55" s="65" t="s">
        <v>108</v>
      </c>
      <c r="C55" s="57"/>
      <c r="D55" s="57" t="s">
        <v>83</v>
      </c>
      <c r="E55" s="57" t="s">
        <v>111</v>
      </c>
      <c r="F55" s="57" t="s">
        <v>109</v>
      </c>
      <c r="G55" s="56" t="s">
        <v>83</v>
      </c>
      <c r="H55" s="57" t="s">
        <v>110</v>
      </c>
      <c r="I55" s="57"/>
      <c r="J55" s="58"/>
    </row>
    <row r="56" spans="2:10" x14ac:dyDescent="0.4">
      <c r="B56" s="66" t="s">
        <v>75</v>
      </c>
      <c r="C56" s="60" t="s">
        <v>83</v>
      </c>
      <c r="D56" s="39" t="s">
        <v>112</v>
      </c>
      <c r="E56" s="60" t="s">
        <v>83</v>
      </c>
      <c r="F56" s="39" t="s">
        <v>113</v>
      </c>
      <c r="G56" s="39"/>
      <c r="H56" s="39"/>
      <c r="I56" s="39"/>
      <c r="J56" s="61"/>
    </row>
    <row r="57" spans="2:10" x14ac:dyDescent="0.4">
      <c r="B57" s="66"/>
      <c r="C57" s="39"/>
      <c r="D57" s="39"/>
      <c r="E57" s="39"/>
      <c r="F57" s="39"/>
      <c r="G57" s="39"/>
      <c r="H57" s="39"/>
      <c r="I57" s="39"/>
      <c r="J57" s="61"/>
    </row>
    <row r="58" spans="2:10" x14ac:dyDescent="0.4">
      <c r="B58" s="66"/>
      <c r="C58" s="39"/>
      <c r="D58" s="39"/>
      <c r="E58" s="39"/>
      <c r="F58" s="39"/>
      <c r="G58" s="39"/>
      <c r="H58" s="39"/>
      <c r="I58" s="39"/>
      <c r="J58" s="61"/>
    </row>
    <row r="59" spans="2:10" x14ac:dyDescent="0.4">
      <c r="B59" s="66"/>
      <c r="C59" s="39"/>
      <c r="D59" s="39"/>
      <c r="E59" s="39"/>
      <c r="F59" s="39"/>
      <c r="G59" s="39"/>
      <c r="H59" s="39"/>
      <c r="I59" s="39"/>
      <c r="J59" s="61"/>
    </row>
    <row r="60" spans="2:10" x14ac:dyDescent="0.4">
      <c r="B60" s="66"/>
      <c r="C60" s="39"/>
      <c r="D60" s="39"/>
      <c r="E60" s="39"/>
      <c r="F60" s="39"/>
      <c r="G60" s="39"/>
      <c r="H60" s="39"/>
      <c r="I60" s="39"/>
      <c r="J60" s="61"/>
    </row>
    <row r="61" spans="2:10" x14ac:dyDescent="0.4">
      <c r="B61" s="66"/>
      <c r="C61" s="39"/>
      <c r="D61" s="39"/>
      <c r="E61" s="39"/>
      <c r="F61" s="39"/>
      <c r="G61" s="39"/>
      <c r="H61" s="39"/>
      <c r="I61" s="39"/>
      <c r="J61" s="61"/>
    </row>
    <row r="62" spans="2:10" x14ac:dyDescent="0.4">
      <c r="B62" s="66"/>
      <c r="C62" s="39"/>
      <c r="D62" s="39"/>
      <c r="E62" s="39"/>
      <c r="F62" s="39"/>
      <c r="G62" s="39"/>
      <c r="H62" s="39"/>
      <c r="I62" s="39"/>
      <c r="J62" s="61"/>
    </row>
    <row r="63" spans="2:10" x14ac:dyDescent="0.4">
      <c r="B63" s="66"/>
      <c r="C63" s="39"/>
      <c r="D63" s="39"/>
      <c r="E63" s="39"/>
      <c r="F63" s="39"/>
      <c r="G63" s="39"/>
      <c r="H63" s="39"/>
      <c r="I63" s="39"/>
      <c r="J63" s="61"/>
    </row>
    <row r="64" spans="2:10" x14ac:dyDescent="0.4">
      <c r="B64" s="66"/>
      <c r="C64" s="39"/>
      <c r="D64" s="39"/>
      <c r="E64" s="39"/>
      <c r="F64" s="39"/>
      <c r="G64" s="39"/>
      <c r="H64" s="39"/>
      <c r="I64" s="39"/>
      <c r="J64" s="61"/>
    </row>
    <row r="65" spans="2:10" x14ac:dyDescent="0.4">
      <c r="B65" s="66"/>
      <c r="C65" s="39"/>
      <c r="D65" s="39"/>
      <c r="E65" s="39"/>
      <c r="F65" s="39"/>
      <c r="G65" s="39"/>
      <c r="H65" s="39"/>
      <c r="I65" s="39"/>
      <c r="J65" s="61"/>
    </row>
    <row r="66" spans="2:10" x14ac:dyDescent="0.4">
      <c r="B66" s="66"/>
      <c r="C66" s="39"/>
      <c r="D66" s="39"/>
      <c r="E66" s="39"/>
      <c r="F66" s="39"/>
      <c r="G66" s="39"/>
      <c r="H66" s="39"/>
      <c r="I66" s="39"/>
      <c r="J66" s="61"/>
    </row>
    <row r="67" spans="2:10" x14ac:dyDescent="0.4">
      <c r="B67" s="66"/>
      <c r="C67" s="39"/>
      <c r="D67" s="39"/>
      <c r="E67" s="39"/>
      <c r="F67" s="39"/>
      <c r="G67" s="39"/>
      <c r="H67" s="39"/>
      <c r="I67" s="39"/>
      <c r="J67" s="61"/>
    </row>
    <row r="68" spans="2:10" ht="16.5" thickBot="1" x14ac:dyDescent="0.45">
      <c r="B68" s="67"/>
      <c r="C68" s="63"/>
      <c r="D68" s="63"/>
      <c r="E68" s="63"/>
      <c r="F68" s="63"/>
      <c r="G68" s="63"/>
      <c r="H68" s="63"/>
      <c r="I68" s="63"/>
      <c r="J68" s="64"/>
    </row>
  </sheetData>
  <phoneticPr fontId="4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5B2A9-F755-48D6-8427-FA2C4A0EA0D2}">
  <sheetPr>
    <tabColor rgb="FFFFC000"/>
  </sheetPr>
  <dimension ref="B2:L70"/>
  <sheetViews>
    <sheetView topLeftCell="A7" workbookViewId="0">
      <selection activeCell="E25" sqref="E25"/>
    </sheetView>
  </sheetViews>
  <sheetFormatPr defaultRowHeight="15.75" x14ac:dyDescent="0.4"/>
  <cols>
    <col min="1" max="2" width="1.25" style="2" customWidth="1"/>
    <col min="3" max="4" width="9" style="2"/>
    <col min="5" max="5" width="18.75" style="2" customWidth="1"/>
    <col min="6" max="6" width="9" style="2"/>
    <col min="7" max="8" width="1.25" style="2" customWidth="1"/>
    <col min="9" max="16384" width="9" style="2"/>
  </cols>
  <sheetData>
    <row r="2" spans="2:12" x14ac:dyDescent="0.4">
      <c r="B2" s="14"/>
      <c r="C2" s="14" t="s">
        <v>0</v>
      </c>
      <c r="D2" s="14"/>
      <c r="E2" s="14"/>
      <c r="F2" s="14"/>
      <c r="G2" s="14"/>
      <c r="H2" s="14"/>
      <c r="I2" s="14"/>
      <c r="J2" s="14"/>
      <c r="K2" s="14"/>
      <c r="L2" s="14"/>
    </row>
    <row r="4" spans="2:12" x14ac:dyDescent="0.4">
      <c r="C4" s="28" t="s">
        <v>1</v>
      </c>
      <c r="D4" s="28"/>
      <c r="E4" s="28"/>
      <c r="F4" s="28"/>
    </row>
    <row r="5" spans="2:12" x14ac:dyDescent="0.4">
      <c r="C5" s="28"/>
      <c r="D5" s="28"/>
      <c r="E5" s="28"/>
      <c r="F5" s="28"/>
    </row>
    <row r="6" spans="2:12" ht="16.5" thickBot="1" x14ac:dyDescent="0.45"/>
    <row r="7" spans="2:12" ht="20.25" thickBot="1" x14ac:dyDescent="0.45">
      <c r="C7" s="29" t="s">
        <v>2</v>
      </c>
      <c r="D7" s="29"/>
      <c r="E7" s="12" t="s">
        <v>10</v>
      </c>
    </row>
    <row r="8" spans="2:12" ht="16.5" thickBot="1" x14ac:dyDescent="0.45">
      <c r="E8" s="3"/>
    </row>
    <row r="9" spans="2:12" ht="20.25" thickBot="1" x14ac:dyDescent="0.45">
      <c r="C9" s="29" t="s">
        <v>3</v>
      </c>
      <c r="D9" s="29"/>
      <c r="E9" s="12">
        <v>35</v>
      </c>
      <c r="F9" s="2" t="s">
        <v>7</v>
      </c>
    </row>
    <row r="10" spans="2:12" ht="16.5" thickBot="1" x14ac:dyDescent="0.45">
      <c r="E10" s="3"/>
    </row>
    <row r="11" spans="2:12" ht="20.25" thickBot="1" x14ac:dyDescent="0.45">
      <c r="C11" s="29" t="s">
        <v>4</v>
      </c>
      <c r="D11" s="29"/>
      <c r="E11" s="12">
        <v>1</v>
      </c>
      <c r="F11" s="2" t="s">
        <v>8</v>
      </c>
    </row>
    <row r="12" spans="2:12" ht="16.5" thickBot="1" x14ac:dyDescent="0.45">
      <c r="E12" s="3"/>
    </row>
    <row r="13" spans="2:12" ht="20.25" thickBot="1" x14ac:dyDescent="0.45">
      <c r="C13" s="29" t="s">
        <v>5</v>
      </c>
      <c r="D13" s="29"/>
      <c r="E13" s="11">
        <v>30000</v>
      </c>
      <c r="F13" s="2" t="s">
        <v>9</v>
      </c>
    </row>
    <row r="14" spans="2:12" ht="16.5" thickBot="1" x14ac:dyDescent="0.45">
      <c r="E14" s="3"/>
    </row>
    <row r="15" spans="2:12" ht="20.25" thickBot="1" x14ac:dyDescent="0.45">
      <c r="C15" s="29" t="s">
        <v>6</v>
      </c>
      <c r="D15" s="29"/>
      <c r="E15" s="11">
        <v>50000</v>
      </c>
      <c r="F15" s="2" t="s">
        <v>9</v>
      </c>
    </row>
    <row r="21" spans="2:12" x14ac:dyDescent="0.4">
      <c r="B21" s="14"/>
      <c r="C21" s="14" t="s">
        <v>13</v>
      </c>
      <c r="D21" s="14"/>
      <c r="E21" s="14"/>
      <c r="F21" s="14"/>
      <c r="G21" s="14"/>
      <c r="H21" s="14"/>
      <c r="I21" s="14"/>
      <c r="J21" s="14"/>
      <c r="K21" s="14"/>
      <c r="L21" s="14"/>
    </row>
    <row r="23" spans="2:12" ht="15.75" customHeight="1" thickBot="1" x14ac:dyDescent="0.45">
      <c r="C23" s="8" t="s">
        <v>14</v>
      </c>
      <c r="D23" s="8"/>
      <c r="E23" s="9" t="s">
        <v>18</v>
      </c>
      <c r="F23" s="8"/>
      <c r="I23" s="13" t="s">
        <v>63</v>
      </c>
    </row>
    <row r="24" spans="2:12" ht="20.25" thickBot="1" x14ac:dyDescent="0.45">
      <c r="C24" s="7" t="s">
        <v>15</v>
      </c>
      <c r="D24" s="7"/>
      <c r="E24" s="10" cm="1">
        <f t="array" ref="E24">IF(E11&gt;0,INDEX(image_保険!$A$3:$C$65,MATCH(image_ユーザー画面!E9&amp;image_ユーザー画面!E7,image_保険!A3:A735&amp;image_保険!$B$3:$B$65,0),3)+INDEX(image_保険!$A$69:$C$131,MATCH(image_ユーザー画面!E9&amp;image_ユーザー画面!E7,image_保険!$A$69:$A$131&amp;image_保険!$B$69:$B$131,0),3),INDEX(image_保険!$A$3:$C$65,MATCH(image_ユーザー画面!E9&amp;image_ユーザー画面!E7,image_保険!A3:A735&amp;image_保険!$B$3:$B$65,0),3))</f>
        <v>9198</v>
      </c>
      <c r="F24" s="7" t="s">
        <v>9</v>
      </c>
      <c r="I24" s="13" t="s">
        <v>21</v>
      </c>
      <c r="J24" s="13"/>
      <c r="K24" s="13"/>
      <c r="L24" s="13"/>
    </row>
    <row r="26" spans="2:12" ht="16.5" thickBot="1" x14ac:dyDescent="0.45">
      <c r="C26" s="2" t="s">
        <v>16</v>
      </c>
      <c r="E26" s="2" t="s">
        <v>18</v>
      </c>
      <c r="I26" s="13" t="s">
        <v>22</v>
      </c>
    </row>
    <row r="27" spans="2:12" ht="20.25" thickBot="1" x14ac:dyDescent="0.45">
      <c r="C27" s="2" t="s">
        <v>17</v>
      </c>
      <c r="E27" s="10">
        <f>IFERROR(IF(E24="","",E13-E24),"")</f>
        <v>20802</v>
      </c>
      <c r="F27" s="2" t="s">
        <v>9</v>
      </c>
      <c r="I27" s="13" t="s">
        <v>23</v>
      </c>
    </row>
    <row r="29" spans="2:12" ht="16.5" thickBot="1" x14ac:dyDescent="0.45"/>
    <row r="30" spans="2:12" ht="20.25" thickBot="1" x14ac:dyDescent="0.45">
      <c r="C30" s="2" t="s">
        <v>6</v>
      </c>
      <c r="E30" s="10">
        <f>IFERROR(IF(E15="","",E15),"")</f>
        <v>50000</v>
      </c>
      <c r="F30" s="2" t="s">
        <v>9</v>
      </c>
    </row>
    <row r="32" spans="2:12" ht="16.5" thickBot="1" x14ac:dyDescent="0.45">
      <c r="C32" s="2" t="s">
        <v>19</v>
      </c>
      <c r="I32" s="13" t="s">
        <v>24</v>
      </c>
    </row>
    <row r="33" spans="2:12" ht="20.25" thickBot="1" x14ac:dyDescent="0.45">
      <c r="C33" s="2" t="s">
        <v>20</v>
      </c>
      <c r="E33" s="10">
        <f>IFERROR(E27+E30,"")</f>
        <v>70802</v>
      </c>
      <c r="F33" s="2" t="s">
        <v>9</v>
      </c>
      <c r="I33" s="13" t="s">
        <v>25</v>
      </c>
    </row>
    <row r="39" spans="2:12" x14ac:dyDescent="0.4">
      <c r="B39" s="14"/>
      <c r="C39" s="14" t="s">
        <v>26</v>
      </c>
      <c r="D39" s="14"/>
      <c r="E39" s="14"/>
      <c r="F39" s="14"/>
      <c r="G39" s="14"/>
      <c r="H39" s="14"/>
      <c r="I39" s="14"/>
      <c r="J39" s="14"/>
      <c r="K39" s="14"/>
      <c r="L39" s="14"/>
    </row>
    <row r="40" spans="2:12" ht="16.5" thickBot="1" x14ac:dyDescent="0.45"/>
    <row r="41" spans="2:12" ht="20.25" thickBot="1" x14ac:dyDescent="0.45">
      <c r="C41" s="2" t="s">
        <v>27</v>
      </c>
      <c r="E41" s="11">
        <f>E33</f>
        <v>70802</v>
      </c>
      <c r="F41" s="2" t="s">
        <v>9</v>
      </c>
      <c r="I41" s="13" t="s">
        <v>28</v>
      </c>
    </row>
    <row r="43" spans="2:12" ht="16.5" thickBot="1" x14ac:dyDescent="0.45">
      <c r="C43" s="2" t="s">
        <v>29</v>
      </c>
      <c r="I43" s="13" t="s">
        <v>33</v>
      </c>
    </row>
    <row r="44" spans="2:12" ht="20.25" thickBot="1" x14ac:dyDescent="0.45">
      <c r="C44" s="15">
        <v>65</v>
      </c>
      <c r="D44" s="2" t="s">
        <v>30</v>
      </c>
      <c r="E44" s="12">
        <f>C44-E9</f>
        <v>30</v>
      </c>
      <c r="F44" s="2" t="s">
        <v>31</v>
      </c>
      <c r="I44" s="13" t="s">
        <v>34</v>
      </c>
    </row>
    <row r="45" spans="2:12" ht="19.5" x14ac:dyDescent="0.4">
      <c r="C45" s="15"/>
      <c r="E45" s="27"/>
      <c r="I45" s="13"/>
    </row>
    <row r="46" spans="2:12" ht="16.5" thickBot="1" x14ac:dyDescent="0.45">
      <c r="I46" s="13" t="s">
        <v>46</v>
      </c>
    </row>
    <row r="47" spans="2:12" ht="20.25" thickBot="1" x14ac:dyDescent="0.45">
      <c r="E47" s="11">
        <f>INDEX(image_積立!$A$14:$G$59,MATCH(image_ユーザー画面!E44,image_積立!$A$14:$A$59,0),5)</f>
        <v>71121674.035727397</v>
      </c>
      <c r="F47" s="2" t="s">
        <v>32</v>
      </c>
      <c r="I47" s="13" t="s">
        <v>47</v>
      </c>
    </row>
    <row r="49" spans="11:11" x14ac:dyDescent="0.4">
      <c r="K49" s="13" t="s">
        <v>48</v>
      </c>
    </row>
    <row r="66" spans="2:12" x14ac:dyDescent="0.4">
      <c r="B66" s="14"/>
      <c r="C66" s="14" t="s">
        <v>49</v>
      </c>
      <c r="D66" s="14"/>
      <c r="E66" s="14"/>
      <c r="F66" s="14"/>
      <c r="G66" s="14"/>
      <c r="H66" s="14"/>
      <c r="I66" s="14"/>
      <c r="J66" s="14"/>
      <c r="K66" s="14"/>
      <c r="L66" s="14"/>
    </row>
    <row r="68" spans="2:12" x14ac:dyDescent="0.4">
      <c r="C68" s="2" t="s">
        <v>50</v>
      </c>
    </row>
    <row r="69" spans="2:12" x14ac:dyDescent="0.4">
      <c r="C69" s="2" t="s">
        <v>51</v>
      </c>
    </row>
    <row r="70" spans="2:12" x14ac:dyDescent="0.4">
      <c r="C70" s="2" t="s">
        <v>52</v>
      </c>
    </row>
  </sheetData>
  <mergeCells count="6">
    <mergeCell ref="C4:F5"/>
    <mergeCell ref="C15:D15"/>
    <mergeCell ref="C13:D13"/>
    <mergeCell ref="C11:D11"/>
    <mergeCell ref="C9:D9"/>
    <mergeCell ref="C7:D7"/>
  </mergeCells>
  <phoneticPr fontId="4"/>
  <dataValidations count="1">
    <dataValidation type="list" allowBlank="1" showInputMessage="1" showErrorMessage="1" sqref="E7" xr:uid="{C64A2E7A-41F3-4AA1-B484-AEBCB85B0659}">
      <formula1>"男性,女性"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0EEA7-FF0E-4AE9-81F1-5A7BFA0EB216}">
  <dimension ref="A2:D141"/>
  <sheetViews>
    <sheetView topLeftCell="A94" zoomScale="85" zoomScaleNormal="85" workbookViewId="0">
      <selection activeCell="C4" sqref="C4"/>
    </sheetView>
  </sheetViews>
  <sheetFormatPr defaultRowHeight="15.75" x14ac:dyDescent="0.4"/>
  <cols>
    <col min="1" max="16384" width="9" style="1"/>
  </cols>
  <sheetData>
    <row r="2" spans="1:3" x14ac:dyDescent="0.4">
      <c r="A2" s="1" t="s">
        <v>53</v>
      </c>
    </row>
    <row r="3" spans="1:3" x14ac:dyDescent="0.4">
      <c r="A3" s="5" t="s">
        <v>3</v>
      </c>
      <c r="B3" s="5" t="s">
        <v>2</v>
      </c>
      <c r="C3" s="5" t="s">
        <v>55</v>
      </c>
    </row>
    <row r="4" spans="1:3" x14ac:dyDescent="0.4">
      <c r="A4" s="1">
        <v>20</v>
      </c>
      <c r="B4" s="5" t="s">
        <v>11</v>
      </c>
      <c r="C4" s="6">
        <v>3795</v>
      </c>
    </row>
    <row r="5" spans="1:3" x14ac:dyDescent="0.4">
      <c r="A5" s="1">
        <v>21</v>
      </c>
      <c r="B5" s="5" t="s">
        <v>11</v>
      </c>
      <c r="C5" s="6">
        <v>3921</v>
      </c>
    </row>
    <row r="6" spans="1:3" x14ac:dyDescent="0.4">
      <c r="A6" s="1">
        <v>22</v>
      </c>
      <c r="B6" s="5" t="s">
        <v>11</v>
      </c>
      <c r="C6" s="6">
        <v>4061</v>
      </c>
    </row>
    <row r="7" spans="1:3" x14ac:dyDescent="0.4">
      <c r="A7" s="1">
        <v>23</v>
      </c>
      <c r="B7" s="5" t="s">
        <v>11</v>
      </c>
      <c r="C7" s="6">
        <v>4202</v>
      </c>
    </row>
    <row r="8" spans="1:3" x14ac:dyDescent="0.4">
      <c r="A8" s="1">
        <v>24</v>
      </c>
      <c r="B8" s="5" t="s">
        <v>11</v>
      </c>
      <c r="C8" s="6">
        <v>4347</v>
      </c>
    </row>
    <row r="9" spans="1:3" x14ac:dyDescent="0.4">
      <c r="A9" s="1">
        <v>25</v>
      </c>
      <c r="B9" s="5" t="s">
        <v>11</v>
      </c>
      <c r="C9" s="6">
        <v>4513</v>
      </c>
    </row>
    <row r="10" spans="1:3" x14ac:dyDescent="0.4">
      <c r="A10" s="1">
        <v>26</v>
      </c>
      <c r="B10" s="5" t="s">
        <v>11</v>
      </c>
      <c r="C10" s="6">
        <v>4694</v>
      </c>
    </row>
    <row r="11" spans="1:3" x14ac:dyDescent="0.4">
      <c r="A11" s="1">
        <v>27</v>
      </c>
      <c r="B11" s="5" t="s">
        <v>11</v>
      </c>
      <c r="C11" s="6">
        <v>4875</v>
      </c>
    </row>
    <row r="12" spans="1:3" x14ac:dyDescent="0.4">
      <c r="A12" s="1">
        <v>28</v>
      </c>
      <c r="B12" s="5" t="s">
        <v>11</v>
      </c>
      <c r="C12" s="6">
        <v>5070</v>
      </c>
    </row>
    <row r="13" spans="1:3" x14ac:dyDescent="0.4">
      <c r="A13" s="1">
        <v>29</v>
      </c>
      <c r="B13" s="5" t="s">
        <v>11</v>
      </c>
      <c r="C13" s="6">
        <v>5271</v>
      </c>
    </row>
    <row r="14" spans="1:3" x14ac:dyDescent="0.4">
      <c r="A14" s="1">
        <v>30</v>
      </c>
      <c r="B14" s="5" t="s">
        <v>11</v>
      </c>
      <c r="C14" s="6">
        <v>5502</v>
      </c>
    </row>
    <row r="15" spans="1:3" x14ac:dyDescent="0.4">
      <c r="A15" s="1">
        <v>31</v>
      </c>
      <c r="B15" s="5" t="s">
        <v>11</v>
      </c>
      <c r="C15" s="6">
        <v>5733</v>
      </c>
    </row>
    <row r="16" spans="1:3" x14ac:dyDescent="0.4">
      <c r="A16" s="1">
        <v>32</v>
      </c>
      <c r="B16" s="5" t="s">
        <v>11</v>
      </c>
      <c r="C16" s="6">
        <v>5984</v>
      </c>
    </row>
    <row r="17" spans="1:3" x14ac:dyDescent="0.4">
      <c r="A17" s="1">
        <v>33</v>
      </c>
      <c r="B17" s="5" t="s">
        <v>11</v>
      </c>
      <c r="C17" s="6">
        <v>6266</v>
      </c>
    </row>
    <row r="18" spans="1:3" x14ac:dyDescent="0.4">
      <c r="A18" s="1">
        <v>34</v>
      </c>
      <c r="B18" s="5" t="s">
        <v>11</v>
      </c>
      <c r="C18" s="6">
        <v>6562</v>
      </c>
    </row>
    <row r="19" spans="1:3" x14ac:dyDescent="0.4">
      <c r="A19" s="1">
        <v>35</v>
      </c>
      <c r="B19" s="5" t="s">
        <v>11</v>
      </c>
      <c r="C19" s="6">
        <v>6868</v>
      </c>
    </row>
    <row r="20" spans="1:3" x14ac:dyDescent="0.4">
      <c r="A20" s="1">
        <v>36</v>
      </c>
      <c r="B20" s="5" t="s">
        <v>11</v>
      </c>
      <c r="C20" s="6">
        <v>7210</v>
      </c>
    </row>
    <row r="21" spans="1:3" x14ac:dyDescent="0.4">
      <c r="A21" s="1">
        <v>37</v>
      </c>
      <c r="B21" s="5" t="s">
        <v>11</v>
      </c>
      <c r="C21" s="6">
        <v>7576</v>
      </c>
    </row>
    <row r="22" spans="1:3" x14ac:dyDescent="0.4">
      <c r="A22" s="1">
        <v>38</v>
      </c>
      <c r="B22" s="5" t="s">
        <v>11</v>
      </c>
      <c r="C22" s="6">
        <v>7968</v>
      </c>
    </row>
    <row r="23" spans="1:3" x14ac:dyDescent="0.4">
      <c r="A23" s="1">
        <v>39</v>
      </c>
      <c r="B23" s="5" t="s">
        <v>11</v>
      </c>
      <c r="C23" s="6">
        <v>8391</v>
      </c>
    </row>
    <row r="24" spans="1:3" x14ac:dyDescent="0.4">
      <c r="A24" s="1">
        <v>40</v>
      </c>
      <c r="B24" s="5" t="s">
        <v>11</v>
      </c>
      <c r="C24" s="6">
        <v>8839</v>
      </c>
    </row>
    <row r="25" spans="1:3" x14ac:dyDescent="0.4">
      <c r="A25" s="1">
        <v>41</v>
      </c>
      <c r="B25" s="5" t="s">
        <v>11</v>
      </c>
      <c r="C25" s="6">
        <v>9327</v>
      </c>
    </row>
    <row r="26" spans="1:3" x14ac:dyDescent="0.4">
      <c r="A26" s="1">
        <v>42</v>
      </c>
      <c r="B26" s="5" t="s">
        <v>11</v>
      </c>
      <c r="C26" s="6">
        <v>9861</v>
      </c>
    </row>
    <row r="27" spans="1:3" x14ac:dyDescent="0.4">
      <c r="A27" s="1">
        <v>43</v>
      </c>
      <c r="B27" s="5" t="s">
        <v>11</v>
      </c>
      <c r="C27" s="6">
        <v>10444</v>
      </c>
    </row>
    <row r="28" spans="1:3" x14ac:dyDescent="0.4">
      <c r="A28" s="1">
        <v>44</v>
      </c>
      <c r="B28" s="5" t="s">
        <v>11</v>
      </c>
      <c r="C28" s="6">
        <v>11104</v>
      </c>
    </row>
    <row r="29" spans="1:3" x14ac:dyDescent="0.4">
      <c r="A29" s="1">
        <v>45</v>
      </c>
      <c r="B29" s="5" t="s">
        <v>11</v>
      </c>
      <c r="C29" s="6">
        <v>11818</v>
      </c>
    </row>
    <row r="30" spans="1:3" x14ac:dyDescent="0.4">
      <c r="A30" s="1">
        <v>46</v>
      </c>
      <c r="B30" s="5" t="s">
        <v>11</v>
      </c>
      <c r="C30" s="6">
        <v>12613</v>
      </c>
    </row>
    <row r="31" spans="1:3" x14ac:dyDescent="0.4">
      <c r="A31" s="1">
        <v>47</v>
      </c>
      <c r="B31" s="5" t="s">
        <v>11</v>
      </c>
      <c r="C31" s="6">
        <v>13494</v>
      </c>
    </row>
    <row r="32" spans="1:3" x14ac:dyDescent="0.4">
      <c r="A32" s="1">
        <v>48</v>
      </c>
      <c r="B32" s="5" t="s">
        <v>11</v>
      </c>
      <c r="C32" s="6">
        <v>14479</v>
      </c>
    </row>
    <row r="33" spans="1:3" x14ac:dyDescent="0.4">
      <c r="A33" s="1">
        <v>49</v>
      </c>
      <c r="B33" s="5" t="s">
        <v>11</v>
      </c>
      <c r="C33" s="6">
        <v>15561</v>
      </c>
    </row>
    <row r="34" spans="1:3" x14ac:dyDescent="0.4">
      <c r="A34" s="1">
        <v>50</v>
      </c>
      <c r="B34" s="5" t="s">
        <v>11</v>
      </c>
      <c r="C34" s="6">
        <v>16809</v>
      </c>
    </row>
    <row r="35" spans="1:3" x14ac:dyDescent="0.4">
      <c r="A35" s="1">
        <v>20</v>
      </c>
      <c r="B35" s="5" t="s">
        <v>12</v>
      </c>
      <c r="C35" s="6">
        <v>4438</v>
      </c>
    </row>
    <row r="36" spans="1:3" x14ac:dyDescent="0.4">
      <c r="A36" s="1">
        <v>21</v>
      </c>
      <c r="B36" s="5" t="s">
        <v>12</v>
      </c>
      <c r="C36" s="6">
        <v>4583</v>
      </c>
    </row>
    <row r="37" spans="1:3" x14ac:dyDescent="0.4">
      <c r="A37" s="1">
        <v>22</v>
      </c>
      <c r="B37" s="5" t="s">
        <v>12</v>
      </c>
      <c r="C37" s="6">
        <v>4744</v>
      </c>
    </row>
    <row r="38" spans="1:3" x14ac:dyDescent="0.4">
      <c r="A38" s="1">
        <v>23</v>
      </c>
      <c r="B38" s="5" t="s">
        <v>12</v>
      </c>
      <c r="C38" s="6">
        <v>4910</v>
      </c>
    </row>
    <row r="39" spans="1:3" x14ac:dyDescent="0.4">
      <c r="A39" s="1">
        <v>24</v>
      </c>
      <c r="B39" s="5" t="s">
        <v>12</v>
      </c>
      <c r="C39" s="6">
        <v>5066</v>
      </c>
    </row>
    <row r="40" spans="1:3" x14ac:dyDescent="0.4">
      <c r="A40" s="1">
        <v>25</v>
      </c>
      <c r="B40" s="5" t="s">
        <v>12</v>
      </c>
      <c r="C40" s="6">
        <v>5236</v>
      </c>
    </row>
    <row r="41" spans="1:3" x14ac:dyDescent="0.4">
      <c r="A41" s="1">
        <v>26</v>
      </c>
      <c r="B41" s="5" t="s">
        <v>12</v>
      </c>
      <c r="C41" s="6">
        <v>5387</v>
      </c>
    </row>
    <row r="42" spans="1:3" x14ac:dyDescent="0.4">
      <c r="A42" s="1">
        <v>27</v>
      </c>
      <c r="B42" s="5" t="s">
        <v>12</v>
      </c>
      <c r="C42" s="6">
        <v>5548</v>
      </c>
    </row>
    <row r="43" spans="1:3" x14ac:dyDescent="0.4">
      <c r="A43" s="1">
        <v>28</v>
      </c>
      <c r="B43" s="5" t="s">
        <v>12</v>
      </c>
      <c r="C43" s="6">
        <v>5709</v>
      </c>
    </row>
    <row r="44" spans="1:3" x14ac:dyDescent="0.4">
      <c r="A44" s="1">
        <v>29</v>
      </c>
      <c r="B44" s="5" t="s">
        <v>12</v>
      </c>
      <c r="C44" s="6">
        <v>5876</v>
      </c>
    </row>
    <row r="45" spans="1:3" x14ac:dyDescent="0.4">
      <c r="A45" s="1">
        <v>30</v>
      </c>
      <c r="B45" s="5" t="s">
        <v>12</v>
      </c>
      <c r="C45" s="6">
        <v>6032</v>
      </c>
    </row>
    <row r="46" spans="1:3" x14ac:dyDescent="0.4">
      <c r="A46" s="1">
        <v>31</v>
      </c>
      <c r="B46" s="5" t="s">
        <v>12</v>
      </c>
      <c r="C46" s="6">
        <v>6208</v>
      </c>
    </row>
    <row r="47" spans="1:3" x14ac:dyDescent="0.4">
      <c r="A47" s="1">
        <v>32</v>
      </c>
      <c r="B47" s="5" t="s">
        <v>12</v>
      </c>
      <c r="C47" s="6">
        <v>6389</v>
      </c>
    </row>
    <row r="48" spans="1:3" x14ac:dyDescent="0.4">
      <c r="A48" s="1">
        <v>33</v>
      </c>
      <c r="B48" s="5" t="s">
        <v>12</v>
      </c>
      <c r="C48" s="6">
        <v>6586</v>
      </c>
    </row>
    <row r="49" spans="1:3" x14ac:dyDescent="0.4">
      <c r="A49" s="1">
        <v>34</v>
      </c>
      <c r="B49" s="5" t="s">
        <v>12</v>
      </c>
      <c r="C49" s="6">
        <v>6777</v>
      </c>
    </row>
    <row r="50" spans="1:3" x14ac:dyDescent="0.4">
      <c r="A50" s="1">
        <v>35</v>
      </c>
      <c r="B50" s="5" t="s">
        <v>12</v>
      </c>
      <c r="C50" s="6">
        <v>6994</v>
      </c>
    </row>
    <row r="51" spans="1:3" x14ac:dyDescent="0.4">
      <c r="A51" s="1">
        <v>36</v>
      </c>
      <c r="B51" s="5" t="s">
        <v>12</v>
      </c>
      <c r="C51" s="6">
        <v>7251</v>
      </c>
    </row>
    <row r="52" spans="1:3" x14ac:dyDescent="0.4">
      <c r="A52" s="1">
        <v>37</v>
      </c>
      <c r="B52" s="5" t="s">
        <v>12</v>
      </c>
      <c r="C52" s="6">
        <v>7503</v>
      </c>
    </row>
    <row r="53" spans="1:3" x14ac:dyDescent="0.4">
      <c r="A53" s="1">
        <v>38</v>
      </c>
      <c r="B53" s="5" t="s">
        <v>12</v>
      </c>
      <c r="C53" s="6">
        <v>7795</v>
      </c>
    </row>
    <row r="54" spans="1:3" x14ac:dyDescent="0.4">
      <c r="A54" s="1">
        <v>39</v>
      </c>
      <c r="B54" s="5" t="s">
        <v>12</v>
      </c>
      <c r="C54" s="6">
        <v>8103</v>
      </c>
    </row>
    <row r="55" spans="1:3" x14ac:dyDescent="0.4">
      <c r="A55" s="1">
        <v>40</v>
      </c>
      <c r="B55" s="5" t="s">
        <v>12</v>
      </c>
      <c r="C55" s="6">
        <v>8457</v>
      </c>
    </row>
    <row r="56" spans="1:3" x14ac:dyDescent="0.4">
      <c r="A56" s="1">
        <v>41</v>
      </c>
      <c r="B56" s="5" t="s">
        <v>12</v>
      </c>
      <c r="C56" s="6">
        <v>8836</v>
      </c>
    </row>
    <row r="57" spans="1:3" x14ac:dyDescent="0.4">
      <c r="A57" s="1">
        <v>42</v>
      </c>
      <c r="B57" s="5" t="s">
        <v>12</v>
      </c>
      <c r="C57" s="6">
        <v>9260</v>
      </c>
    </row>
    <row r="58" spans="1:3" x14ac:dyDescent="0.4">
      <c r="A58" s="1">
        <v>43</v>
      </c>
      <c r="B58" s="5" t="s">
        <v>12</v>
      </c>
      <c r="C58" s="6">
        <v>9740</v>
      </c>
    </row>
    <row r="59" spans="1:3" x14ac:dyDescent="0.4">
      <c r="A59" s="1">
        <v>44</v>
      </c>
      <c r="B59" s="5" t="s">
        <v>12</v>
      </c>
      <c r="C59" s="6">
        <v>10285</v>
      </c>
    </row>
    <row r="60" spans="1:3" x14ac:dyDescent="0.4">
      <c r="A60" s="1">
        <v>45</v>
      </c>
      <c r="B60" s="5" t="s">
        <v>12</v>
      </c>
      <c r="C60" s="6">
        <v>10899</v>
      </c>
    </row>
    <row r="61" spans="1:3" x14ac:dyDescent="0.4">
      <c r="A61" s="1">
        <v>46</v>
      </c>
      <c r="B61" s="5" t="s">
        <v>12</v>
      </c>
      <c r="C61" s="6">
        <v>11565</v>
      </c>
    </row>
    <row r="62" spans="1:3" x14ac:dyDescent="0.4">
      <c r="A62" s="1">
        <v>47</v>
      </c>
      <c r="B62" s="5" t="s">
        <v>12</v>
      </c>
      <c r="C62" s="6">
        <v>12307</v>
      </c>
    </row>
    <row r="63" spans="1:3" x14ac:dyDescent="0.4">
      <c r="A63" s="1">
        <v>48</v>
      </c>
      <c r="B63" s="5" t="s">
        <v>12</v>
      </c>
      <c r="C63" s="6">
        <v>13164</v>
      </c>
    </row>
    <row r="64" spans="1:3" x14ac:dyDescent="0.4">
      <c r="A64" s="1">
        <v>49</v>
      </c>
      <c r="B64" s="5" t="s">
        <v>12</v>
      </c>
      <c r="C64" s="6">
        <v>14123</v>
      </c>
    </row>
    <row r="65" spans="1:4" x14ac:dyDescent="0.4">
      <c r="A65" s="1">
        <v>50</v>
      </c>
      <c r="B65" s="5" t="s">
        <v>12</v>
      </c>
      <c r="C65" s="6">
        <v>15187</v>
      </c>
    </row>
    <row r="68" spans="1:4" x14ac:dyDescent="0.4">
      <c r="A68" s="1" t="s">
        <v>54</v>
      </c>
    </row>
    <row r="69" spans="1:4" x14ac:dyDescent="0.4">
      <c r="A69" s="5" t="s">
        <v>3</v>
      </c>
      <c r="B69" s="5" t="s">
        <v>2</v>
      </c>
      <c r="C69" s="5" t="s">
        <v>55</v>
      </c>
    </row>
    <row r="70" spans="1:4" x14ac:dyDescent="0.4">
      <c r="A70" s="1">
        <v>20</v>
      </c>
      <c r="B70" s="5" t="s">
        <v>11</v>
      </c>
      <c r="C70" s="6">
        <v>2000</v>
      </c>
      <c r="D70" s="1" t="s">
        <v>58</v>
      </c>
    </row>
    <row r="71" spans="1:4" x14ac:dyDescent="0.4">
      <c r="A71" s="1">
        <v>21</v>
      </c>
      <c r="B71" s="5" t="s">
        <v>11</v>
      </c>
      <c r="C71" s="6">
        <v>1890</v>
      </c>
      <c r="D71" s="1" t="s">
        <v>59</v>
      </c>
    </row>
    <row r="72" spans="1:4" x14ac:dyDescent="0.4">
      <c r="A72" s="1">
        <v>22</v>
      </c>
      <c r="B72" s="5" t="s">
        <v>11</v>
      </c>
      <c r="C72" s="6">
        <v>1910</v>
      </c>
      <c r="D72" s="1" t="s">
        <v>60</v>
      </c>
    </row>
    <row r="73" spans="1:4" x14ac:dyDescent="0.4">
      <c r="A73" s="1">
        <v>23</v>
      </c>
      <c r="B73" s="5" t="s">
        <v>11</v>
      </c>
      <c r="C73" s="6">
        <v>1800</v>
      </c>
      <c r="D73" s="1" t="s">
        <v>61</v>
      </c>
    </row>
    <row r="74" spans="1:4" x14ac:dyDescent="0.4">
      <c r="A74" s="1">
        <v>24</v>
      </c>
      <c r="B74" s="5" t="s">
        <v>11</v>
      </c>
      <c r="C74" s="6">
        <v>1750</v>
      </c>
      <c r="D74" s="1" t="s">
        <v>62</v>
      </c>
    </row>
    <row r="75" spans="1:4" x14ac:dyDescent="0.4">
      <c r="A75" s="1">
        <v>25</v>
      </c>
      <c r="B75" s="5" t="s">
        <v>11</v>
      </c>
      <c r="C75" s="6">
        <v>1640</v>
      </c>
      <c r="D75" s="1" t="s">
        <v>57</v>
      </c>
    </row>
    <row r="76" spans="1:4" x14ac:dyDescent="0.4">
      <c r="A76" s="1">
        <v>26</v>
      </c>
      <c r="B76" s="5" t="s">
        <v>11</v>
      </c>
      <c r="C76" s="6">
        <v>1600</v>
      </c>
    </row>
    <row r="77" spans="1:4" x14ac:dyDescent="0.4">
      <c r="A77" s="1">
        <v>27</v>
      </c>
      <c r="B77" s="5" t="s">
        <v>11</v>
      </c>
      <c r="C77" s="6">
        <v>1630</v>
      </c>
    </row>
    <row r="78" spans="1:4" x14ac:dyDescent="0.4">
      <c r="A78" s="1">
        <v>28</v>
      </c>
      <c r="B78" s="5" t="s">
        <v>11</v>
      </c>
      <c r="C78" s="6">
        <v>1670</v>
      </c>
    </row>
    <row r="79" spans="1:4" x14ac:dyDescent="0.4">
      <c r="A79" s="1">
        <v>29</v>
      </c>
      <c r="B79" s="5" t="s">
        <v>11</v>
      </c>
      <c r="C79" s="6">
        <v>1720</v>
      </c>
    </row>
    <row r="80" spans="1:4" x14ac:dyDescent="0.4">
      <c r="A80" s="1">
        <v>30</v>
      </c>
      <c r="B80" s="5" t="s">
        <v>11</v>
      </c>
      <c r="C80" s="6">
        <v>1790</v>
      </c>
    </row>
    <row r="81" spans="1:3" x14ac:dyDescent="0.4">
      <c r="A81" s="1">
        <v>31</v>
      </c>
      <c r="B81" s="5" t="s">
        <v>11</v>
      </c>
      <c r="C81" s="6">
        <v>1860</v>
      </c>
    </row>
    <row r="82" spans="1:3" x14ac:dyDescent="0.4">
      <c r="A82" s="1">
        <v>32</v>
      </c>
      <c r="B82" s="5" t="s">
        <v>11</v>
      </c>
      <c r="C82" s="6">
        <v>1960</v>
      </c>
    </row>
    <row r="83" spans="1:3" x14ac:dyDescent="0.4">
      <c r="A83" s="1">
        <v>33</v>
      </c>
      <c r="B83" s="5" t="s">
        <v>11</v>
      </c>
      <c r="C83" s="6">
        <v>2070</v>
      </c>
    </row>
    <row r="84" spans="1:3" x14ac:dyDescent="0.4">
      <c r="A84" s="1">
        <v>34</v>
      </c>
      <c r="B84" s="5" t="s">
        <v>11</v>
      </c>
      <c r="C84" s="6">
        <v>2200</v>
      </c>
    </row>
    <row r="85" spans="1:3" x14ac:dyDescent="0.4">
      <c r="A85" s="1">
        <v>35</v>
      </c>
      <c r="B85" s="5" t="s">
        <v>11</v>
      </c>
      <c r="C85" s="6">
        <v>2330</v>
      </c>
    </row>
    <row r="86" spans="1:3" x14ac:dyDescent="0.4">
      <c r="A86" s="1">
        <v>36</v>
      </c>
      <c r="B86" s="5" t="s">
        <v>11</v>
      </c>
      <c r="C86" s="6">
        <v>2490</v>
      </c>
    </row>
    <row r="87" spans="1:3" x14ac:dyDescent="0.4">
      <c r="A87" s="1">
        <v>37</v>
      </c>
      <c r="B87" s="5" t="s">
        <v>11</v>
      </c>
      <c r="C87" s="6">
        <v>2680</v>
      </c>
    </row>
    <row r="88" spans="1:3" x14ac:dyDescent="0.4">
      <c r="A88" s="1">
        <v>38</v>
      </c>
      <c r="B88" s="5" t="s">
        <v>11</v>
      </c>
      <c r="C88" s="6">
        <v>2880</v>
      </c>
    </row>
    <row r="89" spans="1:3" x14ac:dyDescent="0.4">
      <c r="A89" s="1">
        <v>39</v>
      </c>
      <c r="B89" s="5" t="s">
        <v>11</v>
      </c>
      <c r="C89" s="6">
        <v>3100</v>
      </c>
    </row>
    <row r="90" spans="1:3" x14ac:dyDescent="0.4">
      <c r="A90" s="1">
        <v>40</v>
      </c>
      <c r="B90" s="5" t="s">
        <v>11</v>
      </c>
      <c r="C90" s="6">
        <v>3360</v>
      </c>
    </row>
    <row r="91" spans="1:3" x14ac:dyDescent="0.4">
      <c r="A91" s="1">
        <v>41</v>
      </c>
      <c r="B91" s="5" t="s">
        <v>11</v>
      </c>
      <c r="C91" s="6">
        <v>3620</v>
      </c>
    </row>
    <row r="92" spans="1:3" x14ac:dyDescent="0.4">
      <c r="A92" s="1">
        <v>42</v>
      </c>
      <c r="B92" s="5" t="s">
        <v>11</v>
      </c>
      <c r="C92" s="6">
        <v>3920</v>
      </c>
    </row>
    <row r="93" spans="1:3" x14ac:dyDescent="0.4">
      <c r="A93" s="1">
        <v>43</v>
      </c>
      <c r="B93" s="5" t="s">
        <v>11</v>
      </c>
      <c r="C93" s="6">
        <v>4250</v>
      </c>
    </row>
    <row r="94" spans="1:3" x14ac:dyDescent="0.4">
      <c r="A94" s="1">
        <v>44</v>
      </c>
      <c r="B94" s="5" t="s">
        <v>11</v>
      </c>
      <c r="C94" s="6">
        <v>4610</v>
      </c>
    </row>
    <row r="95" spans="1:3" x14ac:dyDescent="0.4">
      <c r="A95" s="1">
        <v>45</v>
      </c>
      <c r="B95" s="5" t="s">
        <v>11</v>
      </c>
      <c r="C95" s="6">
        <v>5000</v>
      </c>
    </row>
    <row r="96" spans="1:3" x14ac:dyDescent="0.4">
      <c r="A96" s="1">
        <v>46</v>
      </c>
      <c r="B96" s="5" t="s">
        <v>11</v>
      </c>
      <c r="C96" s="6">
        <v>5440</v>
      </c>
    </row>
    <row r="97" spans="1:4" x14ac:dyDescent="0.4">
      <c r="A97" s="1">
        <v>47</v>
      </c>
      <c r="B97" s="5" t="s">
        <v>11</v>
      </c>
      <c r="C97" s="6">
        <v>5900</v>
      </c>
    </row>
    <row r="98" spans="1:4" x14ac:dyDescent="0.4">
      <c r="A98" s="1">
        <v>48</v>
      </c>
      <c r="B98" s="5" t="s">
        <v>11</v>
      </c>
      <c r="C98" s="6">
        <v>6410</v>
      </c>
    </row>
    <row r="99" spans="1:4" x14ac:dyDescent="0.4">
      <c r="A99" s="1">
        <v>49</v>
      </c>
      <c r="B99" s="5" t="s">
        <v>11</v>
      </c>
      <c r="C99" s="6">
        <v>6960</v>
      </c>
    </row>
    <row r="100" spans="1:4" x14ac:dyDescent="0.4">
      <c r="A100" s="1">
        <v>50</v>
      </c>
      <c r="B100" s="5" t="s">
        <v>11</v>
      </c>
      <c r="C100" s="6">
        <v>7560</v>
      </c>
    </row>
    <row r="101" spans="1:4" x14ac:dyDescent="0.4">
      <c r="A101" s="1">
        <v>20</v>
      </c>
      <c r="B101" s="5" t="s">
        <v>12</v>
      </c>
      <c r="C101" s="6">
        <v>1290</v>
      </c>
      <c r="D101" s="1" t="s">
        <v>58</v>
      </c>
    </row>
    <row r="102" spans="1:4" x14ac:dyDescent="0.4">
      <c r="A102" s="1">
        <v>21</v>
      </c>
      <c r="B102" s="5" t="s">
        <v>12</v>
      </c>
      <c r="C102" s="6">
        <v>1240</v>
      </c>
      <c r="D102" s="1" t="s">
        <v>59</v>
      </c>
    </row>
    <row r="103" spans="1:4" x14ac:dyDescent="0.4">
      <c r="A103" s="1">
        <v>22</v>
      </c>
      <c r="B103" s="5" t="s">
        <v>12</v>
      </c>
      <c r="C103" s="6">
        <v>1290</v>
      </c>
      <c r="D103" s="1" t="s">
        <v>60</v>
      </c>
    </row>
    <row r="104" spans="1:4" x14ac:dyDescent="0.4">
      <c r="A104" s="1">
        <v>23</v>
      </c>
      <c r="B104" s="5" t="s">
        <v>12</v>
      </c>
      <c r="C104" s="6">
        <v>1250</v>
      </c>
      <c r="D104" s="1" t="s">
        <v>61</v>
      </c>
    </row>
    <row r="105" spans="1:4" x14ac:dyDescent="0.4">
      <c r="A105" s="1">
        <v>24</v>
      </c>
      <c r="B105" s="5" t="s">
        <v>12</v>
      </c>
      <c r="C105" s="6">
        <v>1240</v>
      </c>
      <c r="D105" s="1" t="s">
        <v>62</v>
      </c>
    </row>
    <row r="106" spans="1:4" x14ac:dyDescent="0.4">
      <c r="A106" s="1">
        <v>25</v>
      </c>
      <c r="B106" s="5" t="s">
        <v>12</v>
      </c>
      <c r="C106" s="6">
        <v>1190</v>
      </c>
      <c r="D106" s="1" t="s">
        <v>57</v>
      </c>
    </row>
    <row r="107" spans="1:4" x14ac:dyDescent="0.4">
      <c r="A107" s="1">
        <v>26</v>
      </c>
      <c r="B107" s="5" t="s">
        <v>12</v>
      </c>
      <c r="C107" s="6">
        <v>1180</v>
      </c>
    </row>
    <row r="108" spans="1:4" x14ac:dyDescent="0.4">
      <c r="A108" s="1">
        <v>27</v>
      </c>
      <c r="B108" s="5" t="s">
        <v>12</v>
      </c>
      <c r="C108" s="6">
        <v>1220</v>
      </c>
    </row>
    <row r="109" spans="1:4" x14ac:dyDescent="0.4">
      <c r="A109" s="1">
        <v>28</v>
      </c>
      <c r="B109" s="5" t="s">
        <v>12</v>
      </c>
      <c r="C109" s="6">
        <v>1270</v>
      </c>
    </row>
    <row r="110" spans="1:4" x14ac:dyDescent="0.4">
      <c r="A110" s="1">
        <v>29</v>
      </c>
      <c r="B110" s="5" t="s">
        <v>12</v>
      </c>
      <c r="C110" s="6">
        <v>1330</v>
      </c>
    </row>
    <row r="111" spans="1:4" x14ac:dyDescent="0.4">
      <c r="A111" s="1">
        <v>30</v>
      </c>
      <c r="B111" s="5" t="s">
        <v>12</v>
      </c>
      <c r="C111" s="6">
        <v>1390</v>
      </c>
    </row>
    <row r="112" spans="1:4" x14ac:dyDescent="0.4">
      <c r="A112" s="1">
        <v>31</v>
      </c>
      <c r="B112" s="5" t="s">
        <v>12</v>
      </c>
      <c r="C112" s="6">
        <v>1460</v>
      </c>
    </row>
    <row r="113" spans="1:3" x14ac:dyDescent="0.4">
      <c r="A113" s="1">
        <v>32</v>
      </c>
      <c r="B113" s="5" t="s">
        <v>12</v>
      </c>
      <c r="C113" s="6">
        <v>1530</v>
      </c>
    </row>
    <row r="114" spans="1:3" x14ac:dyDescent="0.4">
      <c r="A114" s="1">
        <v>33</v>
      </c>
      <c r="B114" s="5" t="s">
        <v>12</v>
      </c>
      <c r="C114" s="6">
        <v>1610</v>
      </c>
    </row>
    <row r="115" spans="1:3" x14ac:dyDescent="0.4">
      <c r="A115" s="1">
        <v>34</v>
      </c>
      <c r="B115" s="5" t="s">
        <v>12</v>
      </c>
      <c r="C115" s="6">
        <v>1690</v>
      </c>
    </row>
    <row r="116" spans="1:3" x14ac:dyDescent="0.4">
      <c r="A116" s="1">
        <v>35</v>
      </c>
      <c r="B116" s="5" t="s">
        <v>12</v>
      </c>
      <c r="C116" s="6">
        <v>1790</v>
      </c>
    </row>
    <row r="117" spans="1:3" x14ac:dyDescent="0.4">
      <c r="A117" s="1">
        <v>36</v>
      </c>
      <c r="B117" s="5" t="s">
        <v>12</v>
      </c>
      <c r="C117" s="6">
        <v>1880</v>
      </c>
    </row>
    <row r="118" spans="1:3" x14ac:dyDescent="0.4">
      <c r="A118" s="1">
        <v>37</v>
      </c>
      <c r="B118" s="5" t="s">
        <v>12</v>
      </c>
      <c r="C118" s="6">
        <v>1990</v>
      </c>
    </row>
    <row r="119" spans="1:3" x14ac:dyDescent="0.4">
      <c r="A119" s="1">
        <v>38</v>
      </c>
      <c r="B119" s="5" t="s">
        <v>12</v>
      </c>
      <c r="C119" s="6">
        <v>2100</v>
      </c>
    </row>
    <row r="120" spans="1:3" x14ac:dyDescent="0.4">
      <c r="A120" s="1">
        <v>39</v>
      </c>
      <c r="B120" s="5" t="s">
        <v>12</v>
      </c>
      <c r="C120" s="6">
        <v>2230</v>
      </c>
    </row>
    <row r="121" spans="1:3" x14ac:dyDescent="0.4">
      <c r="A121" s="1">
        <v>40</v>
      </c>
      <c r="B121" s="5" t="s">
        <v>12</v>
      </c>
      <c r="C121" s="6">
        <v>2370</v>
      </c>
    </row>
    <row r="122" spans="1:3" x14ac:dyDescent="0.4">
      <c r="A122" s="1">
        <v>41</v>
      </c>
      <c r="B122" s="5" t="s">
        <v>12</v>
      </c>
      <c r="C122" s="6">
        <v>2530</v>
      </c>
    </row>
    <row r="123" spans="1:3" x14ac:dyDescent="0.4">
      <c r="A123" s="1">
        <v>42</v>
      </c>
      <c r="B123" s="5" t="s">
        <v>12</v>
      </c>
      <c r="C123" s="6">
        <v>2710</v>
      </c>
    </row>
    <row r="124" spans="1:3" x14ac:dyDescent="0.4">
      <c r="A124" s="1">
        <v>43</v>
      </c>
      <c r="B124" s="5" t="s">
        <v>12</v>
      </c>
      <c r="C124" s="6">
        <v>2900</v>
      </c>
    </row>
    <row r="125" spans="1:3" x14ac:dyDescent="0.4">
      <c r="A125" s="1">
        <v>44</v>
      </c>
      <c r="B125" s="5" t="s">
        <v>12</v>
      </c>
      <c r="C125" s="6">
        <v>3090</v>
      </c>
    </row>
    <row r="126" spans="1:3" x14ac:dyDescent="0.4">
      <c r="A126" s="1">
        <v>45</v>
      </c>
      <c r="B126" s="5" t="s">
        <v>12</v>
      </c>
      <c r="C126" s="6">
        <v>3310</v>
      </c>
    </row>
    <row r="127" spans="1:3" x14ac:dyDescent="0.4">
      <c r="A127" s="1">
        <v>46</v>
      </c>
      <c r="B127" s="5" t="s">
        <v>12</v>
      </c>
      <c r="C127" s="6">
        <v>3530</v>
      </c>
    </row>
    <row r="128" spans="1:3" x14ac:dyDescent="0.4">
      <c r="A128" s="1">
        <v>47</v>
      </c>
      <c r="B128" s="5" t="s">
        <v>12</v>
      </c>
      <c r="C128" s="6">
        <v>3750</v>
      </c>
    </row>
    <row r="129" spans="1:4" x14ac:dyDescent="0.4">
      <c r="A129" s="1">
        <v>48</v>
      </c>
      <c r="B129" s="5" t="s">
        <v>12</v>
      </c>
      <c r="C129" s="6">
        <v>4240</v>
      </c>
      <c r="D129" s="1" t="s">
        <v>57</v>
      </c>
    </row>
    <row r="130" spans="1:4" x14ac:dyDescent="0.4">
      <c r="A130" s="1">
        <v>49</v>
      </c>
      <c r="B130" s="5" t="s">
        <v>12</v>
      </c>
      <c r="C130" s="6">
        <v>4490</v>
      </c>
      <c r="D130" s="1" t="s">
        <v>57</v>
      </c>
    </row>
    <row r="131" spans="1:4" x14ac:dyDescent="0.4">
      <c r="A131" s="1">
        <v>50</v>
      </c>
      <c r="B131" s="5" t="s">
        <v>12</v>
      </c>
      <c r="C131" s="6">
        <v>4770</v>
      </c>
      <c r="D131" s="1" t="s">
        <v>57</v>
      </c>
    </row>
    <row r="132" spans="1:4" x14ac:dyDescent="0.4">
      <c r="B132" s="5"/>
    </row>
    <row r="133" spans="1:4" x14ac:dyDescent="0.4">
      <c r="B133" s="5"/>
    </row>
    <row r="134" spans="1:4" x14ac:dyDescent="0.4">
      <c r="B134" s="5"/>
    </row>
    <row r="135" spans="1:4" x14ac:dyDescent="0.4">
      <c r="B135" s="5"/>
    </row>
    <row r="136" spans="1:4" x14ac:dyDescent="0.4">
      <c r="B136" s="5"/>
    </row>
    <row r="137" spans="1:4" x14ac:dyDescent="0.4">
      <c r="B137" s="5"/>
    </row>
    <row r="138" spans="1:4" x14ac:dyDescent="0.4">
      <c r="B138" s="5"/>
    </row>
    <row r="139" spans="1:4" x14ac:dyDescent="0.4">
      <c r="B139" s="5"/>
    </row>
    <row r="140" spans="1:4" x14ac:dyDescent="0.4">
      <c r="B140" s="5"/>
    </row>
    <row r="141" spans="1:4" x14ac:dyDescent="0.4">
      <c r="B141" s="5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2B1C-1E34-4AF0-990B-E4A31BC483BD}">
  <dimension ref="A1:G59"/>
  <sheetViews>
    <sheetView topLeftCell="A7" workbookViewId="0">
      <selection activeCell="B3" sqref="B3"/>
    </sheetView>
  </sheetViews>
  <sheetFormatPr defaultRowHeight="15.75" x14ac:dyDescent="0.4"/>
  <cols>
    <col min="1" max="1" width="9.625" style="1" customWidth="1"/>
    <col min="2" max="4" width="13.125" style="1" customWidth="1"/>
    <col min="5" max="7" width="12.5" style="1" customWidth="1"/>
    <col min="8" max="16384" width="9" style="1"/>
  </cols>
  <sheetData>
    <row r="1" spans="1:7" x14ac:dyDescent="0.25">
      <c r="A1" s="16" t="s">
        <v>35</v>
      </c>
      <c r="B1" s="16" t="s">
        <v>36</v>
      </c>
      <c r="C1" s="16" t="s">
        <v>37</v>
      </c>
      <c r="D1" s="17"/>
      <c r="E1" s="17"/>
      <c r="F1" s="17"/>
    </row>
    <row r="2" spans="1:7" x14ac:dyDescent="0.25">
      <c r="A2" s="18">
        <v>0</v>
      </c>
      <c r="B2" s="18">
        <f>画面①_入力画面!C33</f>
        <v>70802</v>
      </c>
      <c r="C2" s="19">
        <v>0.06</v>
      </c>
      <c r="D2" s="17"/>
      <c r="E2" s="17"/>
      <c r="F2" s="17"/>
    </row>
    <row r="3" spans="1:7" x14ac:dyDescent="0.25">
      <c r="A3" s="17"/>
      <c r="B3" s="17"/>
      <c r="C3" s="17"/>
      <c r="D3" s="17"/>
      <c r="E3" s="17"/>
      <c r="F3" s="17"/>
    </row>
    <row r="4" spans="1:7" x14ac:dyDescent="0.25">
      <c r="A4" s="20" t="s">
        <v>38</v>
      </c>
      <c r="B4" s="21" t="s">
        <v>39</v>
      </c>
      <c r="C4" s="20" t="s">
        <v>40</v>
      </c>
      <c r="D4" s="17"/>
      <c r="E4" s="17"/>
      <c r="F4" s="17"/>
    </row>
    <row r="5" spans="1:7" x14ac:dyDescent="0.25">
      <c r="A5" s="22">
        <v>1</v>
      </c>
      <c r="B5" s="18">
        <f>E15</f>
        <v>873382.48712603201</v>
      </c>
      <c r="C5" s="23" t="e">
        <f t="shared" ref="C5:C11" si="0">B5/A$2</f>
        <v>#DIV/0!</v>
      </c>
      <c r="D5" s="17"/>
      <c r="E5" s="17"/>
      <c r="F5" s="17"/>
    </row>
    <row r="6" spans="1:7" x14ac:dyDescent="0.25">
      <c r="A6" s="22">
        <v>5</v>
      </c>
      <c r="B6" s="18">
        <f>E19</f>
        <v>4939857.7001591604</v>
      </c>
      <c r="C6" s="23" t="e">
        <f t="shared" si="0"/>
        <v>#DIV/0!</v>
      </c>
      <c r="D6" s="17"/>
      <c r="E6" s="17"/>
      <c r="F6" s="17"/>
    </row>
    <row r="7" spans="1:7" x14ac:dyDescent="0.25">
      <c r="A7" s="22">
        <v>10</v>
      </c>
      <c r="B7" s="18">
        <f>E24</f>
        <v>11602985.512590703</v>
      </c>
      <c r="C7" s="23" t="e">
        <f t="shared" si="0"/>
        <v>#DIV/0!</v>
      </c>
      <c r="D7" s="17"/>
      <c r="E7" s="17"/>
      <c r="F7" s="17"/>
    </row>
    <row r="8" spans="1:7" x14ac:dyDescent="0.25">
      <c r="A8" s="22">
        <v>15</v>
      </c>
      <c r="B8" s="18">
        <f>E29</f>
        <v>20590546.478844486</v>
      </c>
      <c r="C8" s="23" t="e">
        <f t="shared" si="0"/>
        <v>#DIV/0!</v>
      </c>
      <c r="D8" s="17"/>
      <c r="E8" s="17"/>
      <c r="F8" s="17"/>
    </row>
    <row r="9" spans="1:7" x14ac:dyDescent="0.25">
      <c r="A9" s="22">
        <v>20</v>
      </c>
      <c r="B9" s="18">
        <f>E34</f>
        <v>32713419.459222075</v>
      </c>
      <c r="C9" s="23" t="e">
        <f t="shared" si="0"/>
        <v>#DIV/0!</v>
      </c>
      <c r="D9" s="17"/>
      <c r="E9" s="17"/>
      <c r="F9" s="17"/>
    </row>
    <row r="10" spans="1:7" x14ac:dyDescent="0.25">
      <c r="A10" s="22">
        <v>25</v>
      </c>
      <c r="B10" s="18">
        <f>E39</f>
        <v>49065358.528140232</v>
      </c>
      <c r="C10" s="23" t="e">
        <f t="shared" si="0"/>
        <v>#DIV/0!</v>
      </c>
      <c r="D10" s="17"/>
      <c r="E10" s="17"/>
      <c r="F10" s="17"/>
    </row>
    <row r="11" spans="1:7" x14ac:dyDescent="0.25">
      <c r="A11" s="22">
        <v>30</v>
      </c>
      <c r="B11" s="18">
        <f>E44</f>
        <v>71121674.035727397</v>
      </c>
      <c r="C11" s="23" t="e">
        <f t="shared" si="0"/>
        <v>#DIV/0!</v>
      </c>
      <c r="D11" s="17"/>
      <c r="E11" s="17"/>
      <c r="F11" s="17"/>
    </row>
    <row r="12" spans="1:7" x14ac:dyDescent="0.25">
      <c r="A12" s="17"/>
      <c r="B12" s="17"/>
      <c r="C12" s="17"/>
      <c r="D12" s="17"/>
      <c r="E12" s="17"/>
      <c r="F12" s="17"/>
    </row>
    <row r="13" spans="1:7" x14ac:dyDescent="0.25">
      <c r="A13" s="17"/>
      <c r="B13" s="17"/>
      <c r="C13" s="17"/>
      <c r="D13" s="17"/>
      <c r="E13" s="17"/>
      <c r="F13" s="17"/>
    </row>
    <row r="14" spans="1:7" x14ac:dyDescent="0.25">
      <c r="A14" s="20" t="s">
        <v>38</v>
      </c>
      <c r="B14" s="20" t="s">
        <v>41</v>
      </c>
      <c r="C14" s="20" t="s">
        <v>42</v>
      </c>
      <c r="D14" s="20" t="s">
        <v>43</v>
      </c>
      <c r="E14" s="20" t="s">
        <v>39</v>
      </c>
      <c r="F14" s="24" t="s">
        <v>44</v>
      </c>
      <c r="G14" s="24" t="s">
        <v>45</v>
      </c>
    </row>
    <row r="15" spans="1:7" x14ac:dyDescent="0.25">
      <c r="A15" s="22">
        <v>1</v>
      </c>
      <c r="B15" s="18">
        <f>A2</f>
        <v>0</v>
      </c>
      <c r="C15" s="18">
        <f t="shared" ref="C15:C59" si="1">B$2*12</f>
        <v>849624</v>
      </c>
      <c r="D15" s="18">
        <f>E15-SUM(B15:C15)</f>
        <v>23758.487126032007</v>
      </c>
      <c r="E15" s="18">
        <f>B15*(1+C$2/12)^12+B$2/(C$2/12)*((1+C$2/12)^(A15*12)-1)</f>
        <v>873382.48712603201</v>
      </c>
      <c r="F15" s="18">
        <f>C15+B15</f>
        <v>849624</v>
      </c>
      <c r="G15" s="25">
        <f>E15-F15</f>
        <v>23758.487126032007</v>
      </c>
    </row>
    <row r="16" spans="1:7" x14ac:dyDescent="0.25">
      <c r="A16" s="22">
        <f t="shared" ref="A16:A59" si="2">A15+1</f>
        <v>2</v>
      </c>
      <c r="B16" s="18">
        <f>E15</f>
        <v>873382.48712603201</v>
      </c>
      <c r="C16" s="18">
        <f t="shared" si="1"/>
        <v>849624</v>
      </c>
      <c r="D16" s="18">
        <f t="shared" ref="D16:D44" si="3">E16-SUM(B16:C16)</f>
        <v>77626.807852741098</v>
      </c>
      <c r="E16" s="18">
        <f>B$15*(1+C$2/12)^(A16*12)+B$2/(C$2/12)*((1+C$2/12)^(A16*12)-1)</f>
        <v>1800633.294978773</v>
      </c>
      <c r="F16" s="18">
        <f t="shared" ref="F16:F59" si="4">F15+C16</f>
        <v>1699248</v>
      </c>
      <c r="G16" s="26">
        <f t="shared" ref="G16:G59" si="5">E16-F16</f>
        <v>101385.29497877299</v>
      </c>
    </row>
    <row r="17" spans="1:7" x14ac:dyDescent="0.25">
      <c r="A17" s="22">
        <f t="shared" si="2"/>
        <v>3</v>
      </c>
      <c r="B17" s="18">
        <f t="shared" ref="B17:B59" si="6">B16+C16+D16</f>
        <v>1800633.294978773</v>
      </c>
      <c r="C17" s="18">
        <f t="shared" si="1"/>
        <v>849624</v>
      </c>
      <c r="D17" s="18">
        <f t="shared" si="3"/>
        <v>134817.60873067984</v>
      </c>
      <c r="E17" s="18">
        <f t="shared" ref="E17:E59" si="7">B$15*(1+C$2/12)^(A17*12)+B$2/(C$2/12)*((1+C$2/12)^(A17*12)-1)</f>
        <v>2785074.9037094531</v>
      </c>
      <c r="F17" s="18">
        <f t="shared" si="4"/>
        <v>2548872</v>
      </c>
      <c r="G17" s="26">
        <f t="shared" si="5"/>
        <v>236202.90370945306</v>
      </c>
    </row>
    <row r="18" spans="1:7" x14ac:dyDescent="0.25">
      <c r="A18" s="22">
        <f t="shared" si="2"/>
        <v>4</v>
      </c>
      <c r="B18" s="18">
        <f t="shared" si="6"/>
        <v>2785074.9037094531</v>
      </c>
      <c r="C18" s="18">
        <f t="shared" si="1"/>
        <v>849624</v>
      </c>
      <c r="D18" s="18">
        <f t="shared" si="3"/>
        <v>195535.81306555821</v>
      </c>
      <c r="E18" s="18">
        <f t="shared" si="7"/>
        <v>3830234.7167750113</v>
      </c>
      <c r="F18" s="18">
        <f t="shared" si="4"/>
        <v>3398496</v>
      </c>
      <c r="G18" s="26">
        <f t="shared" si="5"/>
        <v>431738.71677501127</v>
      </c>
    </row>
    <row r="19" spans="1:7" x14ac:dyDescent="0.25">
      <c r="A19" s="22">
        <f t="shared" si="2"/>
        <v>5</v>
      </c>
      <c r="B19" s="18">
        <f t="shared" si="6"/>
        <v>3830234.7167750113</v>
      </c>
      <c r="C19" s="18">
        <f t="shared" si="1"/>
        <v>849624</v>
      </c>
      <c r="D19" s="18">
        <f t="shared" si="3"/>
        <v>259998.98338414915</v>
      </c>
      <c r="E19" s="18">
        <f t="shared" si="7"/>
        <v>4939857.7001591604</v>
      </c>
      <c r="F19" s="18">
        <f t="shared" si="4"/>
        <v>4248120</v>
      </c>
      <c r="G19" s="26">
        <f t="shared" si="5"/>
        <v>691737.70015916042</v>
      </c>
    </row>
    <row r="20" spans="1:7" x14ac:dyDescent="0.25">
      <c r="A20" s="22">
        <f t="shared" si="2"/>
        <v>6</v>
      </c>
      <c r="B20" s="18">
        <f t="shared" si="6"/>
        <v>4939857.7001591604</v>
      </c>
      <c r="C20" s="18">
        <f t="shared" si="1"/>
        <v>849624</v>
      </c>
      <c r="D20" s="18">
        <f t="shared" si="3"/>
        <v>328438.10099384096</v>
      </c>
      <c r="E20" s="18">
        <f t="shared" si="7"/>
        <v>6117919.8011530014</v>
      </c>
      <c r="F20" s="18">
        <f t="shared" si="4"/>
        <v>5097744</v>
      </c>
      <c r="G20" s="26">
        <f t="shared" si="5"/>
        <v>1020175.8011530014</v>
      </c>
    </row>
    <row r="21" spans="1:7" x14ac:dyDescent="0.25">
      <c r="A21" s="22">
        <f t="shared" si="2"/>
        <v>7</v>
      </c>
      <c r="B21" s="18">
        <f t="shared" si="6"/>
        <v>6117919.8011530014</v>
      </c>
      <c r="C21" s="18">
        <f t="shared" si="1"/>
        <v>849624</v>
      </c>
      <c r="D21" s="18">
        <f t="shared" si="3"/>
        <v>401098.39362363331</v>
      </c>
      <c r="E21" s="18">
        <f t="shared" si="7"/>
        <v>7368642.1947766347</v>
      </c>
      <c r="F21" s="18">
        <f t="shared" si="4"/>
        <v>5947368</v>
      </c>
      <c r="G21" s="26">
        <f t="shared" si="5"/>
        <v>1421274.1947766347</v>
      </c>
    </row>
    <row r="22" spans="1:7" x14ac:dyDescent="0.25">
      <c r="A22" s="22">
        <f t="shared" si="2"/>
        <v>8</v>
      </c>
      <c r="B22" s="18">
        <f t="shared" si="6"/>
        <v>7368642.1947766347</v>
      </c>
      <c r="C22" s="18">
        <f t="shared" si="1"/>
        <v>849624</v>
      </c>
      <c r="D22" s="18">
        <f t="shared" si="3"/>
        <v>478240.21411226224</v>
      </c>
      <c r="E22" s="18">
        <f t="shared" si="7"/>
        <v>8696506.4088888969</v>
      </c>
      <c r="F22" s="18">
        <f t="shared" si="4"/>
        <v>6796992</v>
      </c>
      <c r="G22" s="26">
        <f t="shared" si="5"/>
        <v>1899514.4088888969</v>
      </c>
    </row>
    <row r="23" spans="1:7" x14ac:dyDescent="0.25">
      <c r="A23" s="22">
        <f t="shared" si="2"/>
        <v>9</v>
      </c>
      <c r="B23" s="18">
        <f t="shared" si="6"/>
        <v>8696506.4088888969</v>
      </c>
      <c r="C23" s="18">
        <f t="shared" si="1"/>
        <v>849624</v>
      </c>
      <c r="D23" s="18">
        <f t="shared" si="3"/>
        <v>560139.97329187952</v>
      </c>
      <c r="E23" s="18">
        <f t="shared" si="7"/>
        <v>10106270.382180776</v>
      </c>
      <c r="F23" s="18">
        <f t="shared" si="4"/>
        <v>7646616</v>
      </c>
      <c r="G23" s="26">
        <f t="shared" si="5"/>
        <v>2459654.3821807764</v>
      </c>
    </row>
    <row r="24" spans="1:7" x14ac:dyDescent="0.25">
      <c r="A24" s="22">
        <f t="shared" si="2"/>
        <v>10</v>
      </c>
      <c r="B24" s="18">
        <f t="shared" si="6"/>
        <v>10106270.382180776</v>
      </c>
      <c r="C24" s="18">
        <f t="shared" si="1"/>
        <v>849624</v>
      </c>
      <c r="D24" s="18">
        <f t="shared" si="3"/>
        <v>647091.13040992618</v>
      </c>
      <c r="E24" s="18">
        <f t="shared" si="7"/>
        <v>11602985.512590703</v>
      </c>
      <c r="F24" s="18">
        <f t="shared" si="4"/>
        <v>8496240</v>
      </c>
      <c r="G24" s="26">
        <f t="shared" si="5"/>
        <v>3106745.5125907026</v>
      </c>
    </row>
    <row r="25" spans="1:7" x14ac:dyDescent="0.25">
      <c r="A25" s="22">
        <f t="shared" si="2"/>
        <v>11</v>
      </c>
      <c r="B25" s="18">
        <f t="shared" si="6"/>
        <v>11602985.512590703</v>
      </c>
      <c r="C25" s="18">
        <f t="shared" si="1"/>
        <v>849624</v>
      </c>
      <c r="D25" s="18">
        <f t="shared" si="3"/>
        <v>739405.24463809095</v>
      </c>
      <c r="E25" s="18">
        <f t="shared" si="7"/>
        <v>13192014.757228794</v>
      </c>
      <c r="F25" s="18">
        <f t="shared" si="4"/>
        <v>9345864</v>
      </c>
      <c r="G25" s="26">
        <f t="shared" si="5"/>
        <v>3846150.7572287936</v>
      </c>
    </row>
    <row r="26" spans="1:7" x14ac:dyDescent="0.25">
      <c r="A26" s="22">
        <f t="shared" si="2"/>
        <v>12</v>
      </c>
      <c r="B26" s="18">
        <f t="shared" si="6"/>
        <v>13192014.757228794</v>
      </c>
      <c r="C26" s="18">
        <f t="shared" si="1"/>
        <v>849624</v>
      </c>
      <c r="D26" s="18">
        <f t="shared" si="3"/>
        <v>837413.09143606387</v>
      </c>
      <c r="E26" s="18">
        <f t="shared" si="7"/>
        <v>14879051.848664857</v>
      </c>
      <c r="F26" s="18">
        <f t="shared" si="4"/>
        <v>10195488</v>
      </c>
      <c r="G26" s="26">
        <f t="shared" si="5"/>
        <v>4683563.8486648574</v>
      </c>
    </row>
    <row r="27" spans="1:7" x14ac:dyDescent="0.25">
      <c r="A27" s="22">
        <f t="shared" si="2"/>
        <v>13</v>
      </c>
      <c r="B27" s="18">
        <f t="shared" si="6"/>
        <v>14879051.848664857</v>
      </c>
      <c r="C27" s="18">
        <f t="shared" si="1"/>
        <v>849624</v>
      </c>
      <c r="D27" s="18">
        <f t="shared" si="3"/>
        <v>941465.84777009301</v>
      </c>
      <c r="E27" s="18">
        <f t="shared" si="7"/>
        <v>16670141.69643495</v>
      </c>
      <c r="F27" s="18">
        <f t="shared" si="4"/>
        <v>11045112</v>
      </c>
      <c r="G27" s="26">
        <f t="shared" si="5"/>
        <v>5625029.6964349505</v>
      </c>
    </row>
    <row r="28" spans="1:7" x14ac:dyDescent="0.25">
      <c r="A28" s="22">
        <f t="shared" si="2"/>
        <v>14</v>
      </c>
      <c r="B28" s="18">
        <f t="shared" si="6"/>
        <v>16670141.69643495</v>
      </c>
      <c r="C28" s="18">
        <f t="shared" si="1"/>
        <v>849624</v>
      </c>
      <c r="D28" s="18">
        <f t="shared" si="3"/>
        <v>1051936.3504332639</v>
      </c>
      <c r="E28" s="18">
        <f t="shared" si="7"/>
        <v>18571702.046868216</v>
      </c>
      <c r="F28" s="18">
        <f t="shared" si="4"/>
        <v>11894736</v>
      </c>
      <c r="G28" s="26">
        <f t="shared" si="5"/>
        <v>6676966.0468682162</v>
      </c>
    </row>
    <row r="29" spans="1:7" x14ac:dyDescent="0.25">
      <c r="A29" s="22">
        <f t="shared" si="2"/>
        <v>15</v>
      </c>
      <c r="B29" s="18">
        <f t="shared" si="6"/>
        <v>18571702.046868216</v>
      </c>
      <c r="C29" s="18">
        <f t="shared" si="1"/>
        <v>849624</v>
      </c>
      <c r="D29" s="18">
        <f t="shared" si="3"/>
        <v>1169220.4319762699</v>
      </c>
      <c r="E29" s="18">
        <f t="shared" si="7"/>
        <v>20590546.478844486</v>
      </c>
      <c r="F29" s="18">
        <f t="shared" si="4"/>
        <v>12744360</v>
      </c>
      <c r="G29" s="26">
        <f t="shared" si="5"/>
        <v>7846186.4788444862</v>
      </c>
    </row>
    <row r="30" spans="1:7" x14ac:dyDescent="0.25">
      <c r="A30" s="22">
        <f t="shared" si="2"/>
        <v>16</v>
      </c>
      <c r="B30" s="18">
        <f t="shared" si="6"/>
        <v>20590546.478844486</v>
      </c>
      <c r="C30" s="18">
        <f t="shared" si="1"/>
        <v>849624</v>
      </c>
      <c r="D30" s="18">
        <f t="shared" si="3"/>
        <v>1293738.3390353955</v>
      </c>
      <c r="E30" s="18">
        <f t="shared" si="7"/>
        <v>22733908.817879882</v>
      </c>
      <c r="F30" s="18">
        <f t="shared" si="4"/>
        <v>13593984</v>
      </c>
      <c r="G30" s="26">
        <f t="shared" si="5"/>
        <v>9139924.8178798817</v>
      </c>
    </row>
    <row r="31" spans="1:7" x14ac:dyDescent="0.25">
      <c r="A31" s="22">
        <f t="shared" si="2"/>
        <v>17</v>
      </c>
      <c r="B31" s="18">
        <f t="shared" si="6"/>
        <v>22733908.817879882</v>
      </c>
      <c r="C31" s="18">
        <f t="shared" si="1"/>
        <v>849624</v>
      </c>
      <c r="D31" s="18">
        <f t="shared" si="3"/>
        <v>1425936.2381398715</v>
      </c>
      <c r="E31" s="18">
        <f t="shared" si="7"/>
        <v>25009469.056019753</v>
      </c>
      <c r="F31" s="18">
        <f t="shared" si="4"/>
        <v>14443608</v>
      </c>
      <c r="G31" s="26">
        <f t="shared" si="5"/>
        <v>10565861.056019753</v>
      </c>
    </row>
    <row r="32" spans="1:7" x14ac:dyDescent="0.25">
      <c r="A32" s="22">
        <f t="shared" si="2"/>
        <v>18</v>
      </c>
      <c r="B32" s="18">
        <f t="shared" si="6"/>
        <v>25009469.056019753</v>
      </c>
      <c r="C32" s="18">
        <f t="shared" si="1"/>
        <v>849624</v>
      </c>
      <c r="D32" s="18">
        <f t="shared" si="3"/>
        <v>1566287.8143942058</v>
      </c>
      <c r="E32" s="18">
        <f t="shared" si="7"/>
        <v>27425380.870413959</v>
      </c>
      <c r="F32" s="18">
        <f t="shared" si="4"/>
        <v>15293232</v>
      </c>
      <c r="G32" s="26">
        <f t="shared" si="5"/>
        <v>12132148.870413959</v>
      </c>
    </row>
    <row r="33" spans="1:7" x14ac:dyDescent="0.25">
      <c r="A33" s="22">
        <f t="shared" si="2"/>
        <v>19</v>
      </c>
      <c r="B33" s="18">
        <f t="shared" si="6"/>
        <v>27425380.870413959</v>
      </c>
      <c r="C33" s="18">
        <f t="shared" si="1"/>
        <v>849624</v>
      </c>
      <c r="D33" s="18">
        <f t="shared" si="3"/>
        <v>1715295.9687636048</v>
      </c>
      <c r="E33" s="18">
        <f t="shared" si="7"/>
        <v>29990300.839177564</v>
      </c>
      <c r="F33" s="18">
        <f t="shared" si="4"/>
        <v>16142856</v>
      </c>
      <c r="G33" s="26">
        <f t="shared" si="5"/>
        <v>13847444.839177564</v>
      </c>
    </row>
    <row r="34" spans="1:7" x14ac:dyDescent="0.25">
      <c r="A34" s="22">
        <f t="shared" si="2"/>
        <v>20</v>
      </c>
      <c r="B34" s="18">
        <f t="shared" si="6"/>
        <v>29990300.839177564</v>
      </c>
      <c r="C34" s="18">
        <f t="shared" si="1"/>
        <v>849624</v>
      </c>
      <c r="D34" s="18">
        <f t="shared" si="3"/>
        <v>1873494.6200445108</v>
      </c>
      <c r="E34" s="18">
        <f t="shared" si="7"/>
        <v>32713419.459222075</v>
      </c>
      <c r="F34" s="18">
        <f t="shared" si="4"/>
        <v>16992480</v>
      </c>
      <c r="G34" s="26">
        <f t="shared" si="5"/>
        <v>15720939.459222075</v>
      </c>
    </row>
    <row r="35" spans="1:7" x14ac:dyDescent="0.25">
      <c r="A35" s="22">
        <f t="shared" si="2"/>
        <v>21</v>
      </c>
      <c r="B35" s="18">
        <f t="shared" si="6"/>
        <v>32713419.459222075</v>
      </c>
      <c r="C35" s="18">
        <f t="shared" si="1"/>
        <v>849624</v>
      </c>
      <c r="D35" s="18">
        <f t="shared" si="3"/>
        <v>2041450.6179763302</v>
      </c>
      <c r="E35" s="18">
        <f t="shared" si="7"/>
        <v>35604494.077198409</v>
      </c>
      <c r="F35" s="18">
        <f t="shared" si="4"/>
        <v>17842104</v>
      </c>
      <c r="G35" s="26">
        <f t="shared" si="5"/>
        <v>17762390.077198409</v>
      </c>
    </row>
    <row r="36" spans="1:7" x14ac:dyDescent="0.25">
      <c r="A36" s="22">
        <f t="shared" si="2"/>
        <v>22</v>
      </c>
      <c r="B36" s="18">
        <f t="shared" si="6"/>
        <v>35604494.077198409</v>
      </c>
      <c r="C36" s="18">
        <f t="shared" si="1"/>
        <v>849624</v>
      </c>
      <c r="D36" s="18">
        <f t="shared" si="3"/>
        <v>2219765.7743500993</v>
      </c>
      <c r="E36" s="18">
        <f t="shared" si="7"/>
        <v>38673883.851548508</v>
      </c>
      <c r="F36" s="18">
        <f t="shared" si="4"/>
        <v>18691728</v>
      </c>
      <c r="G36" s="26">
        <f t="shared" si="5"/>
        <v>19982155.851548508</v>
      </c>
    </row>
    <row r="37" spans="1:7" x14ac:dyDescent="0.25">
      <c r="A37" s="22">
        <f t="shared" si="2"/>
        <v>23</v>
      </c>
      <c r="B37" s="18">
        <f t="shared" si="6"/>
        <v>38673883.851548508</v>
      </c>
      <c r="C37" s="18">
        <f t="shared" si="1"/>
        <v>849624</v>
      </c>
      <c r="D37" s="18">
        <f t="shared" si="3"/>
        <v>2409079.0193912685</v>
      </c>
      <c r="E37" s="18">
        <f t="shared" si="7"/>
        <v>41932586.870939776</v>
      </c>
      <c r="F37" s="18">
        <f t="shared" si="4"/>
        <v>19541352</v>
      </c>
      <c r="G37" s="26">
        <f t="shared" si="5"/>
        <v>22391234.870939776</v>
      </c>
    </row>
    <row r="38" spans="1:7" x14ac:dyDescent="0.25">
      <c r="A38" s="22">
        <f t="shared" si="2"/>
        <v>24</v>
      </c>
      <c r="B38" s="18">
        <f t="shared" si="6"/>
        <v>41932586.870939776</v>
      </c>
      <c r="C38" s="18">
        <f t="shared" si="1"/>
        <v>849624</v>
      </c>
      <c r="D38" s="18">
        <f t="shared" si="3"/>
        <v>2610068.69114355</v>
      </c>
      <c r="E38" s="18">
        <f t="shared" si="7"/>
        <v>45392279.562083326</v>
      </c>
      <c r="F38" s="18">
        <f t="shared" si="4"/>
        <v>20390976</v>
      </c>
      <c r="G38" s="26">
        <f t="shared" si="5"/>
        <v>25001303.562083326</v>
      </c>
    </row>
    <row r="39" spans="1:7" x14ac:dyDescent="0.25">
      <c r="A39" s="22">
        <f t="shared" si="2"/>
        <v>25</v>
      </c>
      <c r="B39" s="18">
        <f t="shared" si="6"/>
        <v>45392279.562083326</v>
      </c>
      <c r="C39" s="18">
        <f t="shared" si="1"/>
        <v>849624</v>
      </c>
      <c r="D39" s="18">
        <f t="shared" si="3"/>
        <v>2823454.9660569057</v>
      </c>
      <c r="E39" s="18">
        <f t="shared" si="7"/>
        <v>49065358.528140232</v>
      </c>
      <c r="F39" s="18">
        <f t="shared" si="4"/>
        <v>21240600</v>
      </c>
      <c r="G39" s="26">
        <f t="shared" si="5"/>
        <v>27824758.528140232</v>
      </c>
    </row>
    <row r="40" spans="1:7" x14ac:dyDescent="0.25">
      <c r="A40" s="22">
        <f t="shared" si="2"/>
        <v>26</v>
      </c>
      <c r="B40" s="18">
        <f t="shared" si="6"/>
        <v>49065358.528140232</v>
      </c>
      <c r="C40" s="18">
        <f t="shared" si="1"/>
        <v>849624</v>
      </c>
      <c r="D40" s="18">
        <f t="shared" si="3"/>
        <v>3050002.4394887835</v>
      </c>
      <c r="E40" s="18">
        <f t="shared" si="7"/>
        <v>52964984.967629015</v>
      </c>
      <c r="F40" s="18">
        <f t="shared" si="4"/>
        <v>22090224</v>
      </c>
      <c r="G40" s="26">
        <f t="shared" si="5"/>
        <v>30874760.967629015</v>
      </c>
    </row>
    <row r="41" spans="1:7" x14ac:dyDescent="0.25">
      <c r="A41" s="22">
        <f t="shared" si="2"/>
        <v>27</v>
      </c>
      <c r="B41" s="18">
        <f t="shared" si="6"/>
        <v>52964984.967629015</v>
      </c>
      <c r="C41" s="18">
        <f t="shared" si="1"/>
        <v>849624</v>
      </c>
      <c r="D41" s="18">
        <f t="shared" si="3"/>
        <v>3290522.8653654009</v>
      </c>
      <c r="E41" s="18">
        <f t="shared" si="7"/>
        <v>57105131.832994416</v>
      </c>
      <c r="F41" s="18">
        <f t="shared" si="4"/>
        <v>22939848</v>
      </c>
      <c r="G41" s="26">
        <f t="shared" si="5"/>
        <v>34165283.832994416</v>
      </c>
    </row>
    <row r="42" spans="1:7" x14ac:dyDescent="0.25">
      <c r="A42" s="22">
        <f t="shared" si="2"/>
        <v>28</v>
      </c>
      <c r="B42" s="18">
        <f t="shared" si="6"/>
        <v>57105131.832994416</v>
      </c>
      <c r="C42" s="18">
        <f t="shared" si="1"/>
        <v>849624</v>
      </c>
      <c r="D42" s="18">
        <f t="shared" si="3"/>
        <v>3545878.064818792</v>
      </c>
      <c r="E42" s="18">
        <f t="shared" si="7"/>
        <v>61500633.897813208</v>
      </c>
      <c r="F42" s="18">
        <f t="shared" si="4"/>
        <v>23789472</v>
      </c>
      <c r="G42" s="26">
        <f t="shared" si="5"/>
        <v>37711161.897813208</v>
      </c>
    </row>
    <row r="43" spans="1:7" x14ac:dyDescent="0.25">
      <c r="A43" s="22">
        <f t="shared" si="2"/>
        <v>29</v>
      </c>
      <c r="B43" s="18">
        <f t="shared" si="6"/>
        <v>61500633.897813208</v>
      </c>
      <c r="C43" s="18">
        <f t="shared" si="1"/>
        <v>849624</v>
      </c>
      <c r="D43" s="18">
        <f t="shared" si="3"/>
        <v>3816983.0142227039</v>
      </c>
      <c r="E43" s="18">
        <f t="shared" si="7"/>
        <v>66167240.912035912</v>
      </c>
      <c r="F43" s="18">
        <f t="shared" si="4"/>
        <v>24639096</v>
      </c>
      <c r="G43" s="26">
        <f t="shared" si="5"/>
        <v>41528144.912035912</v>
      </c>
    </row>
    <row r="44" spans="1:7" x14ac:dyDescent="0.25">
      <c r="A44" s="22">
        <f t="shared" si="2"/>
        <v>30</v>
      </c>
      <c r="B44" s="18">
        <f t="shared" si="6"/>
        <v>66167240.912035912</v>
      </c>
      <c r="C44" s="18">
        <f t="shared" si="1"/>
        <v>849624</v>
      </c>
      <c r="D44" s="18">
        <f t="shared" si="3"/>
        <v>4104809.1236914843</v>
      </c>
      <c r="E44" s="18">
        <f t="shared" si="7"/>
        <v>71121674.035727397</v>
      </c>
      <c r="F44" s="18">
        <f t="shared" si="4"/>
        <v>25488720</v>
      </c>
      <c r="G44" s="26">
        <f t="shared" si="5"/>
        <v>45632954.035727397</v>
      </c>
    </row>
    <row r="45" spans="1:7" x14ac:dyDescent="0.25">
      <c r="A45" s="22">
        <f t="shared" si="2"/>
        <v>31</v>
      </c>
      <c r="B45" s="18">
        <f t="shared" si="6"/>
        <v>71121674.035727397</v>
      </c>
      <c r="C45" s="18">
        <f t="shared" si="1"/>
        <v>849624</v>
      </c>
      <c r="D45" s="18">
        <f t="shared" ref="D45:D59" si="8">E45-SUM(B45:C45)</f>
        <v>4410387.7177897394</v>
      </c>
      <c r="E45" s="18">
        <f t="shared" si="7"/>
        <v>76381685.753517136</v>
      </c>
      <c r="F45" s="18">
        <f t="shared" si="4"/>
        <v>26338344</v>
      </c>
      <c r="G45" s="26">
        <f t="shared" si="5"/>
        <v>50043341.753517136</v>
      </c>
    </row>
    <row r="46" spans="1:7" x14ac:dyDescent="0.25">
      <c r="A46" s="22">
        <f t="shared" si="2"/>
        <v>32</v>
      </c>
      <c r="B46" s="18">
        <f t="shared" si="6"/>
        <v>76381685.753517136</v>
      </c>
      <c r="C46" s="18">
        <f t="shared" si="1"/>
        <v>849624</v>
      </c>
      <c r="D46" s="18">
        <f t="shared" si="8"/>
        <v>4734813.730924651</v>
      </c>
      <c r="E46" s="18">
        <f t="shared" si="7"/>
        <v>81966123.484441787</v>
      </c>
      <c r="F46" s="18">
        <f t="shared" si="4"/>
        <v>27187968</v>
      </c>
      <c r="G46" s="26">
        <f t="shared" si="5"/>
        <v>54778155.484441787</v>
      </c>
    </row>
    <row r="47" spans="1:7" x14ac:dyDescent="0.25">
      <c r="A47" s="22">
        <f t="shared" si="2"/>
        <v>33</v>
      </c>
      <c r="B47" s="18">
        <f t="shared" si="6"/>
        <v>81966123.484441787</v>
      </c>
      <c r="C47" s="18">
        <f t="shared" si="1"/>
        <v>849624</v>
      </c>
      <c r="D47" s="18">
        <f t="shared" si="8"/>
        <v>5079249.6306616068</v>
      </c>
      <c r="E47" s="18">
        <f t="shared" si="7"/>
        <v>87894997.115103394</v>
      </c>
      <c r="F47" s="18">
        <f t="shared" si="4"/>
        <v>28037592</v>
      </c>
      <c r="G47" s="26">
        <f t="shared" si="5"/>
        <v>59857405.115103394</v>
      </c>
    </row>
    <row r="48" spans="1:7" x14ac:dyDescent="0.25">
      <c r="A48" s="22">
        <f t="shared" si="2"/>
        <v>34</v>
      </c>
      <c r="B48" s="18">
        <f t="shared" si="6"/>
        <v>87894997.115103394</v>
      </c>
      <c r="C48" s="18">
        <f t="shared" si="1"/>
        <v>849624</v>
      </c>
      <c r="D48" s="18">
        <f t="shared" si="8"/>
        <v>5444929.5830219686</v>
      </c>
      <c r="E48" s="18">
        <f t="shared" si="7"/>
        <v>94189550.698125362</v>
      </c>
      <c r="F48" s="18">
        <f t="shared" si="4"/>
        <v>28887216</v>
      </c>
      <c r="G48" s="26">
        <f t="shared" si="5"/>
        <v>65302334.698125362</v>
      </c>
    </row>
    <row r="49" spans="1:7" x14ac:dyDescent="0.25">
      <c r="A49" s="22">
        <f t="shared" si="2"/>
        <v>35</v>
      </c>
      <c r="B49" s="18">
        <f t="shared" si="6"/>
        <v>94189550.698125362</v>
      </c>
      <c r="C49" s="18">
        <f t="shared" si="1"/>
        <v>849624</v>
      </c>
      <c r="D49" s="18">
        <f t="shared" si="8"/>
        <v>5833163.8746865392</v>
      </c>
      <c r="E49" s="18">
        <f t="shared" si="7"/>
        <v>100872338.5728119</v>
      </c>
      <c r="F49" s="18">
        <f t="shared" si="4"/>
        <v>29736840</v>
      </c>
      <c r="G49" s="26">
        <f t="shared" si="5"/>
        <v>71135498.572811902</v>
      </c>
    </row>
    <row r="50" spans="1:7" x14ac:dyDescent="0.25">
      <c r="A50" s="22">
        <f t="shared" si="2"/>
        <v>36</v>
      </c>
      <c r="B50" s="18">
        <f t="shared" si="6"/>
        <v>100872338.5728119</v>
      </c>
      <c r="C50" s="18">
        <f t="shared" si="1"/>
        <v>849624</v>
      </c>
      <c r="D50" s="18">
        <f t="shared" si="8"/>
        <v>6245343.6079518348</v>
      </c>
      <c r="E50" s="18">
        <f t="shared" si="7"/>
        <v>107967306.18076374</v>
      </c>
      <c r="F50" s="18">
        <f t="shared" si="4"/>
        <v>30586464</v>
      </c>
      <c r="G50" s="26">
        <f t="shared" si="5"/>
        <v>77380842.180763736</v>
      </c>
    </row>
    <row r="51" spans="1:7" x14ac:dyDescent="0.25">
      <c r="A51" s="22">
        <f t="shared" si="2"/>
        <v>37</v>
      </c>
      <c r="B51" s="18">
        <f t="shared" si="6"/>
        <v>107967306.18076374</v>
      </c>
      <c r="C51" s="18">
        <f t="shared" si="1"/>
        <v>849624</v>
      </c>
      <c r="D51" s="18">
        <f t="shared" si="8"/>
        <v>6682945.6852598041</v>
      </c>
      <c r="E51" s="18">
        <f t="shared" si="7"/>
        <v>115499875.86602354</v>
      </c>
      <c r="F51" s="18">
        <f t="shared" si="4"/>
        <v>31436088</v>
      </c>
      <c r="G51" s="26">
        <f t="shared" si="5"/>
        <v>84063787.86602354</v>
      </c>
    </row>
    <row r="52" spans="1:7" x14ac:dyDescent="0.25">
      <c r="A52" s="22">
        <f t="shared" si="2"/>
        <v>38</v>
      </c>
      <c r="B52" s="18">
        <f t="shared" si="6"/>
        <v>115499875.86602354</v>
      </c>
      <c r="C52" s="18">
        <f t="shared" si="1"/>
        <v>849624</v>
      </c>
      <c r="D52" s="18">
        <f t="shared" si="8"/>
        <v>7147538.1011634618</v>
      </c>
      <c r="E52" s="18">
        <f t="shared" si="7"/>
        <v>123497037.967187</v>
      </c>
      <c r="F52" s="18">
        <f t="shared" si="4"/>
        <v>32285712</v>
      </c>
      <c r="G52" s="26">
        <f t="shared" si="5"/>
        <v>91211325.967187002</v>
      </c>
    </row>
    <row r="53" spans="1:7" x14ac:dyDescent="0.25">
      <c r="A53" s="22">
        <f t="shared" si="2"/>
        <v>39</v>
      </c>
      <c r="B53" s="18">
        <f t="shared" si="6"/>
        <v>123497037.967187</v>
      </c>
      <c r="C53" s="18">
        <f t="shared" si="1"/>
        <v>849624</v>
      </c>
      <c r="D53" s="18">
        <f t="shared" si="8"/>
        <v>7640785.5606889278</v>
      </c>
      <c r="E53" s="18">
        <f t="shared" si="7"/>
        <v>131987447.52787593</v>
      </c>
      <c r="F53" s="18">
        <f t="shared" si="4"/>
        <v>33135336</v>
      </c>
      <c r="G53" s="26">
        <f t="shared" si="5"/>
        <v>98852111.52787593</v>
      </c>
    </row>
    <row r="54" spans="1:7" x14ac:dyDescent="0.25">
      <c r="A54" s="22">
        <f t="shared" si="2"/>
        <v>40</v>
      </c>
      <c r="B54" s="18">
        <f t="shared" si="6"/>
        <v>131987447.52787593</v>
      </c>
      <c r="C54" s="18">
        <f t="shared" si="1"/>
        <v>849624</v>
      </c>
      <c r="D54" s="18">
        <f t="shared" si="8"/>
        <v>8164455.4442255795</v>
      </c>
      <c r="E54" s="18">
        <f t="shared" si="7"/>
        <v>141001526.97210151</v>
      </c>
      <c r="F54" s="18">
        <f t="shared" si="4"/>
        <v>33984960</v>
      </c>
      <c r="G54" s="26">
        <f t="shared" si="5"/>
        <v>107016566.97210151</v>
      </c>
    </row>
    <row r="55" spans="1:7" x14ac:dyDescent="0.25">
      <c r="A55" s="22">
        <f t="shared" si="2"/>
        <v>41</v>
      </c>
      <c r="B55" s="18">
        <f t="shared" si="6"/>
        <v>141001526.97210151</v>
      </c>
      <c r="C55" s="18">
        <f t="shared" si="1"/>
        <v>849624</v>
      </c>
      <c r="D55" s="18">
        <f t="shared" si="8"/>
        <v>8720424.1403182149</v>
      </c>
      <c r="E55" s="18">
        <f t="shared" si="7"/>
        <v>150571575.11241972</v>
      </c>
      <c r="F55" s="18">
        <f t="shared" si="4"/>
        <v>34834584</v>
      </c>
      <c r="G55" s="26">
        <f t="shared" si="5"/>
        <v>115736991.11241972</v>
      </c>
    </row>
    <row r="56" spans="1:7" x14ac:dyDescent="0.25">
      <c r="A56" s="22">
        <f t="shared" si="2"/>
        <v>42</v>
      </c>
      <c r="B56" s="18">
        <f t="shared" si="6"/>
        <v>150571575.11241972</v>
      </c>
      <c r="C56" s="18">
        <f t="shared" si="1"/>
        <v>849624</v>
      </c>
      <c r="D56" s="18">
        <f t="shared" si="8"/>
        <v>9310683.769050926</v>
      </c>
      <c r="E56" s="18">
        <f t="shared" si="7"/>
        <v>160731882.88147065</v>
      </c>
      <c r="F56" s="18">
        <f t="shared" si="4"/>
        <v>35684208</v>
      </c>
      <c r="G56" s="26">
        <f t="shared" si="5"/>
        <v>125047674.88147065</v>
      </c>
    </row>
    <row r="57" spans="1:7" x14ac:dyDescent="0.25">
      <c r="A57" s="22">
        <f t="shared" si="2"/>
        <v>43</v>
      </c>
      <c r="B57" s="18">
        <f t="shared" si="6"/>
        <v>160731882.88147065</v>
      </c>
      <c r="C57" s="18">
        <f t="shared" si="1"/>
        <v>849624</v>
      </c>
      <c r="D57" s="18">
        <f t="shared" si="8"/>
        <v>9937349.3201158643</v>
      </c>
      <c r="E57" s="18">
        <f t="shared" si="7"/>
        <v>171518856.20158651</v>
      </c>
      <c r="F57" s="18">
        <f t="shared" si="4"/>
        <v>36533832</v>
      </c>
      <c r="G57" s="26">
        <f t="shared" si="5"/>
        <v>134985024.20158651</v>
      </c>
    </row>
    <row r="58" spans="1:7" x14ac:dyDescent="0.25">
      <c r="A58" s="22">
        <f t="shared" si="2"/>
        <v>44</v>
      </c>
      <c r="B58" s="18">
        <f t="shared" si="6"/>
        <v>171518856.20158651</v>
      </c>
      <c r="C58" s="18">
        <f t="shared" si="1"/>
        <v>849624</v>
      </c>
      <c r="D58" s="18">
        <f t="shared" si="8"/>
        <v>10602666.231141299</v>
      </c>
      <c r="E58" s="18">
        <f t="shared" si="7"/>
        <v>182971146.43272781</v>
      </c>
      <c r="F58" s="18">
        <f t="shared" si="4"/>
        <v>37383456</v>
      </c>
      <c r="G58" s="26">
        <f t="shared" si="5"/>
        <v>145587690.43272781</v>
      </c>
    </row>
    <row r="59" spans="1:7" x14ac:dyDescent="0.25">
      <c r="A59" s="22">
        <f t="shared" si="2"/>
        <v>45</v>
      </c>
      <c r="B59" s="18">
        <f t="shared" si="6"/>
        <v>182971146.43272781</v>
      </c>
      <c r="C59" s="18">
        <f t="shared" si="1"/>
        <v>849624</v>
      </c>
      <c r="D59" s="18">
        <f t="shared" si="8"/>
        <v>11309018.433435291</v>
      </c>
      <c r="E59" s="18">
        <f t="shared" si="7"/>
        <v>195129788.8661631</v>
      </c>
      <c r="F59" s="18">
        <f t="shared" si="4"/>
        <v>38233080</v>
      </c>
      <c r="G59" s="26">
        <f t="shared" si="5"/>
        <v>156896708.8661631</v>
      </c>
    </row>
  </sheetData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791BA-DC2E-45B8-8F1C-AD768E9EFCFA}">
  <dimension ref="A3:B13"/>
  <sheetViews>
    <sheetView workbookViewId="0">
      <selection activeCell="D24" sqref="D24"/>
    </sheetView>
  </sheetViews>
  <sheetFormatPr defaultRowHeight="15.75" x14ac:dyDescent="0.4"/>
  <cols>
    <col min="1" max="1" width="9" style="1"/>
    <col min="2" max="2" width="13.375" style="1" bestFit="1" customWidth="1"/>
    <col min="3" max="16384" width="9" style="1"/>
  </cols>
  <sheetData>
    <row r="3" spans="1:2" x14ac:dyDescent="0.4">
      <c r="A3" s="1" t="s">
        <v>115</v>
      </c>
      <c r="B3" s="5" t="s">
        <v>116</v>
      </c>
    </row>
    <row r="4" spans="1:2" x14ac:dyDescent="0.4">
      <c r="A4" s="1">
        <v>1</v>
      </c>
      <c r="B4" s="6">
        <v>2000000</v>
      </c>
    </row>
    <row r="5" spans="1:2" x14ac:dyDescent="0.4">
      <c r="A5" s="1">
        <v>2</v>
      </c>
      <c r="B5" s="6">
        <f>B4*2</f>
        <v>4000000</v>
      </c>
    </row>
    <row r="6" spans="1:2" x14ac:dyDescent="0.4">
      <c r="A6" s="1">
        <v>3</v>
      </c>
      <c r="B6" s="6">
        <f>B5+B4</f>
        <v>6000000</v>
      </c>
    </row>
    <row r="7" spans="1:2" x14ac:dyDescent="0.4">
      <c r="A7" s="1">
        <v>4</v>
      </c>
      <c r="B7" s="6">
        <f t="shared" ref="B7:B13" si="0">B6+B5</f>
        <v>10000000</v>
      </c>
    </row>
    <row r="8" spans="1:2" x14ac:dyDescent="0.4">
      <c r="A8" s="1">
        <v>5</v>
      </c>
      <c r="B8" s="6">
        <f t="shared" si="0"/>
        <v>16000000</v>
      </c>
    </row>
    <row r="9" spans="1:2" x14ac:dyDescent="0.4">
      <c r="A9" s="1">
        <v>6</v>
      </c>
      <c r="B9" s="6">
        <f t="shared" si="0"/>
        <v>26000000</v>
      </c>
    </row>
    <row r="10" spans="1:2" x14ac:dyDescent="0.4">
      <c r="A10" s="1">
        <v>7</v>
      </c>
      <c r="B10" s="6">
        <f t="shared" si="0"/>
        <v>42000000</v>
      </c>
    </row>
    <row r="11" spans="1:2" x14ac:dyDescent="0.4">
      <c r="A11" s="1">
        <v>8</v>
      </c>
      <c r="B11" s="6">
        <f t="shared" si="0"/>
        <v>68000000</v>
      </c>
    </row>
    <row r="12" spans="1:2" x14ac:dyDescent="0.4">
      <c r="A12" s="1">
        <v>9</v>
      </c>
      <c r="B12" s="6">
        <f t="shared" si="0"/>
        <v>110000000</v>
      </c>
    </row>
    <row r="13" spans="1:2" x14ac:dyDescent="0.4">
      <c r="A13" s="1">
        <v>10</v>
      </c>
      <c r="B13" s="6">
        <f t="shared" si="0"/>
        <v>178000000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75A34-4357-4AD7-BDDD-7639A8C122A0}">
  <dimension ref="A1:G59"/>
  <sheetViews>
    <sheetView workbookViewId="0">
      <selection activeCell="E44" sqref="E44"/>
    </sheetView>
  </sheetViews>
  <sheetFormatPr defaultRowHeight="15.75" x14ac:dyDescent="0.4"/>
  <cols>
    <col min="1" max="1" width="9.625" style="1" customWidth="1"/>
    <col min="2" max="4" width="13.125" style="1" customWidth="1"/>
    <col min="5" max="7" width="12.5" style="1" customWidth="1"/>
    <col min="8" max="16384" width="9" style="1"/>
  </cols>
  <sheetData>
    <row r="1" spans="1:7" x14ac:dyDescent="0.25">
      <c r="A1" s="16" t="s">
        <v>35</v>
      </c>
      <c r="B1" s="16" t="s">
        <v>36</v>
      </c>
      <c r="C1" s="16" t="s">
        <v>37</v>
      </c>
      <c r="D1" s="17"/>
      <c r="E1" s="17"/>
      <c r="F1" s="17"/>
    </row>
    <row r="2" spans="1:7" x14ac:dyDescent="0.25">
      <c r="A2" s="18">
        <f>画面①_入力画面!C63</f>
        <v>5000000</v>
      </c>
      <c r="B2" s="18">
        <v>0</v>
      </c>
      <c r="C2" s="19">
        <v>0.06</v>
      </c>
      <c r="D2" s="17"/>
      <c r="E2" s="17"/>
      <c r="F2" s="17"/>
    </row>
    <row r="3" spans="1:7" x14ac:dyDescent="0.25">
      <c r="A3" s="17"/>
      <c r="B3" s="17"/>
      <c r="C3" s="17"/>
      <c r="D3" s="17"/>
      <c r="E3" s="17"/>
      <c r="F3" s="17"/>
    </row>
    <row r="4" spans="1:7" x14ac:dyDescent="0.25">
      <c r="A4" s="20" t="s">
        <v>38</v>
      </c>
      <c r="B4" s="21" t="s">
        <v>39</v>
      </c>
      <c r="C4" s="20" t="s">
        <v>40</v>
      </c>
      <c r="D4" s="17"/>
      <c r="E4" s="17"/>
      <c r="F4" s="17"/>
    </row>
    <row r="5" spans="1:7" x14ac:dyDescent="0.25">
      <c r="A5" s="22">
        <v>1</v>
      </c>
      <c r="B5" s="18">
        <f>E15</f>
        <v>5308389.0593224885</v>
      </c>
      <c r="C5" s="23">
        <f t="shared" ref="C5:C11" si="0">B5/A$2</f>
        <v>1.0616778118644976</v>
      </c>
      <c r="D5" s="17"/>
      <c r="E5" s="17"/>
      <c r="F5" s="17"/>
    </row>
    <row r="6" spans="1:7" x14ac:dyDescent="0.25">
      <c r="A6" s="22">
        <v>5</v>
      </c>
      <c r="B6" s="18">
        <f>E19</f>
        <v>6744250.7627465185</v>
      </c>
      <c r="C6" s="23">
        <f t="shared" si="0"/>
        <v>1.3488501525493037</v>
      </c>
      <c r="D6" s="17"/>
      <c r="E6" s="17"/>
      <c r="F6" s="17"/>
    </row>
    <row r="7" spans="1:7" x14ac:dyDescent="0.25">
      <c r="A7" s="22">
        <v>10</v>
      </c>
      <c r="B7" s="18">
        <f>E24</f>
        <v>9096983.6701614019</v>
      </c>
      <c r="C7" s="23">
        <f t="shared" si="0"/>
        <v>1.8193967340322803</v>
      </c>
      <c r="D7" s="17"/>
      <c r="E7" s="17"/>
      <c r="F7" s="17"/>
    </row>
    <row r="8" spans="1:7" x14ac:dyDescent="0.25">
      <c r="A8" s="22">
        <v>15</v>
      </c>
      <c r="B8" s="18">
        <f>E29</f>
        <v>12270467.81123573</v>
      </c>
      <c r="C8" s="23">
        <f t="shared" si="0"/>
        <v>2.454093562247146</v>
      </c>
      <c r="D8" s="17"/>
      <c r="E8" s="17"/>
      <c r="F8" s="17"/>
    </row>
    <row r="9" spans="1:7" x14ac:dyDescent="0.25">
      <c r="A9" s="22">
        <v>20</v>
      </c>
      <c r="B9" s="18">
        <f>E34</f>
        <v>16551022.379036635</v>
      </c>
      <c r="C9" s="23">
        <f t="shared" si="0"/>
        <v>3.310204475807327</v>
      </c>
      <c r="D9" s="17"/>
      <c r="E9" s="17"/>
      <c r="F9" s="17"/>
    </row>
    <row r="10" spans="1:7" x14ac:dyDescent="0.25">
      <c r="A10" s="22">
        <v>25</v>
      </c>
      <c r="B10" s="18">
        <f>E39</f>
        <v>22324849.06081051</v>
      </c>
      <c r="C10" s="23">
        <f t="shared" si="0"/>
        <v>4.464969812162102</v>
      </c>
      <c r="D10" s="17"/>
      <c r="E10" s="17"/>
      <c r="F10" s="17"/>
    </row>
    <row r="11" spans="1:7" x14ac:dyDescent="0.25">
      <c r="A11" s="22">
        <v>30</v>
      </c>
      <c r="B11" s="18">
        <f>E44</f>
        <v>30112876.061314441</v>
      </c>
      <c r="C11" s="23">
        <f t="shared" si="0"/>
        <v>6.0225752122628879</v>
      </c>
      <c r="D11" s="17"/>
      <c r="E11" s="17"/>
      <c r="F11" s="17"/>
    </row>
    <row r="12" spans="1:7" x14ac:dyDescent="0.25">
      <c r="A12" s="17"/>
      <c r="B12" s="17"/>
      <c r="C12" s="17"/>
      <c r="D12" s="17"/>
      <c r="E12" s="17"/>
      <c r="F12" s="17"/>
    </row>
    <row r="13" spans="1:7" x14ac:dyDescent="0.25">
      <c r="A13" s="17"/>
      <c r="B13" s="17"/>
      <c r="C13" s="17"/>
      <c r="D13" s="17"/>
      <c r="E13" s="17"/>
      <c r="F13" s="17"/>
    </row>
    <row r="14" spans="1:7" x14ac:dyDescent="0.25">
      <c r="A14" s="20" t="s">
        <v>38</v>
      </c>
      <c r="B14" s="20" t="s">
        <v>41</v>
      </c>
      <c r="C14" s="20" t="s">
        <v>42</v>
      </c>
      <c r="D14" s="20" t="s">
        <v>43</v>
      </c>
      <c r="E14" s="20" t="s">
        <v>39</v>
      </c>
      <c r="F14" s="24" t="s">
        <v>44</v>
      </c>
      <c r="G14" s="24" t="s">
        <v>45</v>
      </c>
    </row>
    <row r="15" spans="1:7" x14ac:dyDescent="0.25">
      <c r="A15" s="22">
        <v>1</v>
      </c>
      <c r="B15" s="18">
        <f>A2</f>
        <v>5000000</v>
      </c>
      <c r="C15" s="18">
        <f t="shared" ref="C15:C59" si="1">B$2*12</f>
        <v>0</v>
      </c>
      <c r="D15" s="18">
        <f>E15-SUM(B15:C15)</f>
        <v>308389.05932248849</v>
      </c>
      <c r="E15" s="18">
        <f>B15*(1+C$2/12)^12+B$2/(C$2/12)*((1+C$2/12)^(A15*12)-1)</f>
        <v>5308389.0593224885</v>
      </c>
      <c r="F15" s="18">
        <f>C15+B15</f>
        <v>5000000</v>
      </c>
      <c r="G15" s="25">
        <f>E15-F15</f>
        <v>308389.05932248849</v>
      </c>
    </row>
    <row r="16" spans="1:7" x14ac:dyDescent="0.25">
      <c r="A16" s="22">
        <f t="shared" ref="A16:A59" si="2">A15+1</f>
        <v>2</v>
      </c>
      <c r="B16" s="18">
        <f>E15</f>
        <v>5308389.0593224885</v>
      </c>
      <c r="C16" s="18">
        <f t="shared" si="1"/>
        <v>0</v>
      </c>
      <c r="D16" s="18">
        <f t="shared" ref="D16:D44" si="3">E16-SUM(B16:C16)</f>
        <v>327409.82170445006</v>
      </c>
      <c r="E16" s="18">
        <f>B$15*(1+C$2/12)^(A16*12)+B$2/(C$2/12)*((1+C$2/12)^(A16*12)-1)</f>
        <v>5635798.8810269386</v>
      </c>
      <c r="F16" s="18">
        <f t="shared" ref="F16:F59" si="4">F15+C16</f>
        <v>5000000</v>
      </c>
      <c r="G16" s="26">
        <f t="shared" ref="G16:G59" si="5">E16-F16</f>
        <v>635798.88102693856</v>
      </c>
    </row>
    <row r="17" spans="1:7" x14ac:dyDescent="0.25">
      <c r="A17" s="22">
        <f t="shared" si="2"/>
        <v>3</v>
      </c>
      <c r="B17" s="18">
        <f t="shared" ref="B17:B59" si="6">B16+C16+D16</f>
        <v>5635798.8810269386</v>
      </c>
      <c r="C17" s="18">
        <f t="shared" si="1"/>
        <v>0</v>
      </c>
      <c r="D17" s="18">
        <f t="shared" si="3"/>
        <v>347603.7430901248</v>
      </c>
      <c r="E17" s="18">
        <f t="shared" ref="E17:E59" si="7">B$15*(1+C$2/12)^(A17*12)+B$2/(C$2/12)*((1+C$2/12)^(A17*12)-1)</f>
        <v>5983402.6241170634</v>
      </c>
      <c r="F17" s="18">
        <f t="shared" si="4"/>
        <v>5000000</v>
      </c>
      <c r="G17" s="26">
        <f t="shared" si="5"/>
        <v>983402.62411706336</v>
      </c>
    </row>
    <row r="18" spans="1:7" x14ac:dyDescent="0.25">
      <c r="A18" s="22">
        <f t="shared" si="2"/>
        <v>4</v>
      </c>
      <c r="B18" s="18">
        <f t="shared" si="6"/>
        <v>5983402.6241170634</v>
      </c>
      <c r="C18" s="18">
        <f t="shared" si="1"/>
        <v>0</v>
      </c>
      <c r="D18" s="18">
        <f t="shared" si="3"/>
        <v>369043.18135983404</v>
      </c>
      <c r="E18" s="18">
        <f t="shared" si="7"/>
        <v>6352445.8054768974</v>
      </c>
      <c r="F18" s="18">
        <f t="shared" si="4"/>
        <v>5000000</v>
      </c>
      <c r="G18" s="26">
        <f t="shared" si="5"/>
        <v>1352445.8054768974</v>
      </c>
    </row>
    <row r="19" spans="1:7" x14ac:dyDescent="0.25">
      <c r="A19" s="22">
        <f t="shared" si="2"/>
        <v>5</v>
      </c>
      <c r="B19" s="18">
        <f t="shared" si="6"/>
        <v>6352445.8054768974</v>
      </c>
      <c r="C19" s="18">
        <f t="shared" si="1"/>
        <v>0</v>
      </c>
      <c r="D19" s="18">
        <f t="shared" si="3"/>
        <v>391804.95726962108</v>
      </c>
      <c r="E19" s="18">
        <f t="shared" si="7"/>
        <v>6744250.7627465185</v>
      </c>
      <c r="F19" s="18">
        <f t="shared" si="4"/>
        <v>5000000</v>
      </c>
      <c r="G19" s="26">
        <f t="shared" si="5"/>
        <v>1744250.7627465185</v>
      </c>
    </row>
    <row r="20" spans="1:7" x14ac:dyDescent="0.25">
      <c r="A20" s="22">
        <f t="shared" si="2"/>
        <v>6</v>
      </c>
      <c r="B20" s="18">
        <f t="shared" si="6"/>
        <v>6744250.7627465185</v>
      </c>
      <c r="C20" s="18">
        <f t="shared" si="1"/>
        <v>0</v>
      </c>
      <c r="D20" s="18">
        <f t="shared" si="3"/>
        <v>415970.62971167546</v>
      </c>
      <c r="E20" s="18">
        <f t="shared" si="7"/>
        <v>7160221.3924581939</v>
      </c>
      <c r="F20" s="18">
        <f t="shared" si="4"/>
        <v>5000000</v>
      </c>
      <c r="G20" s="26">
        <f t="shared" si="5"/>
        <v>2160221.3924581939</v>
      </c>
    </row>
    <row r="21" spans="1:7" x14ac:dyDescent="0.25">
      <c r="A21" s="22">
        <f t="shared" si="2"/>
        <v>7</v>
      </c>
      <c r="B21" s="18">
        <f t="shared" si="6"/>
        <v>7160221.3924581939</v>
      </c>
      <c r="C21" s="18">
        <f t="shared" si="1"/>
        <v>0</v>
      </c>
      <c r="D21" s="18">
        <f t="shared" si="3"/>
        <v>441626.7879521884</v>
      </c>
      <c r="E21" s="18">
        <f t="shared" si="7"/>
        <v>7601848.1804103823</v>
      </c>
      <c r="F21" s="18">
        <f t="shared" si="4"/>
        <v>5000000</v>
      </c>
      <c r="G21" s="26">
        <f t="shared" si="5"/>
        <v>2601848.1804103823</v>
      </c>
    </row>
    <row r="22" spans="1:7" x14ac:dyDescent="0.25">
      <c r="A22" s="22">
        <f t="shared" si="2"/>
        <v>8</v>
      </c>
      <c r="B22" s="18">
        <f t="shared" si="6"/>
        <v>7601848.1804103823</v>
      </c>
      <c r="C22" s="18">
        <f t="shared" si="1"/>
        <v>0</v>
      </c>
      <c r="D22" s="18">
        <f t="shared" si="3"/>
        <v>468865.3618938243</v>
      </c>
      <c r="E22" s="18">
        <f t="shared" si="7"/>
        <v>8070713.5423042066</v>
      </c>
      <c r="F22" s="18">
        <f t="shared" si="4"/>
        <v>5000000</v>
      </c>
      <c r="G22" s="26">
        <f t="shared" si="5"/>
        <v>3070713.5423042066</v>
      </c>
    </row>
    <row r="23" spans="1:7" x14ac:dyDescent="0.25">
      <c r="A23" s="22">
        <f t="shared" si="2"/>
        <v>9</v>
      </c>
      <c r="B23" s="18">
        <f t="shared" si="6"/>
        <v>8070713.5423042066</v>
      </c>
      <c r="C23" s="18">
        <f t="shared" si="1"/>
        <v>0</v>
      </c>
      <c r="D23" s="18">
        <f t="shared" si="3"/>
        <v>497783.95147449151</v>
      </c>
      <c r="E23" s="18">
        <f t="shared" si="7"/>
        <v>8568497.4937786981</v>
      </c>
      <c r="F23" s="18">
        <f t="shared" si="4"/>
        <v>5000000</v>
      </c>
      <c r="G23" s="26">
        <f t="shared" si="5"/>
        <v>3568497.4937786981</v>
      </c>
    </row>
    <row r="24" spans="1:7" x14ac:dyDescent="0.25">
      <c r="A24" s="22">
        <f t="shared" si="2"/>
        <v>10</v>
      </c>
      <c r="B24" s="18">
        <f t="shared" si="6"/>
        <v>8568497.4937786981</v>
      </c>
      <c r="C24" s="18">
        <f t="shared" si="1"/>
        <v>0</v>
      </c>
      <c r="D24" s="18">
        <f t="shared" si="3"/>
        <v>528486.17638270371</v>
      </c>
      <c r="E24" s="18">
        <f t="shared" si="7"/>
        <v>9096983.6701614019</v>
      </c>
      <c r="F24" s="18">
        <f t="shared" si="4"/>
        <v>5000000</v>
      </c>
      <c r="G24" s="26">
        <f t="shared" si="5"/>
        <v>4096983.6701614019</v>
      </c>
    </row>
    <row r="25" spans="1:7" x14ac:dyDescent="0.25">
      <c r="A25" s="22">
        <f t="shared" si="2"/>
        <v>11</v>
      </c>
      <c r="B25" s="18">
        <f t="shared" si="6"/>
        <v>9096983.6701614019</v>
      </c>
      <c r="C25" s="18">
        <f t="shared" si="1"/>
        <v>0</v>
      </c>
      <c r="D25" s="18">
        <f t="shared" si="3"/>
        <v>561082.04734262079</v>
      </c>
      <c r="E25" s="18">
        <f t="shared" si="7"/>
        <v>9658065.7175040226</v>
      </c>
      <c r="F25" s="18">
        <f t="shared" si="4"/>
        <v>5000000</v>
      </c>
      <c r="G25" s="26">
        <f t="shared" si="5"/>
        <v>4658065.7175040226</v>
      </c>
    </row>
    <row r="26" spans="1:7" x14ac:dyDescent="0.25">
      <c r="A26" s="22">
        <f t="shared" si="2"/>
        <v>12</v>
      </c>
      <c r="B26" s="18">
        <f t="shared" si="6"/>
        <v>9658065.7175040226</v>
      </c>
      <c r="C26" s="18">
        <f t="shared" si="1"/>
        <v>0</v>
      </c>
      <c r="D26" s="18">
        <f t="shared" si="3"/>
        <v>595688.36029916815</v>
      </c>
      <c r="E26" s="18">
        <f t="shared" si="7"/>
        <v>10253754.077803191</v>
      </c>
      <c r="F26" s="18">
        <f t="shared" si="4"/>
        <v>5000000</v>
      </c>
      <c r="G26" s="26">
        <f t="shared" si="5"/>
        <v>5253754.0778031908</v>
      </c>
    </row>
    <row r="27" spans="1:7" x14ac:dyDescent="0.25">
      <c r="A27" s="22">
        <f t="shared" si="2"/>
        <v>13</v>
      </c>
      <c r="B27" s="18">
        <f t="shared" si="6"/>
        <v>10253754.077803191</v>
      </c>
      <c r="C27" s="18">
        <f t="shared" si="1"/>
        <v>0</v>
      </c>
      <c r="D27" s="18">
        <f t="shared" si="3"/>
        <v>632429.11491557024</v>
      </c>
      <c r="E27" s="18">
        <f t="shared" si="7"/>
        <v>10886183.192718761</v>
      </c>
      <c r="F27" s="18">
        <f t="shared" si="4"/>
        <v>5000000</v>
      </c>
      <c r="G27" s="26">
        <f t="shared" si="5"/>
        <v>5886183.192718761</v>
      </c>
    </row>
    <row r="28" spans="1:7" x14ac:dyDescent="0.25">
      <c r="A28" s="22">
        <f t="shared" si="2"/>
        <v>14</v>
      </c>
      <c r="B28" s="18">
        <f t="shared" si="6"/>
        <v>10886183.192718761</v>
      </c>
      <c r="C28" s="18">
        <f t="shared" si="1"/>
        <v>0</v>
      </c>
      <c r="D28" s="18">
        <f t="shared" si="3"/>
        <v>671435.95888296515</v>
      </c>
      <c r="E28" s="18">
        <f t="shared" si="7"/>
        <v>11557619.151601726</v>
      </c>
      <c r="F28" s="18">
        <f t="shared" si="4"/>
        <v>5000000</v>
      </c>
      <c r="G28" s="26">
        <f t="shared" si="5"/>
        <v>6557619.1516017262</v>
      </c>
    </row>
    <row r="29" spans="1:7" x14ac:dyDescent="0.25">
      <c r="A29" s="22">
        <f t="shared" si="2"/>
        <v>15</v>
      </c>
      <c r="B29" s="18">
        <f t="shared" si="6"/>
        <v>11557619.151601726</v>
      </c>
      <c r="C29" s="18">
        <f t="shared" si="1"/>
        <v>0</v>
      </c>
      <c r="D29" s="18">
        <f t="shared" si="3"/>
        <v>712848.65963400342</v>
      </c>
      <c r="E29" s="18">
        <f t="shared" si="7"/>
        <v>12270467.81123573</v>
      </c>
      <c r="F29" s="18">
        <f t="shared" si="4"/>
        <v>5000000</v>
      </c>
      <c r="G29" s="26">
        <f t="shared" si="5"/>
        <v>7270467.8112357296</v>
      </c>
    </row>
    <row r="30" spans="1:7" x14ac:dyDescent="0.25">
      <c r="A30" s="22">
        <f t="shared" si="2"/>
        <v>16</v>
      </c>
      <c r="B30" s="18">
        <f t="shared" si="6"/>
        <v>12270467.81123573</v>
      </c>
      <c r="C30" s="18">
        <f t="shared" si="1"/>
        <v>0</v>
      </c>
      <c r="D30" s="18">
        <f t="shared" si="3"/>
        <v>756815.60515077226</v>
      </c>
      <c r="E30" s="18">
        <f t="shared" si="7"/>
        <v>13027283.416386502</v>
      </c>
      <c r="F30" s="18">
        <f t="shared" si="4"/>
        <v>5000000</v>
      </c>
      <c r="G30" s="26">
        <f t="shared" si="5"/>
        <v>8027283.4163865019</v>
      </c>
    </row>
    <row r="31" spans="1:7" x14ac:dyDescent="0.25">
      <c r="A31" s="22">
        <f t="shared" si="2"/>
        <v>17</v>
      </c>
      <c r="B31" s="18">
        <f t="shared" si="6"/>
        <v>13027283.416386502</v>
      </c>
      <c r="C31" s="18">
        <f t="shared" si="1"/>
        <v>0</v>
      </c>
      <c r="D31" s="18">
        <f t="shared" si="3"/>
        <v>803494.3356613759</v>
      </c>
      <c r="E31" s="18">
        <f t="shared" si="7"/>
        <v>13830777.752047878</v>
      </c>
      <c r="F31" s="18">
        <f t="shared" si="4"/>
        <v>5000000</v>
      </c>
      <c r="G31" s="26">
        <f t="shared" si="5"/>
        <v>8830777.7520478778</v>
      </c>
    </row>
    <row r="32" spans="1:7" x14ac:dyDescent="0.25">
      <c r="A32" s="22">
        <f t="shared" si="2"/>
        <v>18</v>
      </c>
      <c r="B32" s="18">
        <f t="shared" si="6"/>
        <v>13830777.752047878</v>
      </c>
      <c r="C32" s="18">
        <f t="shared" si="1"/>
        <v>0</v>
      </c>
      <c r="D32" s="18">
        <f t="shared" si="3"/>
        <v>853052.10813049227</v>
      </c>
      <c r="E32" s="18">
        <f t="shared" si="7"/>
        <v>14683829.86017837</v>
      </c>
      <c r="F32" s="18">
        <f t="shared" si="4"/>
        <v>5000000</v>
      </c>
      <c r="G32" s="26">
        <f t="shared" si="5"/>
        <v>9683829.86017837</v>
      </c>
    </row>
    <row r="33" spans="1:7" x14ac:dyDescent="0.25">
      <c r="A33" s="22">
        <f t="shared" si="2"/>
        <v>19</v>
      </c>
      <c r="B33" s="18">
        <f t="shared" si="6"/>
        <v>14683829.86017837</v>
      </c>
      <c r="C33" s="18">
        <f t="shared" si="1"/>
        <v>0</v>
      </c>
      <c r="D33" s="18">
        <f t="shared" si="3"/>
        <v>905666.49556636997</v>
      </c>
      <c r="E33" s="18">
        <f t="shared" si="7"/>
        <v>15589496.35574474</v>
      </c>
      <c r="F33" s="18">
        <f t="shared" si="4"/>
        <v>5000000</v>
      </c>
      <c r="G33" s="26">
        <f t="shared" si="5"/>
        <v>10589496.35574474</v>
      </c>
    </row>
    <row r="34" spans="1:7" x14ac:dyDescent="0.25">
      <c r="A34" s="22">
        <f t="shared" si="2"/>
        <v>20</v>
      </c>
      <c r="B34" s="18">
        <f t="shared" si="6"/>
        <v>15589496.35574474</v>
      </c>
      <c r="C34" s="18">
        <f t="shared" si="1"/>
        <v>0</v>
      </c>
      <c r="D34" s="18">
        <f t="shared" si="3"/>
        <v>961526.02329189517</v>
      </c>
      <c r="E34" s="18">
        <f t="shared" si="7"/>
        <v>16551022.379036635</v>
      </c>
      <c r="F34" s="18">
        <f t="shared" si="4"/>
        <v>5000000</v>
      </c>
      <c r="G34" s="26">
        <f t="shared" si="5"/>
        <v>11551022.379036635</v>
      </c>
    </row>
    <row r="35" spans="1:7" x14ac:dyDescent="0.25">
      <c r="A35" s="22">
        <f t="shared" si="2"/>
        <v>21</v>
      </c>
      <c r="B35" s="18">
        <f t="shared" si="6"/>
        <v>16551022.379036635</v>
      </c>
      <c r="C35" s="18">
        <f t="shared" si="1"/>
        <v>0</v>
      </c>
      <c r="D35" s="18">
        <f t="shared" si="3"/>
        <v>1020830.8444593139</v>
      </c>
      <c r="E35" s="18">
        <f t="shared" si="7"/>
        <v>17571853.223495949</v>
      </c>
      <c r="F35" s="18">
        <f t="shared" si="4"/>
        <v>5000000</v>
      </c>
      <c r="G35" s="26">
        <f t="shared" si="5"/>
        <v>12571853.223495949</v>
      </c>
    </row>
    <row r="36" spans="1:7" x14ac:dyDescent="0.25">
      <c r="A36" s="22">
        <f t="shared" si="2"/>
        <v>22</v>
      </c>
      <c r="B36" s="18">
        <f t="shared" si="6"/>
        <v>17571853.223495949</v>
      </c>
      <c r="C36" s="18">
        <f t="shared" si="1"/>
        <v>0</v>
      </c>
      <c r="D36" s="18">
        <f t="shared" si="3"/>
        <v>1083793.4572293498</v>
      </c>
      <c r="E36" s="18">
        <f t="shared" si="7"/>
        <v>18655646.680725299</v>
      </c>
      <c r="F36" s="18">
        <f t="shared" si="4"/>
        <v>5000000</v>
      </c>
      <c r="G36" s="26">
        <f t="shared" si="5"/>
        <v>13655646.680725299</v>
      </c>
    </row>
    <row r="37" spans="1:7" x14ac:dyDescent="0.25">
      <c r="A37" s="22">
        <f t="shared" si="2"/>
        <v>23</v>
      </c>
      <c r="B37" s="18">
        <f t="shared" si="6"/>
        <v>18655646.680725299</v>
      </c>
      <c r="C37" s="18">
        <f t="shared" si="1"/>
        <v>0</v>
      </c>
      <c r="D37" s="18">
        <f t="shared" si="3"/>
        <v>1150639.4661843143</v>
      </c>
      <c r="E37" s="18">
        <f t="shared" si="7"/>
        <v>19806286.146909613</v>
      </c>
      <c r="F37" s="18">
        <f t="shared" si="4"/>
        <v>5000000</v>
      </c>
      <c r="G37" s="26">
        <f t="shared" si="5"/>
        <v>14806286.146909613</v>
      </c>
    </row>
    <row r="38" spans="1:7" x14ac:dyDescent="0.25">
      <c r="A38" s="22">
        <f t="shared" si="2"/>
        <v>24</v>
      </c>
      <c r="B38" s="18">
        <f t="shared" si="6"/>
        <v>19806286.146909613</v>
      </c>
      <c r="C38" s="18">
        <f t="shared" si="1"/>
        <v>0</v>
      </c>
      <c r="D38" s="18">
        <f t="shared" si="3"/>
        <v>1221608.3907034956</v>
      </c>
      <c r="E38" s="18">
        <f t="shared" si="7"/>
        <v>21027894.537613109</v>
      </c>
      <c r="F38" s="18">
        <f t="shared" si="4"/>
        <v>5000000</v>
      </c>
      <c r="G38" s="26">
        <f t="shared" si="5"/>
        <v>16027894.537613109</v>
      </c>
    </row>
    <row r="39" spans="1:7" x14ac:dyDescent="0.25">
      <c r="A39" s="22">
        <f t="shared" si="2"/>
        <v>25</v>
      </c>
      <c r="B39" s="18">
        <f t="shared" si="6"/>
        <v>21027894.537613109</v>
      </c>
      <c r="C39" s="18">
        <f t="shared" si="1"/>
        <v>0</v>
      </c>
      <c r="D39" s="18">
        <f t="shared" si="3"/>
        <v>1296954.5231974013</v>
      </c>
      <c r="E39" s="18">
        <f t="shared" si="7"/>
        <v>22324849.06081051</v>
      </c>
      <c r="F39" s="18">
        <f t="shared" si="4"/>
        <v>5000000</v>
      </c>
      <c r="G39" s="26">
        <f t="shared" si="5"/>
        <v>17324849.06081051</v>
      </c>
    </row>
    <row r="40" spans="1:7" x14ac:dyDescent="0.25">
      <c r="A40" s="22">
        <f t="shared" si="2"/>
        <v>26</v>
      </c>
      <c r="B40" s="18">
        <f t="shared" si="6"/>
        <v>22324849.06081051</v>
      </c>
      <c r="C40" s="18">
        <f t="shared" si="1"/>
        <v>0</v>
      </c>
      <c r="D40" s="18">
        <f t="shared" si="3"/>
        <v>1376947.8402759768</v>
      </c>
      <c r="E40" s="18">
        <f t="shared" si="7"/>
        <v>23701796.901086487</v>
      </c>
      <c r="F40" s="18">
        <f t="shared" si="4"/>
        <v>5000000</v>
      </c>
      <c r="G40" s="26">
        <f t="shared" si="5"/>
        <v>18701796.901086487</v>
      </c>
    </row>
    <row r="41" spans="1:7" x14ac:dyDescent="0.25">
      <c r="A41" s="22">
        <f t="shared" si="2"/>
        <v>27</v>
      </c>
      <c r="B41" s="18">
        <f t="shared" si="6"/>
        <v>23701796.901086487</v>
      </c>
      <c r="C41" s="18">
        <f t="shared" si="1"/>
        <v>0</v>
      </c>
      <c r="D41" s="18">
        <f t="shared" si="3"/>
        <v>1461874.9701157436</v>
      </c>
      <c r="E41" s="18">
        <f t="shared" si="7"/>
        <v>25163671.87120223</v>
      </c>
      <c r="F41" s="18">
        <f t="shared" si="4"/>
        <v>5000000</v>
      </c>
      <c r="G41" s="26">
        <f t="shared" si="5"/>
        <v>20163671.87120223</v>
      </c>
    </row>
    <row r="42" spans="1:7" x14ac:dyDescent="0.25">
      <c r="A42" s="22">
        <f t="shared" si="2"/>
        <v>28</v>
      </c>
      <c r="B42" s="18">
        <f t="shared" si="6"/>
        <v>25163671.87120223</v>
      </c>
      <c r="C42" s="18">
        <f t="shared" si="1"/>
        <v>0</v>
      </c>
      <c r="D42" s="18">
        <f t="shared" si="3"/>
        <v>1552040.2194919623</v>
      </c>
      <c r="E42" s="18">
        <f t="shared" si="7"/>
        <v>26715712.090694193</v>
      </c>
      <c r="F42" s="18">
        <f t="shared" si="4"/>
        <v>5000000</v>
      </c>
      <c r="G42" s="26">
        <f t="shared" si="5"/>
        <v>21715712.090694193</v>
      </c>
    </row>
    <row r="43" spans="1:7" x14ac:dyDescent="0.25">
      <c r="A43" s="22">
        <f t="shared" si="2"/>
        <v>29</v>
      </c>
      <c r="B43" s="18">
        <f t="shared" si="6"/>
        <v>26715712.090694193</v>
      </c>
      <c r="C43" s="18">
        <f t="shared" si="1"/>
        <v>0</v>
      </c>
      <c r="D43" s="18">
        <f t="shared" si="3"/>
        <v>1647766.6641559228</v>
      </c>
      <c r="E43" s="18">
        <f t="shared" si="7"/>
        <v>28363478.754850116</v>
      </c>
      <c r="F43" s="18">
        <f t="shared" si="4"/>
        <v>5000000</v>
      </c>
      <c r="G43" s="26">
        <f t="shared" si="5"/>
        <v>23363478.754850116</v>
      </c>
    </row>
    <row r="44" spans="1:7" x14ac:dyDescent="0.25">
      <c r="A44" s="22">
        <f t="shared" si="2"/>
        <v>30</v>
      </c>
      <c r="B44" s="18">
        <f t="shared" si="6"/>
        <v>28363478.754850116</v>
      </c>
      <c r="C44" s="18">
        <f t="shared" si="1"/>
        <v>0</v>
      </c>
      <c r="D44" s="18">
        <f t="shared" si="3"/>
        <v>1749397.3064643256</v>
      </c>
      <c r="E44" s="18">
        <f t="shared" si="7"/>
        <v>30112876.061314441</v>
      </c>
      <c r="F44" s="18">
        <f t="shared" si="4"/>
        <v>5000000</v>
      </c>
      <c r="G44" s="26">
        <f t="shared" si="5"/>
        <v>25112876.061314441</v>
      </c>
    </row>
    <row r="45" spans="1:7" x14ac:dyDescent="0.25">
      <c r="A45" s="22">
        <f t="shared" si="2"/>
        <v>31</v>
      </c>
      <c r="B45" s="18">
        <f t="shared" si="6"/>
        <v>30112876.061314441</v>
      </c>
      <c r="C45" s="18">
        <f t="shared" si="1"/>
        <v>0</v>
      </c>
      <c r="D45" s="18">
        <f t="shared" ref="D45:D59" si="8">E45-SUM(B45:C45)</f>
        <v>1857296.3044086806</v>
      </c>
      <c r="E45" s="18">
        <f t="shared" si="7"/>
        <v>31970172.365723122</v>
      </c>
      <c r="F45" s="18">
        <f t="shared" si="4"/>
        <v>5000000</v>
      </c>
      <c r="G45" s="26">
        <f t="shared" si="5"/>
        <v>26970172.365723122</v>
      </c>
    </row>
    <row r="46" spans="1:7" x14ac:dyDescent="0.25">
      <c r="A46" s="22">
        <f t="shared" si="2"/>
        <v>32</v>
      </c>
      <c r="B46" s="18">
        <f t="shared" si="6"/>
        <v>31970172.365723122</v>
      </c>
      <c r="C46" s="18">
        <f t="shared" si="1"/>
        <v>0</v>
      </c>
      <c r="D46" s="18">
        <f t="shared" si="8"/>
        <v>1971850.2764486335</v>
      </c>
      <c r="E46" s="18">
        <f t="shared" si="7"/>
        <v>33942022.642171755</v>
      </c>
      <c r="F46" s="18">
        <f t="shared" si="4"/>
        <v>5000000</v>
      </c>
      <c r="G46" s="26">
        <f t="shared" si="5"/>
        <v>28942022.642171755</v>
      </c>
    </row>
    <row r="47" spans="1:7" x14ac:dyDescent="0.25">
      <c r="A47" s="22">
        <f t="shared" si="2"/>
        <v>33</v>
      </c>
      <c r="B47" s="18">
        <f t="shared" si="6"/>
        <v>33942022.642171755</v>
      </c>
      <c r="C47" s="18">
        <f t="shared" si="1"/>
        <v>0</v>
      </c>
      <c r="D47" s="18">
        <f t="shared" si="8"/>
        <v>2093469.6868243888</v>
      </c>
      <c r="E47" s="18">
        <f t="shared" si="7"/>
        <v>36035492.328996144</v>
      </c>
      <c r="F47" s="18">
        <f t="shared" si="4"/>
        <v>5000000</v>
      </c>
      <c r="G47" s="26">
        <f t="shared" si="5"/>
        <v>31035492.328996144</v>
      </c>
    </row>
    <row r="48" spans="1:7" x14ac:dyDescent="0.25">
      <c r="A48" s="22">
        <f t="shared" si="2"/>
        <v>34</v>
      </c>
      <c r="B48" s="18">
        <f t="shared" si="6"/>
        <v>36035492.328996144</v>
      </c>
      <c r="C48" s="18">
        <f t="shared" si="1"/>
        <v>0</v>
      </c>
      <c r="D48" s="18">
        <f t="shared" si="8"/>
        <v>2222590.3163123801</v>
      </c>
      <c r="E48" s="18">
        <f t="shared" si="7"/>
        <v>38258082.645308524</v>
      </c>
      <c r="F48" s="18">
        <f t="shared" si="4"/>
        <v>5000000</v>
      </c>
      <c r="G48" s="26">
        <f t="shared" si="5"/>
        <v>33258082.645308524</v>
      </c>
    </row>
    <row r="49" spans="1:7" x14ac:dyDescent="0.25">
      <c r="A49" s="22">
        <f t="shared" si="2"/>
        <v>35</v>
      </c>
      <c r="B49" s="18">
        <f t="shared" si="6"/>
        <v>38258082.645308524</v>
      </c>
      <c r="C49" s="18">
        <f t="shared" si="1"/>
        <v>0</v>
      </c>
      <c r="D49" s="18">
        <f t="shared" si="8"/>
        <v>2359674.8236937299</v>
      </c>
      <c r="E49" s="18">
        <f t="shared" si="7"/>
        <v>40617757.469002254</v>
      </c>
      <c r="F49" s="18">
        <f t="shared" si="4"/>
        <v>5000000</v>
      </c>
      <c r="G49" s="26">
        <f t="shared" si="5"/>
        <v>35617757.469002254</v>
      </c>
    </row>
    <row r="50" spans="1:7" x14ac:dyDescent="0.25">
      <c r="A50" s="22">
        <f t="shared" si="2"/>
        <v>36</v>
      </c>
      <c r="B50" s="18">
        <f t="shared" si="6"/>
        <v>40617757.469002254</v>
      </c>
      <c r="C50" s="18">
        <f t="shared" si="1"/>
        <v>0</v>
      </c>
      <c r="D50" s="18">
        <f t="shared" si="8"/>
        <v>2505214.4035309181</v>
      </c>
      <c r="E50" s="18">
        <f t="shared" si="7"/>
        <v>43122971.872533172</v>
      </c>
      <c r="F50" s="18">
        <f t="shared" si="4"/>
        <v>5000000</v>
      </c>
      <c r="G50" s="26">
        <f t="shared" si="5"/>
        <v>38122971.872533172</v>
      </c>
    </row>
    <row r="51" spans="1:7" x14ac:dyDescent="0.25">
      <c r="A51" s="22">
        <f t="shared" si="2"/>
        <v>37</v>
      </c>
      <c r="B51" s="18">
        <f t="shared" si="6"/>
        <v>43122971.872533172</v>
      </c>
      <c r="C51" s="18">
        <f t="shared" si="1"/>
        <v>0</v>
      </c>
      <c r="D51" s="18">
        <f t="shared" si="8"/>
        <v>2659730.5461921245</v>
      </c>
      <c r="E51" s="18">
        <f t="shared" si="7"/>
        <v>45782702.418725297</v>
      </c>
      <c r="F51" s="18">
        <f t="shared" si="4"/>
        <v>5000000</v>
      </c>
      <c r="G51" s="26">
        <f t="shared" si="5"/>
        <v>40782702.418725297</v>
      </c>
    </row>
    <row r="52" spans="1:7" x14ac:dyDescent="0.25">
      <c r="A52" s="22">
        <f t="shared" si="2"/>
        <v>38</v>
      </c>
      <c r="B52" s="18">
        <f t="shared" si="6"/>
        <v>45782702.418725297</v>
      </c>
      <c r="C52" s="18">
        <f t="shared" si="1"/>
        <v>0</v>
      </c>
      <c r="D52" s="18">
        <f t="shared" si="8"/>
        <v>2823776.9064304158</v>
      </c>
      <c r="E52" s="18">
        <f t="shared" si="7"/>
        <v>48606479.325155713</v>
      </c>
      <c r="F52" s="18">
        <f t="shared" si="4"/>
        <v>5000000</v>
      </c>
      <c r="G52" s="26">
        <f t="shared" si="5"/>
        <v>43606479.325155713</v>
      </c>
    </row>
    <row r="53" spans="1:7" x14ac:dyDescent="0.25">
      <c r="A53" s="22">
        <f t="shared" si="2"/>
        <v>39</v>
      </c>
      <c r="B53" s="18">
        <f t="shared" si="6"/>
        <v>48606479.325155713</v>
      </c>
      <c r="C53" s="18">
        <f t="shared" si="1"/>
        <v>0</v>
      </c>
      <c r="D53" s="18">
        <f t="shared" si="8"/>
        <v>2997941.2872125581</v>
      </c>
      <c r="E53" s="18">
        <f t="shared" si="7"/>
        <v>51604420.612368271</v>
      </c>
      <c r="F53" s="18">
        <f t="shared" si="4"/>
        <v>5000000</v>
      </c>
      <c r="G53" s="26">
        <f t="shared" si="5"/>
        <v>46604420.612368271</v>
      </c>
    </row>
    <row r="54" spans="1:7" x14ac:dyDescent="0.25">
      <c r="A54" s="22">
        <f t="shared" si="2"/>
        <v>40</v>
      </c>
      <c r="B54" s="18">
        <f t="shared" si="6"/>
        <v>51604420.612368271</v>
      </c>
      <c r="C54" s="18">
        <f t="shared" si="1"/>
        <v>0</v>
      </c>
      <c r="D54" s="18">
        <f t="shared" si="8"/>
        <v>3182847.7459060401</v>
      </c>
      <c r="E54" s="18">
        <f t="shared" si="7"/>
        <v>54787268.358274311</v>
      </c>
      <c r="F54" s="18">
        <f t="shared" si="4"/>
        <v>5000000</v>
      </c>
      <c r="G54" s="26">
        <f t="shared" si="5"/>
        <v>49787268.358274311</v>
      </c>
    </row>
    <row r="55" spans="1:7" x14ac:dyDescent="0.25">
      <c r="A55" s="22">
        <f t="shared" si="2"/>
        <v>41</v>
      </c>
      <c r="B55" s="18">
        <f t="shared" si="6"/>
        <v>54787268.358274311</v>
      </c>
      <c r="C55" s="18">
        <f t="shared" si="1"/>
        <v>0</v>
      </c>
      <c r="D55" s="18">
        <f t="shared" si="8"/>
        <v>3379158.8303713948</v>
      </c>
      <c r="E55" s="18">
        <f t="shared" si="7"/>
        <v>58166427.188645706</v>
      </c>
      <c r="F55" s="18">
        <f t="shared" si="4"/>
        <v>5000000</v>
      </c>
      <c r="G55" s="26">
        <f t="shared" si="5"/>
        <v>53166427.188645706</v>
      </c>
    </row>
    <row r="56" spans="1:7" x14ac:dyDescent="0.25">
      <c r="A56" s="22">
        <f t="shared" si="2"/>
        <v>42</v>
      </c>
      <c r="B56" s="18">
        <f t="shared" si="6"/>
        <v>58166427.188645706</v>
      </c>
      <c r="C56" s="18">
        <f t="shared" si="1"/>
        <v>0</v>
      </c>
      <c r="D56" s="18">
        <f t="shared" si="8"/>
        <v>3587577.9529712945</v>
      </c>
      <c r="E56" s="18">
        <f t="shared" si="7"/>
        <v>61754005.141617</v>
      </c>
      <c r="F56" s="18">
        <f t="shared" si="4"/>
        <v>5000000</v>
      </c>
      <c r="G56" s="26">
        <f t="shared" si="5"/>
        <v>56754005.141617</v>
      </c>
    </row>
    <row r="57" spans="1:7" x14ac:dyDescent="0.25">
      <c r="A57" s="22">
        <f t="shared" si="2"/>
        <v>43</v>
      </c>
      <c r="B57" s="18">
        <f t="shared" si="6"/>
        <v>61754005.141617</v>
      </c>
      <c r="C57" s="18">
        <f t="shared" si="1"/>
        <v>0</v>
      </c>
      <c r="D57" s="18">
        <f t="shared" si="8"/>
        <v>3808851.9110038653</v>
      </c>
      <c r="E57" s="18">
        <f t="shared" si="7"/>
        <v>65562857.052620865</v>
      </c>
      <c r="F57" s="18">
        <f t="shared" si="4"/>
        <v>5000000</v>
      </c>
      <c r="G57" s="26">
        <f t="shared" si="5"/>
        <v>60562857.052620865</v>
      </c>
    </row>
    <row r="58" spans="1:7" x14ac:dyDescent="0.25">
      <c r="A58" s="22">
        <f t="shared" si="2"/>
        <v>44</v>
      </c>
      <c r="B58" s="18">
        <f t="shared" si="6"/>
        <v>65562857.052620865</v>
      </c>
      <c r="C58" s="18">
        <f t="shared" si="1"/>
        <v>0</v>
      </c>
      <c r="D58" s="18">
        <f t="shared" si="8"/>
        <v>4043773.5625905022</v>
      </c>
      <c r="E58" s="18">
        <f t="shared" si="7"/>
        <v>69606630.615211368</v>
      </c>
      <c r="F58" s="18">
        <f t="shared" si="4"/>
        <v>5000000</v>
      </c>
      <c r="G58" s="26">
        <f t="shared" si="5"/>
        <v>64606630.615211368</v>
      </c>
    </row>
    <row r="59" spans="1:7" x14ac:dyDescent="0.25">
      <c r="A59" s="22">
        <f t="shared" si="2"/>
        <v>45</v>
      </c>
      <c r="B59" s="18">
        <f t="shared" si="6"/>
        <v>69606630.615211368</v>
      </c>
      <c r="C59" s="18">
        <f t="shared" si="1"/>
        <v>0</v>
      </c>
      <c r="D59" s="18">
        <f t="shared" si="8"/>
        <v>4293184.6676065922</v>
      </c>
      <c r="E59" s="18">
        <f t="shared" si="7"/>
        <v>73899815.28281796</v>
      </c>
      <c r="F59" s="18">
        <f t="shared" si="4"/>
        <v>5000000</v>
      </c>
      <c r="G59" s="26">
        <f t="shared" si="5"/>
        <v>68899815.28281796</v>
      </c>
    </row>
  </sheetData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画面①_入力画面</vt:lpstr>
      <vt:lpstr>画面②_PDFデータ</vt:lpstr>
      <vt:lpstr>image_ユーザー画面</vt:lpstr>
      <vt:lpstr>image_保険</vt:lpstr>
      <vt:lpstr>image_積立</vt:lpstr>
      <vt:lpstr>image_不動産</vt:lpstr>
      <vt:lpstr>image_一括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飯島悠太</dc:creator>
  <cp:lastModifiedBy>飯島悠太</cp:lastModifiedBy>
  <dcterms:created xsi:type="dcterms:W3CDTF">2022-05-10T05:55:22Z</dcterms:created>
  <dcterms:modified xsi:type="dcterms:W3CDTF">2022-05-11T05:16:35Z</dcterms:modified>
</cp:coreProperties>
</file>