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UNION-05\Desktop\"/>
    </mc:Choice>
  </mc:AlternateContent>
  <xr:revisionPtr revIDLastSave="0" documentId="13_ncr:1_{8F2693E0-9FD6-4863-ADC0-27CF668F968A}" xr6:coauthVersionLast="47" xr6:coauthVersionMax="47" xr10:uidLastSave="{00000000-0000-0000-0000-000000000000}"/>
  <bookViews>
    <workbookView xWindow="2640" yWindow="8190" windowWidth="15375" windowHeight="7875" xr2:uid="{103CD26E-D7AE-4245-B93A-B23740A7EF8A}"/>
  </bookViews>
  <sheets>
    <sheet name="変換前" sheetId="1" r:id="rId1"/>
  </sheets>
  <externalReferences>
    <externalReference r:id="rId2"/>
    <externalReference r:id="rId3"/>
    <externalReference r:id="rId4"/>
  </externalReferences>
  <definedNames>
    <definedName name="_xlnm._FilterDatabase" localSheetId="0" hidden="1">変換前!$F$42:$AL$265</definedName>
    <definedName name="asamoney">#REF!</definedName>
    <definedName name="asatime">#REF!</definedName>
    <definedName name="_xlnm.Print_Area" localSheetId="0">変換前!$B$1:$AH$293</definedName>
    <definedName name="rank">[1]メンバー№!$B$369:$C$391</definedName>
    <definedName name="timeout">#REF!</definedName>
    <definedName name="ｗせｒｆ">#REF!</definedName>
    <definedName name="コード">[1]メンバー№!$A$2:$A$200</definedName>
    <definedName name="ランク">[1]メンバー№!$C$2:$C$300</definedName>
    <definedName name="ランク表">[1]メンバー№!$B$370:$C$391</definedName>
    <definedName name="氏名">[1]メンバー№!$B$2:$B$300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294" i="1" l="1"/>
  <c r="BF293" i="1"/>
  <c r="AU293" i="1"/>
  <c r="AS293" i="1"/>
  <c r="AH293" i="1"/>
  <c r="AQ293" i="1" s="1"/>
  <c r="AG293" i="1"/>
  <c r="AE293" i="1"/>
  <c r="AC293" i="1"/>
  <c r="AF293" i="1" s="1"/>
  <c r="AA293" i="1"/>
  <c r="Z293" i="1"/>
  <c r="Y293" i="1"/>
  <c r="AP293" i="1" s="1"/>
  <c r="X293" i="1"/>
  <c r="W293" i="1"/>
  <c r="V293" i="1"/>
  <c r="AD293" i="1" s="1"/>
  <c r="U293" i="1"/>
  <c r="S293" i="1"/>
  <c r="R293" i="1"/>
  <c r="Q293" i="1"/>
  <c r="P293" i="1"/>
  <c r="O293" i="1"/>
  <c r="H293" i="1"/>
  <c r="E293" i="1"/>
  <c r="A293" i="1"/>
  <c r="BF292" i="1"/>
  <c r="AU292" i="1"/>
  <c r="AS292" i="1"/>
  <c r="AQ292" i="1"/>
  <c r="AH292" i="1"/>
  <c r="AG292" i="1"/>
  <c r="AE292" i="1"/>
  <c r="AC292" i="1"/>
  <c r="AF292" i="1" s="1"/>
  <c r="AA292" i="1"/>
  <c r="Z292" i="1"/>
  <c r="Y292" i="1"/>
  <c r="AP292" i="1" s="1"/>
  <c r="X292" i="1"/>
  <c r="W292" i="1"/>
  <c r="V292" i="1"/>
  <c r="AD292" i="1" s="1"/>
  <c r="U292" i="1"/>
  <c r="S292" i="1"/>
  <c r="R292" i="1"/>
  <c r="Q292" i="1" s="1"/>
  <c r="P292" i="1"/>
  <c r="O292" i="1"/>
  <c r="H292" i="1"/>
  <c r="E292" i="1"/>
  <c r="A292" i="1"/>
  <c r="BF291" i="1"/>
  <c r="AU291" i="1"/>
  <c r="AS291" i="1"/>
  <c r="AH291" i="1"/>
  <c r="AQ291" i="1" s="1"/>
  <c r="AG291" i="1"/>
  <c r="AE291" i="1"/>
  <c r="AC291" i="1"/>
  <c r="AF291" i="1" s="1"/>
  <c r="AA291" i="1"/>
  <c r="Z291" i="1"/>
  <c r="Y291" i="1"/>
  <c r="AP291" i="1" s="1"/>
  <c r="X291" i="1"/>
  <c r="W291" i="1"/>
  <c r="V291" i="1"/>
  <c r="AD291" i="1" s="1"/>
  <c r="U291" i="1"/>
  <c r="S291" i="1"/>
  <c r="R291" i="1"/>
  <c r="Q291" i="1"/>
  <c r="P291" i="1"/>
  <c r="O291" i="1"/>
  <c r="H291" i="1"/>
  <c r="E291" i="1"/>
  <c r="A291" i="1"/>
  <c r="BF290" i="1"/>
  <c r="AU290" i="1"/>
  <c r="AS290" i="1"/>
  <c r="AH290" i="1"/>
  <c r="AQ290" i="1" s="1"/>
  <c r="AG290" i="1"/>
  <c r="AF290" i="1"/>
  <c r="AE290" i="1"/>
  <c r="AC290" i="1"/>
  <c r="AA290" i="1"/>
  <c r="Z290" i="1"/>
  <c r="Y290" i="1"/>
  <c r="AP290" i="1" s="1"/>
  <c r="X290" i="1"/>
  <c r="W290" i="1"/>
  <c r="V290" i="1"/>
  <c r="AD290" i="1" s="1"/>
  <c r="U290" i="1"/>
  <c r="S290" i="1"/>
  <c r="R290" i="1"/>
  <c r="Q290" i="1" s="1"/>
  <c r="P290" i="1"/>
  <c r="O290" i="1"/>
  <c r="H290" i="1"/>
  <c r="E290" i="1"/>
  <c r="A290" i="1"/>
  <c r="BF289" i="1"/>
  <c r="AU289" i="1"/>
  <c r="AS289" i="1"/>
  <c r="AQ289" i="1"/>
  <c r="AH289" i="1"/>
  <c r="AG289" i="1"/>
  <c r="AF289" i="1"/>
  <c r="AE289" i="1"/>
  <c r="AC289" i="1"/>
  <c r="AA289" i="1"/>
  <c r="Z289" i="1"/>
  <c r="Y289" i="1"/>
  <c r="AP289" i="1" s="1"/>
  <c r="X289" i="1"/>
  <c r="W289" i="1"/>
  <c r="V289" i="1"/>
  <c r="AD289" i="1" s="1"/>
  <c r="U289" i="1"/>
  <c r="S289" i="1"/>
  <c r="R289" i="1"/>
  <c r="Q289" i="1" s="1"/>
  <c r="P289" i="1"/>
  <c r="O289" i="1"/>
  <c r="H289" i="1"/>
  <c r="E289" i="1"/>
  <c r="A289" i="1"/>
  <c r="BF288" i="1"/>
  <c r="AU288" i="1"/>
  <c r="AS288" i="1"/>
  <c r="AQ288" i="1"/>
  <c r="AH288" i="1"/>
  <c r="AG288" i="1"/>
  <c r="AE288" i="1"/>
  <c r="AC288" i="1"/>
  <c r="AF288" i="1" s="1"/>
  <c r="AA288" i="1"/>
  <c r="Z288" i="1"/>
  <c r="Y288" i="1"/>
  <c r="AP288" i="1" s="1"/>
  <c r="X288" i="1"/>
  <c r="W288" i="1"/>
  <c r="V288" i="1"/>
  <c r="AD288" i="1" s="1"/>
  <c r="U288" i="1"/>
  <c r="S288" i="1"/>
  <c r="R288" i="1"/>
  <c r="Q288" i="1" s="1"/>
  <c r="P288" i="1"/>
  <c r="O288" i="1"/>
  <c r="H288" i="1"/>
  <c r="E288" i="1"/>
  <c r="A288" i="1"/>
  <c r="BF287" i="1"/>
  <c r="AU287" i="1"/>
  <c r="AS287" i="1"/>
  <c r="AQ287" i="1"/>
  <c r="AH287" i="1"/>
  <c r="AG287" i="1"/>
  <c r="AE287" i="1"/>
  <c r="AC287" i="1"/>
  <c r="AF287" i="1" s="1"/>
  <c r="AA287" i="1"/>
  <c r="Z287" i="1"/>
  <c r="Y287" i="1"/>
  <c r="AP287" i="1" s="1"/>
  <c r="X287" i="1"/>
  <c r="W287" i="1"/>
  <c r="V287" i="1"/>
  <c r="AD287" i="1" s="1"/>
  <c r="U287" i="1"/>
  <c r="S287" i="1"/>
  <c r="R287" i="1"/>
  <c r="Q287" i="1" s="1"/>
  <c r="P287" i="1"/>
  <c r="O287" i="1"/>
  <c r="H287" i="1"/>
  <c r="E287" i="1"/>
  <c r="A287" i="1"/>
  <c r="BF286" i="1"/>
  <c r="AU286" i="1"/>
  <c r="AS286" i="1"/>
  <c r="AQ286" i="1"/>
  <c r="AH286" i="1"/>
  <c r="AG286" i="1"/>
  <c r="AF286" i="1"/>
  <c r="AE286" i="1"/>
  <c r="AC286" i="1"/>
  <c r="AA286" i="1"/>
  <c r="Z286" i="1"/>
  <c r="Y286" i="1"/>
  <c r="AP286" i="1" s="1"/>
  <c r="X286" i="1"/>
  <c r="W286" i="1"/>
  <c r="V286" i="1"/>
  <c r="AD286" i="1" s="1"/>
  <c r="U286" i="1"/>
  <c r="S286" i="1"/>
  <c r="R286" i="1"/>
  <c r="Q286" i="1" s="1"/>
  <c r="P286" i="1"/>
  <c r="O286" i="1"/>
  <c r="H286" i="1"/>
  <c r="E286" i="1"/>
  <c r="A286" i="1"/>
  <c r="BF285" i="1"/>
  <c r="AU285" i="1"/>
  <c r="AS285" i="1"/>
  <c r="AQ285" i="1"/>
  <c r="AH285" i="1"/>
  <c r="AG285" i="1"/>
  <c r="AF285" i="1"/>
  <c r="AE285" i="1"/>
  <c r="AC285" i="1"/>
  <c r="AA285" i="1"/>
  <c r="Z285" i="1"/>
  <c r="Y285" i="1"/>
  <c r="AP285" i="1" s="1"/>
  <c r="X285" i="1"/>
  <c r="W285" i="1"/>
  <c r="V285" i="1"/>
  <c r="AD285" i="1" s="1"/>
  <c r="U285" i="1"/>
  <c r="S285" i="1"/>
  <c r="R285" i="1"/>
  <c r="Q285" i="1" s="1"/>
  <c r="P285" i="1"/>
  <c r="O285" i="1"/>
  <c r="H285" i="1"/>
  <c r="E285" i="1"/>
  <c r="A285" i="1"/>
  <c r="BF284" i="1"/>
  <c r="AU284" i="1"/>
  <c r="AS284" i="1"/>
  <c r="AQ284" i="1"/>
  <c r="AM284" i="1"/>
  <c r="AH284" i="1"/>
  <c r="AG284" i="1"/>
  <c r="AE284" i="1"/>
  <c r="AC284" i="1"/>
  <c r="AF284" i="1" s="1"/>
  <c r="AA284" i="1"/>
  <c r="Z284" i="1"/>
  <c r="Y284" i="1"/>
  <c r="AP284" i="1" s="1"/>
  <c r="X284" i="1"/>
  <c r="W284" i="1"/>
  <c r="V284" i="1"/>
  <c r="AD284" i="1" s="1"/>
  <c r="U284" i="1"/>
  <c r="S284" i="1"/>
  <c r="R284" i="1"/>
  <c r="Q284" i="1" s="1"/>
  <c r="P284" i="1"/>
  <c r="O284" i="1"/>
  <c r="H284" i="1"/>
  <c r="E284" i="1"/>
  <c r="A284" i="1"/>
  <c r="BF283" i="1"/>
  <c r="AU283" i="1"/>
  <c r="AS283" i="1"/>
  <c r="AQ283" i="1"/>
  <c r="AH283" i="1"/>
  <c r="AG283" i="1"/>
  <c r="AE283" i="1"/>
  <c r="AC283" i="1"/>
  <c r="AF283" i="1" s="1"/>
  <c r="AA283" i="1"/>
  <c r="Z283" i="1"/>
  <c r="Y283" i="1"/>
  <c r="AP283" i="1" s="1"/>
  <c r="X283" i="1"/>
  <c r="W283" i="1"/>
  <c r="V283" i="1"/>
  <c r="AD283" i="1" s="1"/>
  <c r="U283" i="1"/>
  <c r="S283" i="1"/>
  <c r="R283" i="1"/>
  <c r="Q283" i="1" s="1"/>
  <c r="P283" i="1"/>
  <c r="O283" i="1"/>
  <c r="H283" i="1"/>
  <c r="E283" i="1"/>
  <c r="A283" i="1"/>
  <c r="BF282" i="1"/>
  <c r="AU282" i="1"/>
  <c r="AS282" i="1"/>
  <c r="AM282" i="1"/>
  <c r="AH282" i="1"/>
  <c r="AQ282" i="1" s="1"/>
  <c r="AG282" i="1"/>
  <c r="AF282" i="1"/>
  <c r="AE282" i="1"/>
  <c r="AC282" i="1"/>
  <c r="AA282" i="1"/>
  <c r="Z282" i="1"/>
  <c r="Y282" i="1"/>
  <c r="AP282" i="1" s="1"/>
  <c r="X282" i="1"/>
  <c r="W282" i="1"/>
  <c r="V282" i="1"/>
  <c r="AD282" i="1" s="1"/>
  <c r="U282" i="1"/>
  <c r="S282" i="1"/>
  <c r="R282" i="1"/>
  <c r="Q282" i="1" s="1"/>
  <c r="P282" i="1"/>
  <c r="O282" i="1"/>
  <c r="H282" i="1"/>
  <c r="E282" i="1"/>
  <c r="A282" i="1"/>
  <c r="BF281" i="1"/>
  <c r="AU281" i="1"/>
  <c r="AS281" i="1"/>
  <c r="AQ281" i="1"/>
  <c r="AH281" i="1"/>
  <c r="AG281" i="1"/>
  <c r="AE281" i="1"/>
  <c r="AC281" i="1"/>
  <c r="AF281" i="1" s="1"/>
  <c r="AA281" i="1"/>
  <c r="Z281" i="1"/>
  <c r="Y281" i="1"/>
  <c r="AP281" i="1" s="1"/>
  <c r="X281" i="1"/>
  <c r="W281" i="1"/>
  <c r="V281" i="1"/>
  <c r="AD281" i="1" s="1"/>
  <c r="U281" i="1"/>
  <c r="S281" i="1"/>
  <c r="R281" i="1"/>
  <c r="Q281" i="1" s="1"/>
  <c r="P281" i="1"/>
  <c r="O281" i="1"/>
  <c r="H281" i="1"/>
  <c r="E281" i="1"/>
  <c r="A281" i="1"/>
  <c r="BF280" i="1"/>
  <c r="AU280" i="1"/>
  <c r="AS280" i="1"/>
  <c r="AQ280" i="1"/>
  <c r="AH280" i="1"/>
  <c r="AG280" i="1"/>
  <c r="AE280" i="1"/>
  <c r="AC280" i="1"/>
  <c r="AF280" i="1" s="1"/>
  <c r="AA280" i="1"/>
  <c r="Z280" i="1"/>
  <c r="Y280" i="1"/>
  <c r="AP280" i="1" s="1"/>
  <c r="X280" i="1"/>
  <c r="W280" i="1"/>
  <c r="V280" i="1"/>
  <c r="AD280" i="1" s="1"/>
  <c r="U280" i="1"/>
  <c r="S280" i="1"/>
  <c r="R280" i="1"/>
  <c r="Q280" i="1"/>
  <c r="P280" i="1"/>
  <c r="O280" i="1"/>
  <c r="H280" i="1"/>
  <c r="E280" i="1"/>
  <c r="A280" i="1"/>
  <c r="BF279" i="1"/>
  <c r="AU279" i="1"/>
  <c r="AS279" i="1"/>
  <c r="AM279" i="1"/>
  <c r="AH279" i="1"/>
  <c r="AQ279" i="1" s="1"/>
  <c r="AG279" i="1"/>
  <c r="AE279" i="1"/>
  <c r="AC279" i="1"/>
  <c r="AF279" i="1" s="1"/>
  <c r="AA279" i="1"/>
  <c r="Z279" i="1"/>
  <c r="Y279" i="1"/>
  <c r="AP279" i="1" s="1"/>
  <c r="X279" i="1"/>
  <c r="W279" i="1"/>
  <c r="V279" i="1"/>
  <c r="AD279" i="1" s="1"/>
  <c r="U279" i="1"/>
  <c r="S279" i="1"/>
  <c r="R279" i="1"/>
  <c r="Q279" i="1" s="1"/>
  <c r="P279" i="1"/>
  <c r="O279" i="1"/>
  <c r="H279" i="1"/>
  <c r="E279" i="1"/>
  <c r="A279" i="1"/>
  <c r="BF278" i="1"/>
  <c r="AU278" i="1"/>
  <c r="AS278" i="1"/>
  <c r="AM278" i="1"/>
  <c r="AH278" i="1"/>
  <c r="AQ278" i="1" s="1"/>
  <c r="AG278" i="1"/>
  <c r="AF278" i="1"/>
  <c r="AD278" i="1"/>
  <c r="AC278" i="1"/>
  <c r="AA278" i="1"/>
  <c r="Z278" i="1"/>
  <c r="Y278" i="1"/>
  <c r="AP278" i="1" s="1"/>
  <c r="X278" i="1"/>
  <c r="W278" i="1"/>
  <c r="V278" i="1"/>
  <c r="AB278" i="1" s="1"/>
  <c r="U278" i="1"/>
  <c r="S278" i="1"/>
  <c r="R278" i="1"/>
  <c r="Q278" i="1" s="1"/>
  <c r="P278" i="1"/>
  <c r="O278" i="1"/>
  <c r="H278" i="1"/>
  <c r="E278" i="1"/>
  <c r="A278" i="1"/>
  <c r="BF277" i="1"/>
  <c r="AU277" i="1"/>
  <c r="AS277" i="1"/>
  <c r="AM277" i="1"/>
  <c r="AG277" i="1"/>
  <c r="X277" i="1"/>
  <c r="W277" i="1"/>
  <c r="V277" i="1"/>
  <c r="AE277" i="1" s="1"/>
  <c r="U277" i="1"/>
  <c r="S277" i="1"/>
  <c r="R277" i="1"/>
  <c r="Q277" i="1" s="1"/>
  <c r="P277" i="1"/>
  <c r="O277" i="1"/>
  <c r="H277" i="1"/>
  <c r="E277" i="1"/>
  <c r="A277" i="1"/>
  <c r="BF276" i="1"/>
  <c r="AU276" i="1"/>
  <c r="AS276" i="1"/>
  <c r="AQ276" i="1"/>
  <c r="AN276" i="1"/>
  <c r="AH276" i="1"/>
  <c r="AG276" i="1"/>
  <c r="AE276" i="1"/>
  <c r="AC276" i="1"/>
  <c r="AF276" i="1" s="1"/>
  <c r="AB276" i="1"/>
  <c r="AA276" i="1"/>
  <c r="Z276" i="1"/>
  <c r="Y276" i="1"/>
  <c r="AP276" i="1" s="1"/>
  <c r="X276" i="1"/>
  <c r="W276" i="1"/>
  <c r="V276" i="1"/>
  <c r="AD276" i="1" s="1"/>
  <c r="U276" i="1"/>
  <c r="S276" i="1"/>
  <c r="R276" i="1"/>
  <c r="Q276" i="1" s="1"/>
  <c r="P276" i="1"/>
  <c r="O276" i="1"/>
  <c r="H276" i="1"/>
  <c r="E276" i="1"/>
  <c r="A276" i="1"/>
  <c r="BF275" i="1"/>
  <c r="AU275" i="1"/>
  <c r="AS275" i="1"/>
  <c r="AQ275" i="1"/>
  <c r="AN275" i="1"/>
  <c r="AM275" i="1"/>
  <c r="AH275" i="1"/>
  <c r="AG275" i="1"/>
  <c r="AE275" i="1"/>
  <c r="AC275" i="1"/>
  <c r="AF275" i="1" s="1"/>
  <c r="AB275" i="1"/>
  <c r="AA275" i="1"/>
  <c r="Z275" i="1"/>
  <c r="Y275" i="1"/>
  <c r="AP275" i="1" s="1"/>
  <c r="X275" i="1"/>
  <c r="W275" i="1"/>
  <c r="V275" i="1"/>
  <c r="AD275" i="1" s="1"/>
  <c r="U275" i="1"/>
  <c r="S275" i="1"/>
  <c r="R275" i="1"/>
  <c r="Q275" i="1" s="1"/>
  <c r="P275" i="1"/>
  <c r="O275" i="1"/>
  <c r="H275" i="1"/>
  <c r="E275" i="1"/>
  <c r="A275" i="1"/>
  <c r="BF274" i="1"/>
  <c r="AU274" i="1"/>
  <c r="AS274" i="1"/>
  <c r="AQ274" i="1"/>
  <c r="AN274" i="1"/>
  <c r="AM274" i="1"/>
  <c r="AH274" i="1"/>
  <c r="AG274" i="1"/>
  <c r="AE274" i="1"/>
  <c r="AC274" i="1"/>
  <c r="AF274" i="1" s="1"/>
  <c r="AB274" i="1"/>
  <c r="AA274" i="1"/>
  <c r="Z274" i="1"/>
  <c r="Y274" i="1"/>
  <c r="AP274" i="1" s="1"/>
  <c r="X274" i="1"/>
  <c r="W274" i="1"/>
  <c r="V274" i="1"/>
  <c r="AD274" i="1" s="1"/>
  <c r="U274" i="1"/>
  <c r="S274" i="1"/>
  <c r="R274" i="1" s="1"/>
  <c r="Q274" i="1" s="1"/>
  <c r="P274" i="1"/>
  <c r="O274" i="1"/>
  <c r="H274" i="1"/>
  <c r="E274" i="1"/>
  <c r="A274" i="1"/>
  <c r="BF273" i="1"/>
  <c r="AU273" i="1"/>
  <c r="AS273" i="1"/>
  <c r="AN273" i="1"/>
  <c r="AM273" i="1"/>
  <c r="AH273" i="1"/>
  <c r="AQ273" i="1" s="1"/>
  <c r="AG273" i="1"/>
  <c r="AE273" i="1"/>
  <c r="AC273" i="1"/>
  <c r="AF273" i="1" s="1"/>
  <c r="AB273" i="1"/>
  <c r="AA273" i="1"/>
  <c r="Z273" i="1"/>
  <c r="Y273" i="1"/>
  <c r="AP273" i="1" s="1"/>
  <c r="X273" i="1"/>
  <c r="W273" i="1"/>
  <c r="V273" i="1"/>
  <c r="AD273" i="1" s="1"/>
  <c r="U273" i="1"/>
  <c r="S273" i="1"/>
  <c r="R273" i="1"/>
  <c r="Q273" i="1" s="1"/>
  <c r="P273" i="1"/>
  <c r="O273" i="1"/>
  <c r="H273" i="1"/>
  <c r="E273" i="1"/>
  <c r="A273" i="1"/>
  <c r="BF272" i="1"/>
  <c r="AU272" i="1"/>
  <c r="AS272" i="1"/>
  <c r="AN272" i="1"/>
  <c r="AH272" i="1"/>
  <c r="AQ272" i="1" s="1"/>
  <c r="AG272" i="1"/>
  <c r="AE272" i="1"/>
  <c r="AC272" i="1"/>
  <c r="AF272" i="1" s="1"/>
  <c r="AB272" i="1"/>
  <c r="AA272" i="1"/>
  <c r="Z272" i="1"/>
  <c r="Y272" i="1"/>
  <c r="AP272" i="1" s="1"/>
  <c r="X272" i="1"/>
  <c r="W272" i="1"/>
  <c r="V272" i="1"/>
  <c r="AD272" i="1" s="1"/>
  <c r="U272" i="1"/>
  <c r="S272" i="1"/>
  <c r="R272" i="1" s="1"/>
  <c r="Q272" i="1" s="1"/>
  <c r="P272" i="1"/>
  <c r="O272" i="1"/>
  <c r="H272" i="1"/>
  <c r="E272" i="1"/>
  <c r="A272" i="1"/>
  <c r="BF271" i="1"/>
  <c r="AU271" i="1"/>
  <c r="AS271" i="1"/>
  <c r="AH271" i="1"/>
  <c r="AQ271" i="1" s="1"/>
  <c r="AG271" i="1"/>
  <c r="AE271" i="1"/>
  <c r="AC271" i="1"/>
  <c r="AF271" i="1" s="1"/>
  <c r="AB271" i="1"/>
  <c r="AA271" i="1"/>
  <c r="Z271" i="1"/>
  <c r="Y271" i="1"/>
  <c r="AP271" i="1" s="1"/>
  <c r="X271" i="1"/>
  <c r="W271" i="1"/>
  <c r="V271" i="1"/>
  <c r="AD271" i="1" s="1"/>
  <c r="U271" i="1"/>
  <c r="S271" i="1"/>
  <c r="R271" i="1"/>
  <c r="Q271" i="1" s="1"/>
  <c r="P271" i="1"/>
  <c r="O271" i="1"/>
  <c r="H271" i="1"/>
  <c r="E271" i="1"/>
  <c r="A271" i="1"/>
  <c r="BF270" i="1"/>
  <c r="AU270" i="1"/>
  <c r="AS270" i="1"/>
  <c r="AN270" i="1"/>
  <c r="AH270" i="1"/>
  <c r="AQ270" i="1" s="1"/>
  <c r="AG270" i="1"/>
  <c r="AE270" i="1"/>
  <c r="AC270" i="1"/>
  <c r="AF270" i="1" s="1"/>
  <c r="AB270" i="1"/>
  <c r="AA270" i="1"/>
  <c r="Z270" i="1"/>
  <c r="Y270" i="1"/>
  <c r="AP270" i="1" s="1"/>
  <c r="X270" i="1"/>
  <c r="W270" i="1"/>
  <c r="V270" i="1"/>
  <c r="AD270" i="1" s="1"/>
  <c r="U270" i="1"/>
  <c r="S270" i="1"/>
  <c r="R270" i="1" s="1"/>
  <c r="Q270" i="1" s="1"/>
  <c r="P270" i="1"/>
  <c r="O270" i="1"/>
  <c r="H270" i="1"/>
  <c r="E270" i="1"/>
  <c r="A270" i="1"/>
  <c r="BF269" i="1"/>
  <c r="AU269" i="1"/>
  <c r="AS269" i="1"/>
  <c r="AQ269" i="1"/>
  <c r="AM269" i="1"/>
  <c r="AH269" i="1"/>
  <c r="AG269" i="1"/>
  <c r="AE269" i="1"/>
  <c r="AC269" i="1"/>
  <c r="AF269" i="1" s="1"/>
  <c r="AB269" i="1"/>
  <c r="AA269" i="1"/>
  <c r="Z269" i="1"/>
  <c r="Y269" i="1"/>
  <c r="AP269" i="1" s="1"/>
  <c r="X269" i="1"/>
  <c r="W269" i="1"/>
  <c r="V269" i="1"/>
  <c r="AD269" i="1" s="1"/>
  <c r="U269" i="1"/>
  <c r="S269" i="1"/>
  <c r="R269" i="1" s="1"/>
  <c r="Q269" i="1" s="1"/>
  <c r="P269" i="1"/>
  <c r="O269" i="1"/>
  <c r="H269" i="1"/>
  <c r="E269" i="1"/>
  <c r="A269" i="1"/>
  <c r="BG268" i="1"/>
  <c r="AZ268" i="1" s="1"/>
  <c r="BC268" i="1"/>
  <c r="BA268" i="1"/>
  <c r="BD268" i="1" s="1"/>
  <c r="BE268" i="1" s="1"/>
  <c r="AY268" i="1"/>
  <c r="AX268" i="1"/>
  <c r="AW268" i="1"/>
  <c r="G268" i="1"/>
  <c r="C268" i="1"/>
  <c r="BG267" i="1"/>
  <c r="AZ267" i="1" s="1"/>
  <c r="BF267" i="1"/>
  <c r="BA267" i="1"/>
  <c r="AY267" i="1"/>
  <c r="AX267" i="1"/>
  <c r="BC267" i="1" s="1"/>
  <c r="AW267" i="1"/>
  <c r="AI267" i="1"/>
  <c r="Q267" i="1"/>
  <c r="M267" i="1"/>
  <c r="C267" i="1"/>
  <c r="BG266" i="1"/>
  <c r="AZ266" i="1" s="1"/>
  <c r="AY266" i="1"/>
  <c r="AX266" i="1"/>
  <c r="AW266" i="1"/>
  <c r="AR266" i="1"/>
  <c r="AJ266" i="1"/>
  <c r="AJ267" i="1" s="1"/>
  <c r="I266" i="1"/>
  <c r="C266" i="1"/>
  <c r="B266" i="1"/>
  <c r="BF265" i="1"/>
  <c r="AU265" i="1"/>
  <c r="AS265" i="1"/>
  <c r="AH265" i="1"/>
  <c r="AQ265" i="1" s="1"/>
  <c r="AG265" i="1"/>
  <c r="AF265" i="1"/>
  <c r="AE265" i="1"/>
  <c r="AC265" i="1"/>
  <c r="X265" i="1"/>
  <c r="W265" i="1"/>
  <c r="V265" i="1"/>
  <c r="U265" i="1"/>
  <c r="S265" i="1"/>
  <c r="R265" i="1"/>
  <c r="Q265" i="1" s="1"/>
  <c r="P265" i="1"/>
  <c r="O265" i="1"/>
  <c r="H265" i="1"/>
  <c r="E265" i="1"/>
  <c r="A265" i="1"/>
  <c r="BF264" i="1"/>
  <c r="AU264" i="1"/>
  <c r="AS264" i="1"/>
  <c r="AG264" i="1"/>
  <c r="AE264" i="1"/>
  <c r="AA264" i="1"/>
  <c r="X264" i="1"/>
  <c r="W264" i="1"/>
  <c r="V264" i="1"/>
  <c r="U264" i="1"/>
  <c r="S264" i="1"/>
  <c r="R264" i="1" s="1"/>
  <c r="Q264" i="1" s="1"/>
  <c r="P264" i="1"/>
  <c r="O264" i="1"/>
  <c r="H264" i="1"/>
  <c r="E264" i="1"/>
  <c r="A264" i="1"/>
  <c r="BF263" i="1"/>
  <c r="AU263" i="1"/>
  <c r="AS263" i="1"/>
  <c r="AG263" i="1"/>
  <c r="AD263" i="1"/>
  <c r="AC263" i="1"/>
  <c r="AF263" i="1" s="1"/>
  <c r="AB263" i="1"/>
  <c r="AA263" i="1"/>
  <c r="Y263" i="1"/>
  <c r="AP263" i="1" s="1"/>
  <c r="X263" i="1"/>
  <c r="W263" i="1"/>
  <c r="V263" i="1"/>
  <c r="U263" i="1"/>
  <c r="S263" i="1"/>
  <c r="R263" i="1"/>
  <c r="Q263" i="1" s="1"/>
  <c r="P263" i="1"/>
  <c r="O263" i="1"/>
  <c r="H263" i="1"/>
  <c r="E263" i="1"/>
  <c r="A263" i="1"/>
  <c r="BF262" i="1"/>
  <c r="AU262" i="1"/>
  <c r="AS262" i="1"/>
  <c r="AG262" i="1"/>
  <c r="X262" i="1"/>
  <c r="W262" i="1"/>
  <c r="V262" i="1"/>
  <c r="U262" i="1"/>
  <c r="S262" i="1"/>
  <c r="R262" i="1" s="1"/>
  <c r="Q262" i="1" s="1"/>
  <c r="P262" i="1"/>
  <c r="O262" i="1"/>
  <c r="H262" i="1"/>
  <c r="E262" i="1"/>
  <c r="A262" i="1"/>
  <c r="BF261" i="1"/>
  <c r="AU261" i="1"/>
  <c r="AS261" i="1"/>
  <c r="AG261" i="1"/>
  <c r="X261" i="1"/>
  <c r="W261" i="1"/>
  <c r="V261" i="1"/>
  <c r="AE261" i="1" s="1"/>
  <c r="U261" i="1"/>
  <c r="S261" i="1"/>
  <c r="R261" i="1"/>
  <c r="Q261" i="1" s="1"/>
  <c r="P261" i="1"/>
  <c r="O261" i="1"/>
  <c r="H261" i="1"/>
  <c r="E261" i="1"/>
  <c r="A261" i="1"/>
  <c r="BF260" i="1"/>
  <c r="AU260" i="1"/>
  <c r="AS260" i="1"/>
  <c r="AG260" i="1"/>
  <c r="AD260" i="1"/>
  <c r="X260" i="1"/>
  <c r="W260" i="1"/>
  <c r="V260" i="1"/>
  <c r="AE260" i="1" s="1"/>
  <c r="U260" i="1"/>
  <c r="S260" i="1"/>
  <c r="R260" i="1" s="1"/>
  <c r="Q260" i="1" s="1"/>
  <c r="P260" i="1"/>
  <c r="O260" i="1"/>
  <c r="H260" i="1"/>
  <c r="E260" i="1"/>
  <c r="A260" i="1"/>
  <c r="BF259" i="1"/>
  <c r="AU259" i="1"/>
  <c r="AS259" i="1"/>
  <c r="AP259" i="1"/>
  <c r="AG259" i="1"/>
  <c r="AE259" i="1"/>
  <c r="AC259" i="1"/>
  <c r="AF259" i="1" s="1"/>
  <c r="Y259" i="1"/>
  <c r="X259" i="1"/>
  <c r="W259" i="1"/>
  <c r="V259" i="1"/>
  <c r="AD259" i="1" s="1"/>
  <c r="U259" i="1"/>
  <c r="S259" i="1"/>
  <c r="R259" i="1" s="1"/>
  <c r="Q259" i="1" s="1"/>
  <c r="P259" i="1"/>
  <c r="O259" i="1"/>
  <c r="H259" i="1"/>
  <c r="E259" i="1"/>
  <c r="A259" i="1"/>
  <c r="BF258" i="1"/>
  <c r="AU258" i="1"/>
  <c r="AS258" i="1"/>
  <c r="AP258" i="1"/>
  <c r="AG258" i="1"/>
  <c r="AC258" i="1"/>
  <c r="AF258" i="1" s="1"/>
  <c r="AB258" i="1"/>
  <c r="AA258" i="1"/>
  <c r="Y258" i="1"/>
  <c r="X258" i="1"/>
  <c r="W258" i="1"/>
  <c r="V258" i="1"/>
  <c r="AD258" i="1" s="1"/>
  <c r="U258" i="1"/>
  <c r="S258" i="1"/>
  <c r="R258" i="1" s="1"/>
  <c r="Q258" i="1" s="1"/>
  <c r="P258" i="1"/>
  <c r="O258" i="1"/>
  <c r="H258" i="1"/>
  <c r="E258" i="1"/>
  <c r="A258" i="1"/>
  <c r="BF257" i="1"/>
  <c r="AU257" i="1"/>
  <c r="AS257" i="1"/>
  <c r="AG257" i="1"/>
  <c r="AE257" i="1"/>
  <c r="AC257" i="1"/>
  <c r="AF257" i="1" s="1"/>
  <c r="AB257" i="1"/>
  <c r="AA257" i="1"/>
  <c r="X257" i="1"/>
  <c r="W257" i="1"/>
  <c r="V257" i="1"/>
  <c r="Y257" i="1" s="1"/>
  <c r="AP257" i="1" s="1"/>
  <c r="U257" i="1"/>
  <c r="S257" i="1"/>
  <c r="R257" i="1"/>
  <c r="Q257" i="1" s="1"/>
  <c r="P257" i="1"/>
  <c r="O257" i="1"/>
  <c r="H257" i="1"/>
  <c r="E257" i="1"/>
  <c r="A257" i="1"/>
  <c r="BF256" i="1"/>
  <c r="AU256" i="1"/>
  <c r="AS256" i="1"/>
  <c r="AG256" i="1"/>
  <c r="AD256" i="1"/>
  <c r="AC256" i="1"/>
  <c r="AF256" i="1" s="1"/>
  <c r="Z256" i="1"/>
  <c r="X256" i="1"/>
  <c r="W256" i="1"/>
  <c r="V256" i="1"/>
  <c r="AE256" i="1" s="1"/>
  <c r="U256" i="1"/>
  <c r="S256" i="1"/>
  <c r="R256" i="1"/>
  <c r="Q256" i="1" s="1"/>
  <c r="P256" i="1"/>
  <c r="O256" i="1"/>
  <c r="H256" i="1"/>
  <c r="E256" i="1"/>
  <c r="A256" i="1"/>
  <c r="BF255" i="1"/>
  <c r="AU255" i="1"/>
  <c r="AS255" i="1"/>
  <c r="AG255" i="1"/>
  <c r="AE255" i="1"/>
  <c r="Z255" i="1"/>
  <c r="X255" i="1"/>
  <c r="W255" i="1"/>
  <c r="V255" i="1"/>
  <c r="U255" i="1"/>
  <c r="S255" i="1"/>
  <c r="R255" i="1"/>
  <c r="Q255" i="1"/>
  <c r="P255" i="1"/>
  <c r="O255" i="1"/>
  <c r="H255" i="1"/>
  <c r="E255" i="1"/>
  <c r="A255" i="1"/>
  <c r="BF254" i="1"/>
  <c r="AU254" i="1"/>
  <c r="AS254" i="1"/>
  <c r="AG254" i="1"/>
  <c r="AD254" i="1"/>
  <c r="AA254" i="1"/>
  <c r="X254" i="1"/>
  <c r="W254" i="1"/>
  <c r="V254" i="1"/>
  <c r="U254" i="1"/>
  <c r="S254" i="1"/>
  <c r="R254" i="1"/>
  <c r="Q254" i="1"/>
  <c r="P254" i="1"/>
  <c r="O254" i="1"/>
  <c r="H254" i="1"/>
  <c r="E254" i="1"/>
  <c r="A254" i="1"/>
  <c r="BF253" i="1"/>
  <c r="AU253" i="1"/>
  <c r="AS253" i="1"/>
  <c r="AG253" i="1"/>
  <c r="AD253" i="1"/>
  <c r="AA253" i="1"/>
  <c r="Y253" i="1"/>
  <c r="AP253" i="1" s="1"/>
  <c r="X253" i="1"/>
  <c r="W253" i="1"/>
  <c r="V253" i="1"/>
  <c r="AC253" i="1" s="1"/>
  <c r="AF253" i="1" s="1"/>
  <c r="U253" i="1"/>
  <c r="S253" i="1"/>
  <c r="R253" i="1"/>
  <c r="Q253" i="1" s="1"/>
  <c r="P253" i="1"/>
  <c r="O253" i="1"/>
  <c r="H253" i="1"/>
  <c r="E253" i="1"/>
  <c r="A253" i="1"/>
  <c r="BF252" i="1"/>
  <c r="AU252" i="1"/>
  <c r="AS252" i="1"/>
  <c r="AG252" i="1"/>
  <c r="AE252" i="1"/>
  <c r="AA252" i="1"/>
  <c r="Z252" i="1"/>
  <c r="X252" i="1"/>
  <c r="W252" i="1"/>
  <c r="V252" i="1"/>
  <c r="AD252" i="1" s="1"/>
  <c r="U252" i="1"/>
  <c r="S252" i="1"/>
  <c r="R252" i="1"/>
  <c r="Q252" i="1"/>
  <c r="P252" i="1"/>
  <c r="O252" i="1"/>
  <c r="H252" i="1"/>
  <c r="E252" i="1"/>
  <c r="A252" i="1"/>
  <c r="BF251" i="1"/>
  <c r="AU251" i="1"/>
  <c r="AS251" i="1"/>
  <c r="AG251" i="1"/>
  <c r="X251" i="1"/>
  <c r="W251" i="1"/>
  <c r="V251" i="1"/>
  <c r="U251" i="1"/>
  <c r="S251" i="1"/>
  <c r="R251" i="1" s="1"/>
  <c r="Q251" i="1" s="1"/>
  <c r="P251" i="1"/>
  <c r="O251" i="1"/>
  <c r="H251" i="1"/>
  <c r="E251" i="1"/>
  <c r="A251" i="1"/>
  <c r="BF250" i="1"/>
  <c r="AU250" i="1"/>
  <c r="AS250" i="1"/>
  <c r="AG250" i="1"/>
  <c r="AE250" i="1"/>
  <c r="AD250" i="1"/>
  <c r="AA250" i="1"/>
  <c r="Z250" i="1"/>
  <c r="X250" i="1"/>
  <c r="W250" i="1"/>
  <c r="V250" i="1"/>
  <c r="U250" i="1"/>
  <c r="S250" i="1"/>
  <c r="R250" i="1"/>
  <c r="Q250" i="1"/>
  <c r="P250" i="1"/>
  <c r="O250" i="1"/>
  <c r="H250" i="1"/>
  <c r="E250" i="1"/>
  <c r="A250" i="1"/>
  <c r="BF249" i="1"/>
  <c r="AU249" i="1"/>
  <c r="AS249" i="1"/>
  <c r="AQ249" i="1"/>
  <c r="AH249" i="1"/>
  <c r="AG249" i="1"/>
  <c r="AD249" i="1"/>
  <c r="AB249" i="1"/>
  <c r="AA249" i="1"/>
  <c r="Z249" i="1"/>
  <c r="Y249" i="1"/>
  <c r="AP249" i="1" s="1"/>
  <c r="X249" i="1"/>
  <c r="W249" i="1"/>
  <c r="V249" i="1"/>
  <c r="AC249" i="1" s="1"/>
  <c r="AF249" i="1" s="1"/>
  <c r="U249" i="1"/>
  <c r="S249" i="1"/>
  <c r="R249" i="1"/>
  <c r="Q249" i="1" s="1"/>
  <c r="P249" i="1"/>
  <c r="O249" i="1"/>
  <c r="H249" i="1"/>
  <c r="E249" i="1"/>
  <c r="A249" i="1"/>
  <c r="BF248" i="1"/>
  <c r="AU248" i="1"/>
  <c r="AS248" i="1"/>
  <c r="AH248" i="1"/>
  <c r="AQ248" i="1" s="1"/>
  <c r="AG248" i="1"/>
  <c r="Z248" i="1"/>
  <c r="X248" i="1"/>
  <c r="W248" i="1"/>
  <c r="V248" i="1"/>
  <c r="U248" i="1"/>
  <c r="S248" i="1"/>
  <c r="R248" i="1"/>
  <c r="Q248" i="1"/>
  <c r="P248" i="1"/>
  <c r="O248" i="1"/>
  <c r="H248" i="1"/>
  <c r="E248" i="1"/>
  <c r="A248" i="1"/>
  <c r="BF247" i="1"/>
  <c r="AU247" i="1"/>
  <c r="AS247" i="1"/>
  <c r="AG247" i="1"/>
  <c r="AD247" i="1"/>
  <c r="Z247" i="1"/>
  <c r="Y247" i="1"/>
  <c r="AP247" i="1" s="1"/>
  <c r="X247" i="1"/>
  <c r="W247" i="1"/>
  <c r="V247" i="1"/>
  <c r="AC247" i="1" s="1"/>
  <c r="AF247" i="1" s="1"/>
  <c r="U247" i="1"/>
  <c r="S247" i="1"/>
  <c r="R247" i="1"/>
  <c r="Q247" i="1"/>
  <c r="P247" i="1"/>
  <c r="O247" i="1"/>
  <c r="H247" i="1"/>
  <c r="E247" i="1"/>
  <c r="A247" i="1"/>
  <c r="BF246" i="1"/>
  <c r="AU246" i="1"/>
  <c r="AS246" i="1"/>
  <c r="AG246" i="1"/>
  <c r="AC246" i="1"/>
  <c r="AF246" i="1" s="1"/>
  <c r="Z246" i="1"/>
  <c r="Y246" i="1"/>
  <c r="AP246" i="1" s="1"/>
  <c r="X246" i="1"/>
  <c r="W246" i="1"/>
  <c r="V246" i="1"/>
  <c r="U246" i="1"/>
  <c r="S246" i="1"/>
  <c r="R246" i="1"/>
  <c r="Q246" i="1"/>
  <c r="P246" i="1"/>
  <c r="O246" i="1"/>
  <c r="H246" i="1"/>
  <c r="E246" i="1"/>
  <c r="A246" i="1"/>
  <c r="BF245" i="1"/>
  <c r="AU245" i="1"/>
  <c r="AS245" i="1"/>
  <c r="AH245" i="1"/>
  <c r="AQ245" i="1" s="1"/>
  <c r="AG245" i="1"/>
  <c r="AD245" i="1"/>
  <c r="AC245" i="1"/>
  <c r="AF245" i="1" s="1"/>
  <c r="AA245" i="1"/>
  <c r="Z245" i="1"/>
  <c r="Y245" i="1"/>
  <c r="AP245" i="1" s="1"/>
  <c r="X245" i="1"/>
  <c r="W245" i="1"/>
  <c r="V245" i="1"/>
  <c r="U245" i="1"/>
  <c r="S245" i="1"/>
  <c r="R245" i="1"/>
  <c r="Q245" i="1" s="1"/>
  <c r="P245" i="1"/>
  <c r="O245" i="1"/>
  <c r="H245" i="1"/>
  <c r="E245" i="1"/>
  <c r="A245" i="1"/>
  <c r="BF244" i="1"/>
  <c r="AU244" i="1"/>
  <c r="AS244" i="1"/>
  <c r="AG244" i="1"/>
  <c r="AC244" i="1"/>
  <c r="AF244" i="1" s="1"/>
  <c r="X244" i="1"/>
  <c r="W244" i="1"/>
  <c r="V244" i="1"/>
  <c r="AH244" i="1" s="1"/>
  <c r="AQ244" i="1" s="1"/>
  <c r="U244" i="1"/>
  <c r="S244" i="1"/>
  <c r="R244" i="1"/>
  <c r="Q244" i="1"/>
  <c r="P244" i="1"/>
  <c r="O244" i="1"/>
  <c r="H244" i="1"/>
  <c r="E244" i="1"/>
  <c r="A244" i="1"/>
  <c r="BF243" i="1"/>
  <c r="AU243" i="1"/>
  <c r="AS243" i="1"/>
  <c r="AG243" i="1"/>
  <c r="AD243" i="1"/>
  <c r="AA243" i="1"/>
  <c r="Y243" i="1"/>
  <c r="AP243" i="1" s="1"/>
  <c r="X243" i="1"/>
  <c r="W243" i="1"/>
  <c r="V243" i="1"/>
  <c r="U243" i="1"/>
  <c r="S243" i="1"/>
  <c r="R243" i="1"/>
  <c r="Q243" i="1" s="1"/>
  <c r="P243" i="1"/>
  <c r="O243" i="1"/>
  <c r="H243" i="1"/>
  <c r="E243" i="1"/>
  <c r="A243" i="1"/>
  <c r="BF242" i="1"/>
  <c r="AU242" i="1"/>
  <c r="AS242" i="1"/>
  <c r="AG242" i="1"/>
  <c r="AD242" i="1"/>
  <c r="Y242" i="1"/>
  <c r="AP242" i="1" s="1"/>
  <c r="X242" i="1"/>
  <c r="W242" i="1"/>
  <c r="V242" i="1"/>
  <c r="AC242" i="1" s="1"/>
  <c r="AF242" i="1" s="1"/>
  <c r="U242" i="1"/>
  <c r="S242" i="1"/>
  <c r="R242" i="1"/>
  <c r="Q242" i="1"/>
  <c r="P242" i="1"/>
  <c r="O242" i="1"/>
  <c r="H242" i="1"/>
  <c r="E242" i="1"/>
  <c r="A242" i="1"/>
  <c r="BF241" i="1"/>
  <c r="AU241" i="1"/>
  <c r="AS241" i="1"/>
  <c r="AH241" i="1"/>
  <c r="AQ241" i="1" s="1"/>
  <c r="AG241" i="1"/>
  <c r="AC241" i="1"/>
  <c r="AF241" i="1" s="1"/>
  <c r="X241" i="1"/>
  <c r="W241" i="1"/>
  <c r="V241" i="1"/>
  <c r="AB241" i="1" s="1"/>
  <c r="U241" i="1"/>
  <c r="S241" i="1"/>
  <c r="R241" i="1"/>
  <c r="Q241" i="1" s="1"/>
  <c r="P241" i="1"/>
  <c r="O241" i="1"/>
  <c r="H241" i="1"/>
  <c r="E241" i="1"/>
  <c r="A241" i="1"/>
  <c r="BC240" i="1"/>
  <c r="BA240" i="1"/>
  <c r="AY240" i="1"/>
  <c r="AX240" i="1"/>
  <c r="AW240" i="1"/>
  <c r="G240" i="1"/>
  <c r="C240" i="1"/>
  <c r="BF239" i="1"/>
  <c r="AY239" i="1"/>
  <c r="AX239" i="1"/>
  <c r="AW239" i="1"/>
  <c r="BC239" i="1" s="1"/>
  <c r="AI239" i="1"/>
  <c r="M239" i="1"/>
  <c r="C239" i="1"/>
  <c r="BC238" i="1"/>
  <c r="AY238" i="1"/>
  <c r="AX238" i="1"/>
  <c r="AW238" i="1"/>
  <c r="BA238" i="1" s="1"/>
  <c r="AR238" i="1"/>
  <c r="AJ238" i="1"/>
  <c r="AJ239" i="1" s="1"/>
  <c r="I238" i="1"/>
  <c r="C238" i="1"/>
  <c r="B238" i="1"/>
  <c r="BF237" i="1"/>
  <c r="AU237" i="1"/>
  <c r="AS237" i="1"/>
  <c r="AP237" i="1"/>
  <c r="AH237" i="1"/>
  <c r="AQ237" i="1" s="1"/>
  <c r="AG237" i="1"/>
  <c r="AA237" i="1"/>
  <c r="Y237" i="1"/>
  <c r="X237" i="1"/>
  <c r="W237" i="1"/>
  <c r="V237" i="1"/>
  <c r="AB237" i="1" s="1"/>
  <c r="U237" i="1"/>
  <c r="S237" i="1"/>
  <c r="R237" i="1"/>
  <c r="Q237" i="1" s="1"/>
  <c r="P237" i="1"/>
  <c r="O237" i="1"/>
  <c r="H237" i="1"/>
  <c r="E237" i="1"/>
  <c r="A237" i="1"/>
  <c r="BF236" i="1"/>
  <c r="AU236" i="1"/>
  <c r="AS236" i="1"/>
  <c r="AG236" i="1"/>
  <c r="Z236" i="1"/>
  <c r="X236" i="1"/>
  <c r="W236" i="1"/>
  <c r="V236" i="1"/>
  <c r="AB236" i="1" s="1"/>
  <c r="U236" i="1"/>
  <c r="S236" i="1"/>
  <c r="R236" i="1"/>
  <c r="Q236" i="1"/>
  <c r="P236" i="1"/>
  <c r="O236" i="1"/>
  <c r="H236" i="1"/>
  <c r="E236" i="1"/>
  <c r="A236" i="1"/>
  <c r="BF235" i="1"/>
  <c r="AU235" i="1"/>
  <c r="AS235" i="1"/>
  <c r="AM235" i="1"/>
  <c r="AG235" i="1"/>
  <c r="AD235" i="1"/>
  <c r="Z235" i="1"/>
  <c r="Y235" i="1"/>
  <c r="AP235" i="1" s="1"/>
  <c r="X235" i="1"/>
  <c r="W235" i="1"/>
  <c r="V235" i="1"/>
  <c r="AB235" i="1" s="1"/>
  <c r="U235" i="1"/>
  <c r="S235" i="1"/>
  <c r="R235" i="1"/>
  <c r="Q235" i="1"/>
  <c r="P235" i="1"/>
  <c r="O235" i="1"/>
  <c r="H235" i="1"/>
  <c r="E235" i="1"/>
  <c r="A235" i="1"/>
  <c r="BF234" i="1"/>
  <c r="AU234" i="1"/>
  <c r="AS234" i="1"/>
  <c r="AH234" i="1"/>
  <c r="AQ234" i="1" s="1"/>
  <c r="AG234" i="1"/>
  <c r="AC234" i="1"/>
  <c r="AF234" i="1" s="1"/>
  <c r="Y234" i="1"/>
  <c r="AP234" i="1" s="1"/>
  <c r="X234" i="1"/>
  <c r="W234" i="1"/>
  <c r="V234" i="1"/>
  <c r="AB234" i="1" s="1"/>
  <c r="U234" i="1"/>
  <c r="S234" i="1"/>
  <c r="R234" i="1"/>
  <c r="Q234" i="1" s="1"/>
  <c r="P234" i="1"/>
  <c r="O234" i="1"/>
  <c r="H234" i="1"/>
  <c r="E234" i="1"/>
  <c r="A234" i="1"/>
  <c r="BF233" i="1"/>
  <c r="AU233" i="1"/>
  <c r="AS233" i="1"/>
  <c r="AP233" i="1"/>
  <c r="AH233" i="1"/>
  <c r="AQ233" i="1" s="1"/>
  <c r="AG233" i="1"/>
  <c r="AD233" i="1"/>
  <c r="AC233" i="1"/>
  <c r="AF233" i="1" s="1"/>
  <c r="AA233" i="1"/>
  <c r="Z233" i="1"/>
  <c r="Y233" i="1"/>
  <c r="X233" i="1"/>
  <c r="W233" i="1"/>
  <c r="V233" i="1"/>
  <c r="AB233" i="1" s="1"/>
  <c r="U233" i="1"/>
  <c r="S233" i="1"/>
  <c r="R233" i="1"/>
  <c r="Q233" i="1"/>
  <c r="P233" i="1"/>
  <c r="O233" i="1"/>
  <c r="H233" i="1"/>
  <c r="E233" i="1"/>
  <c r="A233" i="1"/>
  <c r="BF232" i="1"/>
  <c r="AU232" i="1"/>
  <c r="AS232" i="1"/>
  <c r="AM232" i="1"/>
  <c r="AG232" i="1"/>
  <c r="AE232" i="1"/>
  <c r="Z232" i="1"/>
  <c r="Y232" i="1"/>
  <c r="AP232" i="1" s="1"/>
  <c r="X232" i="1"/>
  <c r="W232" i="1"/>
  <c r="V232" i="1"/>
  <c r="U232" i="1"/>
  <c r="S232" i="1"/>
  <c r="R232" i="1"/>
  <c r="Q232" i="1"/>
  <c r="P232" i="1"/>
  <c r="O232" i="1"/>
  <c r="H232" i="1"/>
  <c r="E232" i="1"/>
  <c r="A232" i="1"/>
  <c r="BF231" i="1"/>
  <c r="AU231" i="1"/>
  <c r="AS231" i="1"/>
  <c r="AM231" i="1"/>
  <c r="AH231" i="1"/>
  <c r="AQ231" i="1" s="1"/>
  <c r="AG231" i="1"/>
  <c r="AD231" i="1"/>
  <c r="Z231" i="1"/>
  <c r="Y231" i="1"/>
  <c r="AP231" i="1" s="1"/>
  <c r="X231" i="1"/>
  <c r="W231" i="1"/>
  <c r="V231" i="1"/>
  <c r="AB231" i="1" s="1"/>
  <c r="U231" i="1"/>
  <c r="S231" i="1"/>
  <c r="R231" i="1"/>
  <c r="Q231" i="1"/>
  <c r="P231" i="1"/>
  <c r="O231" i="1"/>
  <c r="H231" i="1"/>
  <c r="E231" i="1"/>
  <c r="A231" i="1"/>
  <c r="BF230" i="1"/>
  <c r="AU230" i="1"/>
  <c r="AS230" i="1"/>
  <c r="AM230" i="1"/>
  <c r="AH230" i="1"/>
  <c r="AQ230" i="1" s="1"/>
  <c r="AG230" i="1"/>
  <c r="AD230" i="1"/>
  <c r="AC230" i="1"/>
  <c r="AF230" i="1" s="1"/>
  <c r="Z230" i="1"/>
  <c r="Y230" i="1"/>
  <c r="AP230" i="1" s="1"/>
  <c r="X230" i="1"/>
  <c r="W230" i="1"/>
  <c r="V230" i="1"/>
  <c r="AB230" i="1" s="1"/>
  <c r="U230" i="1"/>
  <c r="S230" i="1"/>
  <c r="R230" i="1"/>
  <c r="Q230" i="1"/>
  <c r="P230" i="1"/>
  <c r="O230" i="1"/>
  <c r="H230" i="1"/>
  <c r="E230" i="1"/>
  <c r="A230" i="1"/>
  <c r="BF229" i="1"/>
  <c r="AU229" i="1"/>
  <c r="AS229" i="1"/>
  <c r="AM229" i="1"/>
  <c r="AH229" i="1"/>
  <c r="AQ229" i="1" s="1"/>
  <c r="AG229" i="1"/>
  <c r="AE229" i="1"/>
  <c r="X229" i="1"/>
  <c r="W229" i="1"/>
  <c r="V229" i="1"/>
  <c r="U229" i="1"/>
  <c r="S229" i="1"/>
  <c r="R229" i="1"/>
  <c r="Q229" i="1" s="1"/>
  <c r="P229" i="1"/>
  <c r="O229" i="1"/>
  <c r="H229" i="1"/>
  <c r="E229" i="1"/>
  <c r="A229" i="1"/>
  <c r="BF228" i="1"/>
  <c r="AU228" i="1"/>
  <c r="AS228" i="1"/>
  <c r="AH228" i="1"/>
  <c r="AQ228" i="1" s="1"/>
  <c r="AG228" i="1"/>
  <c r="AE228" i="1"/>
  <c r="AD228" i="1"/>
  <c r="Z228" i="1"/>
  <c r="X228" i="1"/>
  <c r="W228" i="1"/>
  <c r="V228" i="1"/>
  <c r="U228" i="1"/>
  <c r="S228" i="1"/>
  <c r="R228" i="1"/>
  <c r="Q228" i="1"/>
  <c r="P228" i="1"/>
  <c r="O228" i="1"/>
  <c r="H228" i="1"/>
  <c r="E228" i="1"/>
  <c r="A228" i="1"/>
  <c r="BF227" i="1"/>
  <c r="AU227" i="1"/>
  <c r="AS227" i="1"/>
  <c r="AM227" i="1"/>
  <c r="AG227" i="1"/>
  <c r="AE227" i="1"/>
  <c r="AD227" i="1"/>
  <c r="AC227" i="1"/>
  <c r="AF227" i="1" s="1"/>
  <c r="Z227" i="1"/>
  <c r="Y227" i="1"/>
  <c r="AP227" i="1" s="1"/>
  <c r="X227" i="1"/>
  <c r="W227" i="1"/>
  <c r="V227" i="1"/>
  <c r="U227" i="1"/>
  <c r="S227" i="1"/>
  <c r="R227" i="1"/>
  <c r="Q227" i="1"/>
  <c r="P227" i="1"/>
  <c r="O227" i="1"/>
  <c r="H227" i="1"/>
  <c r="E227" i="1"/>
  <c r="A227" i="1"/>
  <c r="BF226" i="1"/>
  <c r="AU226" i="1"/>
  <c r="AS226" i="1"/>
  <c r="AM226" i="1"/>
  <c r="AG226" i="1"/>
  <c r="AC226" i="1"/>
  <c r="AF226" i="1" s="1"/>
  <c r="X226" i="1"/>
  <c r="W226" i="1"/>
  <c r="V226" i="1"/>
  <c r="U226" i="1"/>
  <c r="S226" i="1"/>
  <c r="R226" i="1"/>
  <c r="Q226" i="1" s="1"/>
  <c r="P226" i="1"/>
  <c r="O226" i="1"/>
  <c r="H226" i="1"/>
  <c r="E226" i="1"/>
  <c r="A226" i="1"/>
  <c r="BF225" i="1"/>
  <c r="AU225" i="1"/>
  <c r="AS225" i="1"/>
  <c r="AQ225" i="1"/>
  <c r="AM225" i="1"/>
  <c r="AH225" i="1"/>
  <c r="AG225" i="1"/>
  <c r="AD225" i="1"/>
  <c r="AC225" i="1"/>
  <c r="AF225" i="1" s="1"/>
  <c r="AA225" i="1"/>
  <c r="Z225" i="1"/>
  <c r="Y225" i="1"/>
  <c r="AP225" i="1" s="1"/>
  <c r="X225" i="1"/>
  <c r="W225" i="1"/>
  <c r="V225" i="1"/>
  <c r="AB225" i="1" s="1"/>
  <c r="U225" i="1"/>
  <c r="S225" i="1"/>
  <c r="R225" i="1"/>
  <c r="Q225" i="1"/>
  <c r="P225" i="1"/>
  <c r="O225" i="1"/>
  <c r="H225" i="1"/>
  <c r="E225" i="1"/>
  <c r="A225" i="1"/>
  <c r="BF224" i="1"/>
  <c r="AU224" i="1"/>
  <c r="AS224" i="1"/>
  <c r="AM224" i="1"/>
  <c r="AG224" i="1"/>
  <c r="AE224" i="1"/>
  <c r="X224" i="1"/>
  <c r="W224" i="1"/>
  <c r="V224" i="1"/>
  <c r="AH224" i="1" s="1"/>
  <c r="AQ224" i="1" s="1"/>
  <c r="U224" i="1"/>
  <c r="S224" i="1"/>
  <c r="R224" i="1"/>
  <c r="Q224" i="1" s="1"/>
  <c r="P224" i="1"/>
  <c r="O224" i="1"/>
  <c r="H224" i="1"/>
  <c r="E224" i="1"/>
  <c r="A224" i="1"/>
  <c r="BF223" i="1"/>
  <c r="AU223" i="1"/>
  <c r="AS223" i="1"/>
  <c r="AM223" i="1"/>
  <c r="AH223" i="1"/>
  <c r="AQ223" i="1" s="1"/>
  <c r="AG223" i="1"/>
  <c r="AF223" i="1"/>
  <c r="AD223" i="1"/>
  <c r="AC223" i="1"/>
  <c r="AA223" i="1"/>
  <c r="Z223" i="1"/>
  <c r="Y223" i="1"/>
  <c r="AP223" i="1" s="1"/>
  <c r="X223" i="1"/>
  <c r="W223" i="1"/>
  <c r="V223" i="1"/>
  <c r="AB223" i="1" s="1"/>
  <c r="U223" i="1"/>
  <c r="S223" i="1"/>
  <c r="R223" i="1"/>
  <c r="Q223" i="1"/>
  <c r="P223" i="1"/>
  <c r="O223" i="1"/>
  <c r="H223" i="1"/>
  <c r="E223" i="1"/>
  <c r="A223" i="1"/>
  <c r="BF222" i="1"/>
  <c r="AU222" i="1"/>
  <c r="AS222" i="1"/>
  <c r="AM222" i="1"/>
  <c r="AG222" i="1"/>
  <c r="Y222" i="1"/>
  <c r="AP222" i="1" s="1"/>
  <c r="X222" i="1"/>
  <c r="W222" i="1"/>
  <c r="V222" i="1"/>
  <c r="AD222" i="1" s="1"/>
  <c r="U222" i="1"/>
  <c r="S222" i="1"/>
  <c r="R222" i="1"/>
  <c r="Q222" i="1"/>
  <c r="P222" i="1"/>
  <c r="O222" i="1"/>
  <c r="H222" i="1"/>
  <c r="E222" i="1"/>
  <c r="A222" i="1"/>
  <c r="BF221" i="1"/>
  <c r="AU221" i="1"/>
  <c r="AS221" i="1"/>
  <c r="AP221" i="1"/>
  <c r="AM221" i="1"/>
  <c r="AH221" i="1"/>
  <c r="AQ221" i="1" s="1"/>
  <c r="AG221" i="1"/>
  <c r="AF221" i="1"/>
  <c r="AD221" i="1"/>
  <c r="AC221" i="1"/>
  <c r="AA221" i="1"/>
  <c r="Z221" i="1"/>
  <c r="Y221" i="1"/>
  <c r="X221" i="1"/>
  <c r="W221" i="1"/>
  <c r="V221" i="1"/>
  <c r="AB221" i="1" s="1"/>
  <c r="U221" i="1"/>
  <c r="S221" i="1"/>
  <c r="R221" i="1"/>
  <c r="Q221" i="1" s="1"/>
  <c r="P221" i="1"/>
  <c r="O221" i="1"/>
  <c r="H221" i="1"/>
  <c r="E221" i="1"/>
  <c r="A221" i="1"/>
  <c r="BF220" i="1"/>
  <c r="AU220" i="1"/>
  <c r="AS220" i="1"/>
  <c r="AM220" i="1"/>
  <c r="AG220" i="1"/>
  <c r="AA220" i="1"/>
  <c r="X220" i="1"/>
  <c r="W220" i="1"/>
  <c r="V220" i="1"/>
  <c r="U220" i="1"/>
  <c r="S220" i="1"/>
  <c r="R220" i="1"/>
  <c r="Q220" i="1"/>
  <c r="P220" i="1"/>
  <c r="O220" i="1"/>
  <c r="H220" i="1"/>
  <c r="E220" i="1"/>
  <c r="A220" i="1"/>
  <c r="BF219" i="1"/>
  <c r="AU219" i="1"/>
  <c r="AS219" i="1"/>
  <c r="AM219" i="1"/>
  <c r="AG219" i="1"/>
  <c r="AE219" i="1"/>
  <c r="AD219" i="1"/>
  <c r="X219" i="1"/>
  <c r="W219" i="1"/>
  <c r="V219" i="1"/>
  <c r="AA219" i="1" s="1"/>
  <c r="U219" i="1"/>
  <c r="S219" i="1"/>
  <c r="R219" i="1"/>
  <c r="Q219" i="1" s="1"/>
  <c r="P219" i="1"/>
  <c r="O219" i="1"/>
  <c r="H219" i="1"/>
  <c r="E219" i="1"/>
  <c r="A219" i="1"/>
  <c r="BF218" i="1"/>
  <c r="AU218" i="1"/>
  <c r="AS218" i="1"/>
  <c r="AP218" i="1"/>
  <c r="AN218" i="1"/>
  <c r="AM218" i="1"/>
  <c r="AG218" i="1"/>
  <c r="AE218" i="1"/>
  <c r="AD218" i="1"/>
  <c r="AC218" i="1"/>
  <c r="AF218" i="1" s="1"/>
  <c r="AB218" i="1"/>
  <c r="Y218" i="1"/>
  <c r="X218" i="1"/>
  <c r="W218" i="1"/>
  <c r="V218" i="1"/>
  <c r="U218" i="1"/>
  <c r="S218" i="1"/>
  <c r="R218" i="1"/>
  <c r="Q218" i="1" s="1"/>
  <c r="P218" i="1"/>
  <c r="O218" i="1"/>
  <c r="H218" i="1"/>
  <c r="E218" i="1"/>
  <c r="A218" i="1"/>
  <c r="BF217" i="1"/>
  <c r="AU217" i="1"/>
  <c r="AS217" i="1"/>
  <c r="AP217" i="1"/>
  <c r="AN217" i="1"/>
  <c r="AM217" i="1"/>
  <c r="AG217" i="1"/>
  <c r="AE217" i="1"/>
  <c r="AC217" i="1"/>
  <c r="AF217" i="1" s="1"/>
  <c r="AB217" i="1"/>
  <c r="AA217" i="1"/>
  <c r="Y217" i="1"/>
  <c r="X217" i="1"/>
  <c r="W217" i="1"/>
  <c r="V217" i="1"/>
  <c r="U217" i="1"/>
  <c r="S217" i="1"/>
  <c r="R217" i="1"/>
  <c r="Q217" i="1" s="1"/>
  <c r="P217" i="1"/>
  <c r="O217" i="1"/>
  <c r="H217" i="1"/>
  <c r="E217" i="1"/>
  <c r="A217" i="1"/>
  <c r="BF216" i="1"/>
  <c r="AU216" i="1"/>
  <c r="AS216" i="1"/>
  <c r="AP216" i="1"/>
  <c r="AG216" i="1"/>
  <c r="AD216" i="1"/>
  <c r="AC216" i="1"/>
  <c r="AF216" i="1" s="1"/>
  <c r="AB216" i="1"/>
  <c r="AA216" i="1"/>
  <c r="Y216" i="1"/>
  <c r="X216" i="1"/>
  <c r="W216" i="1"/>
  <c r="V216" i="1"/>
  <c r="U216" i="1"/>
  <c r="S216" i="1"/>
  <c r="R216" i="1"/>
  <c r="Q216" i="1" s="1"/>
  <c r="P216" i="1"/>
  <c r="O216" i="1"/>
  <c r="H216" i="1"/>
  <c r="E216" i="1"/>
  <c r="A216" i="1"/>
  <c r="BF215" i="1"/>
  <c r="AU215" i="1"/>
  <c r="AS215" i="1"/>
  <c r="AP215" i="1"/>
  <c r="AG215" i="1"/>
  <c r="AE215" i="1"/>
  <c r="AD215" i="1"/>
  <c r="AC215" i="1"/>
  <c r="AF215" i="1" s="1"/>
  <c r="AA215" i="1"/>
  <c r="Y215" i="1"/>
  <c r="X215" i="1"/>
  <c r="W215" i="1"/>
  <c r="V215" i="1"/>
  <c r="U215" i="1"/>
  <c r="S215" i="1"/>
  <c r="R215" i="1" s="1"/>
  <c r="Q215" i="1" s="1"/>
  <c r="P215" i="1"/>
  <c r="O215" i="1"/>
  <c r="H215" i="1"/>
  <c r="E215" i="1"/>
  <c r="A215" i="1"/>
  <c r="BF214" i="1"/>
  <c r="AU214" i="1"/>
  <c r="AS214" i="1"/>
  <c r="AP214" i="1"/>
  <c r="AG214" i="1"/>
  <c r="AF214" i="1"/>
  <c r="AD214" i="1"/>
  <c r="AC214" i="1"/>
  <c r="AB214" i="1"/>
  <c r="AA214" i="1"/>
  <c r="Y214" i="1"/>
  <c r="X214" i="1"/>
  <c r="W214" i="1"/>
  <c r="V214" i="1"/>
  <c r="U214" i="1"/>
  <c r="S214" i="1"/>
  <c r="R214" i="1"/>
  <c r="Q214" i="1" s="1"/>
  <c r="P214" i="1"/>
  <c r="O214" i="1"/>
  <c r="H214" i="1"/>
  <c r="E214" i="1"/>
  <c r="A214" i="1"/>
  <c r="BF213" i="1"/>
  <c r="AU213" i="1"/>
  <c r="AS213" i="1"/>
  <c r="AG213" i="1"/>
  <c r="AE213" i="1"/>
  <c r="AB213" i="1"/>
  <c r="AA213" i="1"/>
  <c r="X213" i="1"/>
  <c r="W213" i="1"/>
  <c r="V213" i="1"/>
  <c r="U213" i="1"/>
  <c r="S213" i="1"/>
  <c r="R213" i="1"/>
  <c r="Q213" i="1" s="1"/>
  <c r="P213" i="1"/>
  <c r="O213" i="1"/>
  <c r="H213" i="1"/>
  <c r="E213" i="1"/>
  <c r="A213" i="1"/>
  <c r="BC212" i="1"/>
  <c r="AY212" i="1"/>
  <c r="AX212" i="1"/>
  <c r="AW212" i="1"/>
  <c r="BG212" i="1" s="1"/>
  <c r="AZ212" i="1" s="1"/>
  <c r="AH212" i="1"/>
  <c r="G212" i="1"/>
  <c r="C212" i="1"/>
  <c r="BF211" i="1"/>
  <c r="AY211" i="1"/>
  <c r="AX211" i="1"/>
  <c r="BC211" i="1" s="1"/>
  <c r="AW211" i="1"/>
  <c r="AJ211" i="1"/>
  <c r="AI211" i="1"/>
  <c r="Q211" i="1"/>
  <c r="M211" i="1"/>
  <c r="AM237" i="1" s="1"/>
  <c r="C211" i="1"/>
  <c r="BG210" i="1"/>
  <c r="AZ210" i="1" s="1"/>
  <c r="BA210" i="1"/>
  <c r="AY210" i="1"/>
  <c r="AX210" i="1"/>
  <c r="BC210" i="1" s="1"/>
  <c r="AW210" i="1"/>
  <c r="AR210" i="1"/>
  <c r="AJ210" i="1"/>
  <c r="Q210" i="1"/>
  <c r="I210" i="1"/>
  <c r="C210" i="1"/>
  <c r="B210" i="1"/>
  <c r="BF209" i="1"/>
  <c r="AU209" i="1"/>
  <c r="AS209" i="1"/>
  <c r="AH209" i="1"/>
  <c r="AQ209" i="1" s="1"/>
  <c r="AG209" i="1"/>
  <c r="AC209" i="1"/>
  <c r="AF209" i="1" s="1"/>
  <c r="Y209" i="1"/>
  <c r="AP209" i="1" s="1"/>
  <c r="X209" i="1"/>
  <c r="W209" i="1"/>
  <c r="V209" i="1"/>
  <c r="U209" i="1"/>
  <c r="S209" i="1"/>
  <c r="R209" i="1" s="1"/>
  <c r="Q209" i="1" s="1"/>
  <c r="P209" i="1"/>
  <c r="O209" i="1"/>
  <c r="H209" i="1"/>
  <c r="E209" i="1"/>
  <c r="A209" i="1"/>
  <c r="BF208" i="1"/>
  <c r="AU208" i="1"/>
  <c r="AS208" i="1"/>
  <c r="AP208" i="1"/>
  <c r="AH208" i="1"/>
  <c r="AQ208" i="1" s="1"/>
  <c r="AG208" i="1"/>
  <c r="AD208" i="1"/>
  <c r="AB208" i="1"/>
  <c r="AA208" i="1"/>
  <c r="Z208" i="1"/>
  <c r="Y208" i="1"/>
  <c r="X208" i="1"/>
  <c r="W208" i="1"/>
  <c r="V208" i="1"/>
  <c r="U208" i="1"/>
  <c r="S208" i="1"/>
  <c r="R208" i="1"/>
  <c r="Q208" i="1" s="1"/>
  <c r="P208" i="1"/>
  <c r="O208" i="1"/>
  <c r="H208" i="1"/>
  <c r="E208" i="1"/>
  <c r="A208" i="1"/>
  <c r="BF207" i="1"/>
  <c r="AU207" i="1"/>
  <c r="AS207" i="1"/>
  <c r="AG207" i="1"/>
  <c r="X207" i="1"/>
  <c r="W207" i="1"/>
  <c r="V207" i="1"/>
  <c r="U207" i="1"/>
  <c r="S207" i="1"/>
  <c r="R207" i="1" s="1"/>
  <c r="Q207" i="1"/>
  <c r="P207" i="1"/>
  <c r="O207" i="1"/>
  <c r="H207" i="1"/>
  <c r="E207" i="1"/>
  <c r="A207" i="1"/>
  <c r="BF206" i="1"/>
  <c r="AU206" i="1"/>
  <c r="AS206" i="1"/>
  <c r="AH206" i="1"/>
  <c r="AQ206" i="1" s="1"/>
  <c r="AG206" i="1"/>
  <c r="AD206" i="1"/>
  <c r="AB206" i="1"/>
  <c r="AA206" i="1"/>
  <c r="Z206" i="1"/>
  <c r="Y206" i="1"/>
  <c r="AP206" i="1" s="1"/>
  <c r="X206" i="1"/>
  <c r="W206" i="1"/>
  <c r="V206" i="1"/>
  <c r="U206" i="1"/>
  <c r="S206" i="1"/>
  <c r="R206" i="1" s="1"/>
  <c r="Q206" i="1"/>
  <c r="P206" i="1"/>
  <c r="O206" i="1"/>
  <c r="H206" i="1"/>
  <c r="E206" i="1"/>
  <c r="A206" i="1"/>
  <c r="BF205" i="1"/>
  <c r="AU205" i="1"/>
  <c r="AS205" i="1"/>
  <c r="AG205" i="1"/>
  <c r="AB205" i="1"/>
  <c r="X205" i="1"/>
  <c r="W205" i="1"/>
  <c r="V205" i="1"/>
  <c r="AC205" i="1" s="1"/>
  <c r="AF205" i="1" s="1"/>
  <c r="U205" i="1"/>
  <c r="S205" i="1"/>
  <c r="R205" i="1" s="1"/>
  <c r="Q205" i="1"/>
  <c r="P205" i="1"/>
  <c r="O205" i="1"/>
  <c r="H205" i="1"/>
  <c r="E205" i="1"/>
  <c r="A205" i="1"/>
  <c r="BF204" i="1"/>
  <c r="AU204" i="1"/>
  <c r="AS204" i="1"/>
  <c r="AH204" i="1"/>
  <c r="AQ204" i="1" s="1"/>
  <c r="AG204" i="1"/>
  <c r="AB204" i="1"/>
  <c r="Z204" i="1"/>
  <c r="Y204" i="1"/>
  <c r="AP204" i="1" s="1"/>
  <c r="X204" i="1"/>
  <c r="W204" i="1"/>
  <c r="V204" i="1"/>
  <c r="U204" i="1"/>
  <c r="S204" i="1"/>
  <c r="R204" i="1" s="1"/>
  <c r="Q204" i="1" s="1"/>
  <c r="P204" i="1"/>
  <c r="O204" i="1"/>
  <c r="H204" i="1"/>
  <c r="E204" i="1"/>
  <c r="A204" i="1"/>
  <c r="BF203" i="1"/>
  <c r="AU203" i="1"/>
  <c r="AS203" i="1"/>
  <c r="AG203" i="1"/>
  <c r="Z203" i="1"/>
  <c r="X203" i="1"/>
  <c r="W203" i="1"/>
  <c r="V203" i="1"/>
  <c r="AC203" i="1" s="1"/>
  <c r="AF203" i="1" s="1"/>
  <c r="U203" i="1"/>
  <c r="S203" i="1"/>
  <c r="R203" i="1" s="1"/>
  <c r="Q203" i="1" s="1"/>
  <c r="P203" i="1"/>
  <c r="O203" i="1"/>
  <c r="H203" i="1"/>
  <c r="E203" i="1"/>
  <c r="A203" i="1"/>
  <c r="BF202" i="1"/>
  <c r="AU202" i="1"/>
  <c r="AS202" i="1"/>
  <c r="AG202" i="1"/>
  <c r="X202" i="1"/>
  <c r="W202" i="1"/>
  <c r="V202" i="1"/>
  <c r="U202" i="1"/>
  <c r="S202" i="1"/>
  <c r="R202" i="1"/>
  <c r="Q202" i="1" s="1"/>
  <c r="P202" i="1"/>
  <c r="O202" i="1"/>
  <c r="H202" i="1"/>
  <c r="E202" i="1"/>
  <c r="A202" i="1"/>
  <c r="BF201" i="1"/>
  <c r="AU201" i="1"/>
  <c r="AS201" i="1"/>
  <c r="AH201" i="1"/>
  <c r="AQ201" i="1" s="1"/>
  <c r="AG201" i="1"/>
  <c r="AC201" i="1"/>
  <c r="AF201" i="1" s="1"/>
  <c r="Y201" i="1"/>
  <c r="AP201" i="1" s="1"/>
  <c r="X201" i="1"/>
  <c r="W201" i="1"/>
  <c r="V201" i="1"/>
  <c r="U201" i="1"/>
  <c r="S201" i="1"/>
  <c r="R201" i="1" s="1"/>
  <c r="Q201" i="1" s="1"/>
  <c r="P201" i="1"/>
  <c r="O201" i="1"/>
  <c r="H201" i="1"/>
  <c r="E201" i="1"/>
  <c r="A201" i="1"/>
  <c r="BF200" i="1"/>
  <c r="AU200" i="1"/>
  <c r="AS200" i="1"/>
  <c r="AM200" i="1"/>
  <c r="AG200" i="1"/>
  <c r="AD200" i="1"/>
  <c r="AB200" i="1"/>
  <c r="AA200" i="1"/>
  <c r="Z200" i="1"/>
  <c r="X200" i="1"/>
  <c r="W200" i="1"/>
  <c r="V200" i="1"/>
  <c r="U200" i="1"/>
  <c r="S200" i="1"/>
  <c r="R200" i="1"/>
  <c r="Q200" i="1" s="1"/>
  <c r="P200" i="1"/>
  <c r="O200" i="1"/>
  <c r="H200" i="1"/>
  <c r="E200" i="1"/>
  <c r="A200" i="1"/>
  <c r="BF199" i="1"/>
  <c r="AU199" i="1"/>
  <c r="AS199" i="1"/>
  <c r="AH199" i="1"/>
  <c r="AQ199" i="1" s="1"/>
  <c r="AG199" i="1"/>
  <c r="AD199" i="1"/>
  <c r="AC199" i="1"/>
  <c r="AF199" i="1" s="1"/>
  <c r="AA199" i="1"/>
  <c r="Z199" i="1"/>
  <c r="Y199" i="1"/>
  <c r="AP199" i="1" s="1"/>
  <c r="X199" i="1"/>
  <c r="W199" i="1"/>
  <c r="V199" i="1"/>
  <c r="AB199" i="1" s="1"/>
  <c r="U199" i="1"/>
  <c r="S199" i="1"/>
  <c r="R199" i="1"/>
  <c r="Q199" i="1"/>
  <c r="P199" i="1"/>
  <c r="O199" i="1"/>
  <c r="H199" i="1"/>
  <c r="E199" i="1"/>
  <c r="A199" i="1"/>
  <c r="BF198" i="1"/>
  <c r="AU198" i="1"/>
  <c r="AS198" i="1"/>
  <c r="AG198" i="1"/>
  <c r="X198" i="1"/>
  <c r="W198" i="1"/>
  <c r="V198" i="1"/>
  <c r="U198" i="1"/>
  <c r="S198" i="1"/>
  <c r="R198" i="1"/>
  <c r="Q198" i="1" s="1"/>
  <c r="P198" i="1"/>
  <c r="O198" i="1"/>
  <c r="H198" i="1"/>
  <c r="E198" i="1"/>
  <c r="A198" i="1"/>
  <c r="BF197" i="1"/>
  <c r="AU197" i="1"/>
  <c r="AS197" i="1"/>
  <c r="AH197" i="1"/>
  <c r="AQ197" i="1" s="1"/>
  <c r="AG197" i="1"/>
  <c r="AE197" i="1"/>
  <c r="AD197" i="1"/>
  <c r="AA197" i="1"/>
  <c r="Z197" i="1"/>
  <c r="Y197" i="1"/>
  <c r="AP197" i="1" s="1"/>
  <c r="X197" i="1"/>
  <c r="W197" i="1"/>
  <c r="V197" i="1"/>
  <c r="U197" i="1"/>
  <c r="S197" i="1"/>
  <c r="R197" i="1"/>
  <c r="Q197" i="1"/>
  <c r="P197" i="1"/>
  <c r="O197" i="1"/>
  <c r="H197" i="1"/>
  <c r="E197" i="1"/>
  <c r="A197" i="1"/>
  <c r="BF196" i="1"/>
  <c r="AU196" i="1"/>
  <c r="AS196" i="1"/>
  <c r="AH196" i="1"/>
  <c r="AQ196" i="1" s="1"/>
  <c r="AG196" i="1"/>
  <c r="AD196" i="1"/>
  <c r="AC196" i="1"/>
  <c r="AF196" i="1" s="1"/>
  <c r="AA196" i="1"/>
  <c r="Z196" i="1"/>
  <c r="Y196" i="1"/>
  <c r="AP196" i="1" s="1"/>
  <c r="X196" i="1"/>
  <c r="W196" i="1"/>
  <c r="V196" i="1"/>
  <c r="AB196" i="1" s="1"/>
  <c r="U196" i="1"/>
  <c r="S196" i="1"/>
  <c r="R196" i="1"/>
  <c r="Q196" i="1"/>
  <c r="P196" i="1"/>
  <c r="O196" i="1"/>
  <c r="H196" i="1"/>
  <c r="E196" i="1"/>
  <c r="A196" i="1"/>
  <c r="BF195" i="1"/>
  <c r="AU195" i="1"/>
  <c r="AS195" i="1"/>
  <c r="AH195" i="1"/>
  <c r="AQ195" i="1" s="1"/>
  <c r="AG195" i="1"/>
  <c r="AD195" i="1"/>
  <c r="AA195" i="1"/>
  <c r="Y195" i="1"/>
  <c r="AP195" i="1" s="1"/>
  <c r="X195" i="1"/>
  <c r="W195" i="1"/>
  <c r="V195" i="1"/>
  <c r="U195" i="1"/>
  <c r="S195" i="1"/>
  <c r="R195" i="1"/>
  <c r="Q195" i="1" s="1"/>
  <c r="P195" i="1"/>
  <c r="O195" i="1"/>
  <c r="H195" i="1"/>
  <c r="E195" i="1"/>
  <c r="A195" i="1"/>
  <c r="BF194" i="1"/>
  <c r="AU194" i="1"/>
  <c r="AS194" i="1"/>
  <c r="AG194" i="1"/>
  <c r="Y194" i="1"/>
  <c r="AP194" i="1" s="1"/>
  <c r="X194" i="1"/>
  <c r="W194" i="1"/>
  <c r="V194" i="1"/>
  <c r="AH194" i="1" s="1"/>
  <c r="AQ194" i="1" s="1"/>
  <c r="U194" i="1"/>
  <c r="S194" i="1"/>
  <c r="R194" i="1"/>
  <c r="Q194" i="1" s="1"/>
  <c r="P194" i="1"/>
  <c r="O194" i="1"/>
  <c r="H194" i="1"/>
  <c r="E194" i="1"/>
  <c r="A194" i="1"/>
  <c r="BF193" i="1"/>
  <c r="AU193" i="1"/>
  <c r="AS193" i="1"/>
  <c r="AH193" i="1"/>
  <c r="AQ193" i="1" s="1"/>
  <c r="AG193" i="1"/>
  <c r="AA193" i="1"/>
  <c r="X193" i="1"/>
  <c r="W193" i="1"/>
  <c r="V193" i="1"/>
  <c r="AE193" i="1" s="1"/>
  <c r="U193" i="1"/>
  <c r="S193" i="1"/>
  <c r="R193" i="1"/>
  <c r="Q193" i="1" s="1"/>
  <c r="P193" i="1"/>
  <c r="O193" i="1"/>
  <c r="H193" i="1"/>
  <c r="E193" i="1"/>
  <c r="A193" i="1"/>
  <c r="BF192" i="1"/>
  <c r="AU192" i="1"/>
  <c r="AS192" i="1"/>
  <c r="AG192" i="1"/>
  <c r="AF192" i="1"/>
  <c r="AC192" i="1"/>
  <c r="Y192" i="1"/>
  <c r="AP192" i="1" s="1"/>
  <c r="X192" i="1"/>
  <c r="W192" i="1"/>
  <c r="V192" i="1"/>
  <c r="AE192" i="1" s="1"/>
  <c r="U192" i="1"/>
  <c r="S192" i="1"/>
  <c r="R192" i="1"/>
  <c r="Q192" i="1" s="1"/>
  <c r="P192" i="1"/>
  <c r="O192" i="1"/>
  <c r="H192" i="1"/>
  <c r="E192" i="1"/>
  <c r="A192" i="1"/>
  <c r="BF191" i="1"/>
  <c r="AU191" i="1"/>
  <c r="AS191" i="1"/>
  <c r="AG191" i="1"/>
  <c r="AE191" i="1"/>
  <c r="AC191" i="1"/>
  <c r="AF191" i="1" s="1"/>
  <c r="X191" i="1"/>
  <c r="W191" i="1"/>
  <c r="V191" i="1"/>
  <c r="U191" i="1"/>
  <c r="S191" i="1"/>
  <c r="R191" i="1"/>
  <c r="Q191" i="1"/>
  <c r="P191" i="1"/>
  <c r="O191" i="1"/>
  <c r="H191" i="1"/>
  <c r="E191" i="1"/>
  <c r="A191" i="1"/>
  <c r="BF190" i="1"/>
  <c r="AU190" i="1"/>
  <c r="AS190" i="1"/>
  <c r="AH190" i="1"/>
  <c r="AQ190" i="1" s="1"/>
  <c r="AG190" i="1"/>
  <c r="AF190" i="1"/>
  <c r="AD190" i="1"/>
  <c r="AC190" i="1"/>
  <c r="Z190" i="1"/>
  <c r="Y190" i="1"/>
  <c r="AP190" i="1" s="1"/>
  <c r="X190" i="1"/>
  <c r="W190" i="1"/>
  <c r="V190" i="1"/>
  <c r="AB190" i="1" s="1"/>
  <c r="U190" i="1"/>
  <c r="S190" i="1"/>
  <c r="R190" i="1"/>
  <c r="Q190" i="1"/>
  <c r="P190" i="1"/>
  <c r="O190" i="1"/>
  <c r="H190" i="1"/>
  <c r="E190" i="1"/>
  <c r="A190" i="1"/>
  <c r="BF189" i="1"/>
  <c r="AU189" i="1"/>
  <c r="AS189" i="1"/>
  <c r="AG189" i="1"/>
  <c r="AE189" i="1"/>
  <c r="AD189" i="1"/>
  <c r="AC189" i="1"/>
  <c r="AF189" i="1" s="1"/>
  <c r="Z189" i="1"/>
  <c r="X189" i="1"/>
  <c r="W189" i="1"/>
  <c r="V189" i="1"/>
  <c r="U189" i="1"/>
  <c r="S189" i="1"/>
  <c r="R189" i="1"/>
  <c r="Q189" i="1"/>
  <c r="P189" i="1"/>
  <c r="O189" i="1"/>
  <c r="H189" i="1"/>
  <c r="E189" i="1"/>
  <c r="A189" i="1"/>
  <c r="BF188" i="1"/>
  <c r="AU188" i="1"/>
  <c r="AS188" i="1"/>
  <c r="AQ188" i="1"/>
  <c r="AH188" i="1"/>
  <c r="AG188" i="1"/>
  <c r="AD188" i="1"/>
  <c r="AA188" i="1"/>
  <c r="Z188" i="1"/>
  <c r="Y188" i="1"/>
  <c r="AP188" i="1" s="1"/>
  <c r="X188" i="1"/>
  <c r="W188" i="1"/>
  <c r="V188" i="1"/>
  <c r="AB188" i="1" s="1"/>
  <c r="U188" i="1"/>
  <c r="S188" i="1"/>
  <c r="R188" i="1"/>
  <c r="Q188" i="1" s="1"/>
  <c r="P188" i="1"/>
  <c r="O188" i="1"/>
  <c r="H188" i="1"/>
  <c r="E188" i="1"/>
  <c r="A188" i="1"/>
  <c r="BF187" i="1"/>
  <c r="AU187" i="1"/>
  <c r="AS187" i="1"/>
  <c r="AH187" i="1"/>
  <c r="AQ187" i="1" s="1"/>
  <c r="AG187" i="1"/>
  <c r="X187" i="1"/>
  <c r="W187" i="1"/>
  <c r="V187" i="1"/>
  <c r="AE187" i="1" s="1"/>
  <c r="U187" i="1"/>
  <c r="S187" i="1"/>
  <c r="R187" i="1"/>
  <c r="Q187" i="1" s="1"/>
  <c r="P187" i="1"/>
  <c r="O187" i="1"/>
  <c r="H187" i="1"/>
  <c r="E187" i="1"/>
  <c r="A187" i="1"/>
  <c r="BF186" i="1"/>
  <c r="AU186" i="1"/>
  <c r="AS186" i="1"/>
  <c r="AH186" i="1"/>
  <c r="AQ186" i="1" s="1"/>
  <c r="AG186" i="1"/>
  <c r="AE186" i="1"/>
  <c r="AD186" i="1"/>
  <c r="AB186" i="1"/>
  <c r="Y186" i="1"/>
  <c r="AP186" i="1" s="1"/>
  <c r="X186" i="1"/>
  <c r="W186" i="1"/>
  <c r="V186" i="1"/>
  <c r="Z186" i="1" s="1"/>
  <c r="U186" i="1"/>
  <c r="S186" i="1"/>
  <c r="R186" i="1" s="1"/>
  <c r="Q186" i="1" s="1"/>
  <c r="P186" i="1"/>
  <c r="O186" i="1"/>
  <c r="H186" i="1"/>
  <c r="E186" i="1"/>
  <c r="A186" i="1"/>
  <c r="BF185" i="1"/>
  <c r="AU185" i="1"/>
  <c r="AS185" i="1"/>
  <c r="AG185" i="1"/>
  <c r="AE185" i="1"/>
  <c r="AB185" i="1"/>
  <c r="X185" i="1"/>
  <c r="W185" i="1"/>
  <c r="V185" i="1"/>
  <c r="U185" i="1"/>
  <c r="S185" i="1"/>
  <c r="R185" i="1" s="1"/>
  <c r="Q185" i="1"/>
  <c r="P185" i="1"/>
  <c r="O185" i="1"/>
  <c r="H185" i="1"/>
  <c r="E185" i="1"/>
  <c r="A185" i="1"/>
  <c r="BA184" i="1"/>
  <c r="AZ184" i="1"/>
  <c r="AY184" i="1"/>
  <c r="AX184" i="1"/>
  <c r="BG184" i="1" s="1"/>
  <c r="AW184" i="1"/>
  <c r="AR184" i="1"/>
  <c r="G184" i="1"/>
  <c r="C184" i="1"/>
  <c r="B184" i="1"/>
  <c r="BF183" i="1"/>
  <c r="AY183" i="1"/>
  <c r="AX183" i="1"/>
  <c r="AW183" i="1"/>
  <c r="AJ183" i="1"/>
  <c r="AI183" i="1"/>
  <c r="Q183" i="1"/>
  <c r="M183" i="1"/>
  <c r="C183" i="1"/>
  <c r="BG182" i="1"/>
  <c r="AZ182" i="1" s="1"/>
  <c r="AY182" i="1"/>
  <c r="AX182" i="1"/>
  <c r="AW182" i="1"/>
  <c r="AR182" i="1"/>
  <c r="AJ182" i="1"/>
  <c r="Q182" i="1"/>
  <c r="I182" i="1"/>
  <c r="C182" i="1"/>
  <c r="B182" i="1"/>
  <c r="BF181" i="1"/>
  <c r="AU181" i="1"/>
  <c r="AS181" i="1"/>
  <c r="AG181" i="1"/>
  <c r="AC181" i="1"/>
  <c r="AF181" i="1" s="1"/>
  <c r="AB181" i="1"/>
  <c r="AA181" i="1"/>
  <c r="Z181" i="1"/>
  <c r="X181" i="1"/>
  <c r="W181" i="1"/>
  <c r="V181" i="1"/>
  <c r="AE181" i="1" s="1"/>
  <c r="U181" i="1"/>
  <c r="S181" i="1"/>
  <c r="R181" i="1" s="1"/>
  <c r="Q181" i="1" s="1"/>
  <c r="P181" i="1"/>
  <c r="O181" i="1"/>
  <c r="H181" i="1"/>
  <c r="E181" i="1"/>
  <c r="A181" i="1"/>
  <c r="BF180" i="1"/>
  <c r="AU180" i="1"/>
  <c r="AS180" i="1"/>
  <c r="AH180" i="1"/>
  <c r="AQ180" i="1" s="1"/>
  <c r="AG180" i="1"/>
  <c r="AB180" i="1"/>
  <c r="AA180" i="1"/>
  <c r="Y180" i="1"/>
  <c r="AP180" i="1" s="1"/>
  <c r="X180" i="1"/>
  <c r="W180" i="1"/>
  <c r="V180" i="1"/>
  <c r="AE180" i="1" s="1"/>
  <c r="U180" i="1"/>
  <c r="S180" i="1"/>
  <c r="R180" i="1" s="1"/>
  <c r="Q180" i="1" s="1"/>
  <c r="P180" i="1"/>
  <c r="O180" i="1"/>
  <c r="H180" i="1"/>
  <c r="E180" i="1"/>
  <c r="A180" i="1"/>
  <c r="BF179" i="1"/>
  <c r="AU179" i="1"/>
  <c r="AS179" i="1"/>
  <c r="AG179" i="1"/>
  <c r="AF179" i="1"/>
  <c r="AC179" i="1"/>
  <c r="AB179" i="1"/>
  <c r="Z179" i="1"/>
  <c r="X179" i="1"/>
  <c r="W179" i="1"/>
  <c r="V179" i="1"/>
  <c r="AE179" i="1" s="1"/>
  <c r="U179" i="1"/>
  <c r="S179" i="1"/>
  <c r="R179" i="1" s="1"/>
  <c r="Q179" i="1" s="1"/>
  <c r="P179" i="1"/>
  <c r="O179" i="1"/>
  <c r="H179" i="1"/>
  <c r="E179" i="1"/>
  <c r="A179" i="1"/>
  <c r="BF178" i="1"/>
  <c r="AU178" i="1"/>
  <c r="AS178" i="1"/>
  <c r="AH178" i="1"/>
  <c r="AQ178" i="1" s="1"/>
  <c r="AG178" i="1"/>
  <c r="AB178" i="1"/>
  <c r="AA178" i="1"/>
  <c r="Y178" i="1"/>
  <c r="AP178" i="1" s="1"/>
  <c r="X178" i="1"/>
  <c r="W178" i="1"/>
  <c r="V178" i="1"/>
  <c r="AE178" i="1" s="1"/>
  <c r="U178" i="1"/>
  <c r="S178" i="1"/>
  <c r="R178" i="1" s="1"/>
  <c r="Q178" i="1" s="1"/>
  <c r="P178" i="1"/>
  <c r="O178" i="1"/>
  <c r="H178" i="1"/>
  <c r="E178" i="1"/>
  <c r="A178" i="1"/>
  <c r="BF177" i="1"/>
  <c r="AU177" i="1"/>
  <c r="AS177" i="1"/>
  <c r="AG177" i="1"/>
  <c r="AF177" i="1"/>
  <c r="AC177" i="1"/>
  <c r="AB177" i="1"/>
  <c r="Z177" i="1"/>
  <c r="X177" i="1"/>
  <c r="W177" i="1"/>
  <c r="V177" i="1"/>
  <c r="AE177" i="1" s="1"/>
  <c r="U177" i="1"/>
  <c r="S177" i="1"/>
  <c r="R177" i="1" s="1"/>
  <c r="Q177" i="1" s="1"/>
  <c r="P177" i="1"/>
  <c r="O177" i="1"/>
  <c r="H177" i="1"/>
  <c r="E177" i="1"/>
  <c r="A177" i="1"/>
  <c r="BF176" i="1"/>
  <c r="AU176" i="1"/>
  <c r="AS176" i="1"/>
  <c r="AH176" i="1"/>
  <c r="AQ176" i="1" s="1"/>
  <c r="AG176" i="1"/>
  <c r="AB176" i="1"/>
  <c r="AA176" i="1"/>
  <c r="Y176" i="1"/>
  <c r="AP176" i="1" s="1"/>
  <c r="X176" i="1"/>
  <c r="W176" i="1"/>
  <c r="V176" i="1"/>
  <c r="AE176" i="1" s="1"/>
  <c r="U176" i="1"/>
  <c r="S176" i="1"/>
  <c r="R176" i="1" s="1"/>
  <c r="Q176" i="1" s="1"/>
  <c r="P176" i="1"/>
  <c r="O176" i="1"/>
  <c r="H176" i="1"/>
  <c r="E176" i="1"/>
  <c r="A176" i="1"/>
  <c r="BF175" i="1"/>
  <c r="AU175" i="1"/>
  <c r="AS175" i="1"/>
  <c r="AG175" i="1"/>
  <c r="AF175" i="1"/>
  <c r="AC175" i="1"/>
  <c r="AB175" i="1"/>
  <c r="Z175" i="1"/>
  <c r="X175" i="1"/>
  <c r="W175" i="1"/>
  <c r="V175" i="1"/>
  <c r="AE175" i="1" s="1"/>
  <c r="U175" i="1"/>
  <c r="S175" i="1"/>
  <c r="R175" i="1" s="1"/>
  <c r="Q175" i="1" s="1"/>
  <c r="P175" i="1"/>
  <c r="O175" i="1"/>
  <c r="H175" i="1"/>
  <c r="E175" i="1"/>
  <c r="A175" i="1"/>
  <c r="BF174" i="1"/>
  <c r="AU174" i="1"/>
  <c r="AS174" i="1"/>
  <c r="AH174" i="1"/>
  <c r="AQ174" i="1" s="1"/>
  <c r="AG174" i="1"/>
  <c r="AB174" i="1"/>
  <c r="AA174" i="1"/>
  <c r="Y174" i="1"/>
  <c r="AP174" i="1" s="1"/>
  <c r="X174" i="1"/>
  <c r="W174" i="1"/>
  <c r="V174" i="1"/>
  <c r="AE174" i="1" s="1"/>
  <c r="U174" i="1"/>
  <c r="S174" i="1"/>
  <c r="R174" i="1" s="1"/>
  <c r="Q174" i="1" s="1"/>
  <c r="P174" i="1"/>
  <c r="O174" i="1"/>
  <c r="H174" i="1"/>
  <c r="E174" i="1"/>
  <c r="A174" i="1"/>
  <c r="BF173" i="1"/>
  <c r="AU173" i="1"/>
  <c r="AS173" i="1"/>
  <c r="AG173" i="1"/>
  <c r="Y173" i="1"/>
  <c r="AP173" i="1" s="1"/>
  <c r="X173" i="1"/>
  <c r="W173" i="1"/>
  <c r="V173" i="1"/>
  <c r="AD173" i="1" s="1"/>
  <c r="U173" i="1"/>
  <c r="S173" i="1"/>
  <c r="R173" i="1"/>
  <c r="Q173" i="1" s="1"/>
  <c r="P173" i="1"/>
  <c r="O173" i="1"/>
  <c r="H173" i="1"/>
  <c r="E173" i="1"/>
  <c r="A173" i="1"/>
  <c r="BF172" i="1"/>
  <c r="AU172" i="1"/>
  <c r="AS172" i="1"/>
  <c r="AM172" i="1"/>
  <c r="AG172" i="1"/>
  <c r="X172" i="1"/>
  <c r="W172" i="1"/>
  <c r="V172" i="1"/>
  <c r="U172" i="1"/>
  <c r="S172" i="1"/>
  <c r="R172" i="1"/>
  <c r="Q172" i="1" s="1"/>
  <c r="P172" i="1"/>
  <c r="O172" i="1"/>
  <c r="H172" i="1"/>
  <c r="E172" i="1"/>
  <c r="A172" i="1"/>
  <c r="BF171" i="1"/>
  <c r="AU171" i="1"/>
  <c r="AS171" i="1"/>
  <c r="AG171" i="1"/>
  <c r="AD171" i="1"/>
  <c r="AA171" i="1"/>
  <c r="Y171" i="1"/>
  <c r="AP171" i="1" s="1"/>
  <c r="X171" i="1"/>
  <c r="W171" i="1"/>
  <c r="V171" i="1"/>
  <c r="AC171" i="1" s="1"/>
  <c r="AF171" i="1" s="1"/>
  <c r="U171" i="1"/>
  <c r="S171" i="1"/>
  <c r="R171" i="1"/>
  <c r="Q171" i="1" s="1"/>
  <c r="P171" i="1"/>
  <c r="O171" i="1"/>
  <c r="H171" i="1"/>
  <c r="E171" i="1"/>
  <c r="A171" i="1"/>
  <c r="BF170" i="1"/>
  <c r="AU170" i="1"/>
  <c r="AS170" i="1"/>
  <c r="AM170" i="1"/>
  <c r="AG170" i="1"/>
  <c r="AF170" i="1"/>
  <c r="AC170" i="1"/>
  <c r="AA170" i="1"/>
  <c r="X170" i="1"/>
  <c r="W170" i="1"/>
  <c r="V170" i="1"/>
  <c r="AD170" i="1" s="1"/>
  <c r="U170" i="1"/>
  <c r="S170" i="1"/>
  <c r="R170" i="1"/>
  <c r="Q170" i="1" s="1"/>
  <c r="P170" i="1"/>
  <c r="O170" i="1"/>
  <c r="H170" i="1"/>
  <c r="E170" i="1"/>
  <c r="A170" i="1"/>
  <c r="BF169" i="1"/>
  <c r="AU169" i="1"/>
  <c r="AS169" i="1"/>
  <c r="AM169" i="1"/>
  <c r="AG169" i="1"/>
  <c r="AF169" i="1"/>
  <c r="AD169" i="1"/>
  <c r="Y169" i="1"/>
  <c r="AP169" i="1" s="1"/>
  <c r="X169" i="1"/>
  <c r="W169" i="1"/>
  <c r="V169" i="1"/>
  <c r="AC169" i="1" s="1"/>
  <c r="U169" i="1"/>
  <c r="S169" i="1"/>
  <c r="R169" i="1"/>
  <c r="Q169" i="1" s="1"/>
  <c r="P169" i="1"/>
  <c r="O169" i="1"/>
  <c r="H169" i="1"/>
  <c r="E169" i="1"/>
  <c r="A169" i="1"/>
  <c r="BF168" i="1"/>
  <c r="AU168" i="1"/>
  <c r="AS168" i="1"/>
  <c r="AM168" i="1"/>
  <c r="AG168" i="1"/>
  <c r="X168" i="1"/>
  <c r="W168" i="1"/>
  <c r="V168" i="1"/>
  <c r="U168" i="1"/>
  <c r="S168" i="1"/>
  <c r="R168" i="1"/>
  <c r="Q168" i="1" s="1"/>
  <c r="P168" i="1"/>
  <c r="O168" i="1"/>
  <c r="H168" i="1"/>
  <c r="E168" i="1"/>
  <c r="A168" i="1"/>
  <c r="BF167" i="1"/>
  <c r="AU167" i="1"/>
  <c r="AS167" i="1"/>
  <c r="AM167" i="1"/>
  <c r="AG167" i="1"/>
  <c r="AF167" i="1"/>
  <c r="AD167" i="1"/>
  <c r="AC167" i="1"/>
  <c r="AA167" i="1"/>
  <c r="Y167" i="1"/>
  <c r="AP167" i="1" s="1"/>
  <c r="X167" i="1"/>
  <c r="W167" i="1"/>
  <c r="V167" i="1"/>
  <c r="U167" i="1"/>
  <c r="S167" i="1"/>
  <c r="R167" i="1"/>
  <c r="Q167" i="1" s="1"/>
  <c r="P167" i="1"/>
  <c r="O167" i="1"/>
  <c r="H167" i="1"/>
  <c r="E167" i="1"/>
  <c r="A167" i="1"/>
  <c r="BF166" i="1"/>
  <c r="AU166" i="1"/>
  <c r="AS166" i="1"/>
  <c r="AP166" i="1"/>
  <c r="AM166" i="1"/>
  <c r="AG166" i="1"/>
  <c r="AC166" i="1"/>
  <c r="AF166" i="1" s="1"/>
  <c r="AA166" i="1"/>
  <c r="Y166" i="1"/>
  <c r="X166" i="1"/>
  <c r="W166" i="1"/>
  <c r="V166" i="1"/>
  <c r="AD166" i="1" s="1"/>
  <c r="U166" i="1"/>
  <c r="S166" i="1"/>
  <c r="R166" i="1"/>
  <c r="Q166" i="1" s="1"/>
  <c r="P166" i="1"/>
  <c r="O166" i="1"/>
  <c r="H166" i="1"/>
  <c r="E166" i="1"/>
  <c r="A166" i="1"/>
  <c r="BF165" i="1"/>
  <c r="AU165" i="1"/>
  <c r="AS165" i="1"/>
  <c r="AM165" i="1"/>
  <c r="AG165" i="1"/>
  <c r="AF165" i="1"/>
  <c r="AD165" i="1"/>
  <c r="AC165" i="1"/>
  <c r="Y165" i="1"/>
  <c r="AP165" i="1" s="1"/>
  <c r="X165" i="1"/>
  <c r="W165" i="1"/>
  <c r="V165" i="1"/>
  <c r="U165" i="1"/>
  <c r="S165" i="1"/>
  <c r="R165" i="1"/>
  <c r="Q165" i="1" s="1"/>
  <c r="P165" i="1"/>
  <c r="O165" i="1"/>
  <c r="H165" i="1"/>
  <c r="E165" i="1"/>
  <c r="A165" i="1"/>
  <c r="BF164" i="1"/>
  <c r="AU164" i="1"/>
  <c r="AS164" i="1"/>
  <c r="AM164" i="1"/>
  <c r="AG164" i="1"/>
  <c r="Y164" i="1"/>
  <c r="AP164" i="1" s="1"/>
  <c r="X164" i="1"/>
  <c r="W164" i="1"/>
  <c r="V164" i="1"/>
  <c r="U164" i="1"/>
  <c r="S164" i="1"/>
  <c r="R164" i="1"/>
  <c r="Q164" i="1" s="1"/>
  <c r="P164" i="1"/>
  <c r="O164" i="1"/>
  <c r="H164" i="1"/>
  <c r="E164" i="1"/>
  <c r="A164" i="1"/>
  <c r="BF163" i="1"/>
  <c r="AU163" i="1"/>
  <c r="AS163" i="1"/>
  <c r="AM163" i="1"/>
  <c r="AG163" i="1"/>
  <c r="AF163" i="1"/>
  <c r="AD163" i="1"/>
  <c r="AC163" i="1"/>
  <c r="AA163" i="1"/>
  <c r="Y163" i="1"/>
  <c r="AP163" i="1" s="1"/>
  <c r="X163" i="1"/>
  <c r="W163" i="1"/>
  <c r="V163" i="1"/>
  <c r="U163" i="1"/>
  <c r="S163" i="1"/>
  <c r="R163" i="1"/>
  <c r="Q163" i="1" s="1"/>
  <c r="P163" i="1"/>
  <c r="O163" i="1"/>
  <c r="H163" i="1"/>
  <c r="E163" i="1"/>
  <c r="A163" i="1"/>
  <c r="BF162" i="1"/>
  <c r="AU162" i="1"/>
  <c r="AS162" i="1"/>
  <c r="AM162" i="1"/>
  <c r="AG162" i="1"/>
  <c r="AF162" i="1"/>
  <c r="AC162" i="1"/>
  <c r="AA162" i="1"/>
  <c r="Y162" i="1"/>
  <c r="AP162" i="1" s="1"/>
  <c r="X162" i="1"/>
  <c r="W162" i="1"/>
  <c r="V162" i="1"/>
  <c r="AD162" i="1" s="1"/>
  <c r="U162" i="1"/>
  <c r="S162" i="1"/>
  <c r="R162" i="1"/>
  <c r="Q162" i="1" s="1"/>
  <c r="P162" i="1"/>
  <c r="O162" i="1"/>
  <c r="H162" i="1"/>
  <c r="E162" i="1"/>
  <c r="A162" i="1"/>
  <c r="BF161" i="1"/>
  <c r="AU161" i="1"/>
  <c r="AS161" i="1"/>
  <c r="AM161" i="1"/>
  <c r="AG161" i="1"/>
  <c r="AE161" i="1"/>
  <c r="AD161" i="1"/>
  <c r="AC161" i="1"/>
  <c r="AF161" i="1" s="1"/>
  <c r="AA161" i="1"/>
  <c r="Y161" i="1"/>
  <c r="AP161" i="1" s="1"/>
  <c r="X161" i="1"/>
  <c r="W161" i="1"/>
  <c r="V161" i="1"/>
  <c r="U161" i="1"/>
  <c r="S161" i="1"/>
  <c r="R161" i="1"/>
  <c r="Q161" i="1" s="1"/>
  <c r="P161" i="1"/>
  <c r="O161" i="1"/>
  <c r="H161" i="1"/>
  <c r="E161" i="1"/>
  <c r="A161" i="1"/>
  <c r="BF160" i="1"/>
  <c r="AU160" i="1"/>
  <c r="AS160" i="1"/>
  <c r="AG160" i="1"/>
  <c r="X160" i="1"/>
  <c r="W160" i="1"/>
  <c r="V160" i="1"/>
  <c r="Y160" i="1" s="1"/>
  <c r="U160" i="1"/>
  <c r="S160" i="1"/>
  <c r="R160" i="1"/>
  <c r="Q160" i="1" s="1"/>
  <c r="P160" i="1"/>
  <c r="O160" i="1"/>
  <c r="H160" i="1"/>
  <c r="E160" i="1"/>
  <c r="A160" i="1"/>
  <c r="BF159" i="1"/>
  <c r="AU159" i="1"/>
  <c r="AS159" i="1"/>
  <c r="AG159" i="1"/>
  <c r="AE159" i="1"/>
  <c r="AD159" i="1"/>
  <c r="AC159" i="1"/>
  <c r="AF159" i="1" s="1"/>
  <c r="Y159" i="1"/>
  <c r="AP159" i="1" s="1"/>
  <c r="X159" i="1"/>
  <c r="W159" i="1"/>
  <c r="V159" i="1"/>
  <c r="U159" i="1"/>
  <c r="S159" i="1"/>
  <c r="R159" i="1"/>
  <c r="Q159" i="1" s="1"/>
  <c r="P159" i="1"/>
  <c r="O159" i="1"/>
  <c r="H159" i="1"/>
  <c r="E159" i="1"/>
  <c r="A159" i="1"/>
  <c r="BF158" i="1"/>
  <c r="AU158" i="1"/>
  <c r="AS158" i="1"/>
  <c r="AP158" i="1"/>
  <c r="AG158" i="1"/>
  <c r="AE158" i="1"/>
  <c r="AC158" i="1"/>
  <c r="AF158" i="1" s="1"/>
  <c r="AA158" i="1"/>
  <c r="Y158" i="1"/>
  <c r="X158" i="1"/>
  <c r="W158" i="1"/>
  <c r="V158" i="1"/>
  <c r="AD158" i="1" s="1"/>
  <c r="U158" i="1"/>
  <c r="S158" i="1"/>
  <c r="R158" i="1"/>
  <c r="Q158" i="1" s="1"/>
  <c r="P158" i="1"/>
  <c r="O158" i="1"/>
  <c r="H158" i="1"/>
  <c r="E158" i="1"/>
  <c r="A158" i="1"/>
  <c r="BF157" i="1"/>
  <c r="AU157" i="1"/>
  <c r="AS157" i="1"/>
  <c r="AM157" i="1"/>
  <c r="AG157" i="1"/>
  <c r="AF157" i="1"/>
  <c r="AD157" i="1"/>
  <c r="AC157" i="1"/>
  <c r="AB157" i="1"/>
  <c r="Y157" i="1"/>
  <c r="AP157" i="1" s="1"/>
  <c r="X157" i="1"/>
  <c r="W157" i="1"/>
  <c r="V157" i="1"/>
  <c r="U157" i="1"/>
  <c r="S157" i="1"/>
  <c r="R157" i="1"/>
  <c r="Q157" i="1" s="1"/>
  <c r="P157" i="1"/>
  <c r="O157" i="1"/>
  <c r="H157" i="1"/>
  <c r="E157" i="1"/>
  <c r="A157" i="1"/>
  <c r="BG156" i="1"/>
  <c r="AZ156" i="1" s="1"/>
  <c r="BC156" i="1"/>
  <c r="BA156" i="1"/>
  <c r="AY156" i="1"/>
  <c r="AX156" i="1"/>
  <c r="AW156" i="1"/>
  <c r="AR156" i="1"/>
  <c r="G156" i="1"/>
  <c r="C156" i="1"/>
  <c r="B156" i="1"/>
  <c r="BG155" i="1"/>
  <c r="BF155" i="1"/>
  <c r="BC155" i="1"/>
  <c r="AZ155" i="1"/>
  <c r="AY155" i="1"/>
  <c r="AX155" i="1"/>
  <c r="AW155" i="1"/>
  <c r="BA155" i="1" s="1"/>
  <c r="BD155" i="1" s="1"/>
  <c r="BE155" i="1" s="1"/>
  <c r="BH155" i="1" s="1"/>
  <c r="AJ155" i="1"/>
  <c r="AI155" i="1"/>
  <c r="Q155" i="1"/>
  <c r="M155" i="1"/>
  <c r="AM160" i="1" s="1"/>
  <c r="C155" i="1"/>
  <c r="BG154" i="1"/>
  <c r="AZ154" i="1"/>
  <c r="AY154" i="1"/>
  <c r="AX154" i="1"/>
  <c r="AW154" i="1"/>
  <c r="AR154" i="1"/>
  <c r="AJ154" i="1"/>
  <c r="Q154" i="1"/>
  <c r="I154" i="1"/>
  <c r="C154" i="1"/>
  <c r="B154" i="1"/>
  <c r="BF153" i="1"/>
  <c r="AU153" i="1"/>
  <c r="AS153" i="1"/>
  <c r="AQ153" i="1"/>
  <c r="AH153" i="1"/>
  <c r="AG153" i="1"/>
  <c r="AE153" i="1"/>
  <c r="AC153" i="1"/>
  <c r="AF153" i="1" s="1"/>
  <c r="AB153" i="1"/>
  <c r="AA153" i="1"/>
  <c r="Z153" i="1"/>
  <c r="Y153" i="1"/>
  <c r="AP153" i="1" s="1"/>
  <c r="X153" i="1"/>
  <c r="W153" i="1"/>
  <c r="V153" i="1"/>
  <c r="AD153" i="1" s="1"/>
  <c r="U153" i="1"/>
  <c r="S153" i="1"/>
  <c r="R153" i="1" s="1"/>
  <c r="Q153" i="1" s="1"/>
  <c r="P153" i="1"/>
  <c r="O153" i="1"/>
  <c r="H153" i="1"/>
  <c r="E153" i="1"/>
  <c r="A153" i="1"/>
  <c r="BF152" i="1"/>
  <c r="AU152" i="1"/>
  <c r="AS152" i="1"/>
  <c r="AN152" i="1"/>
  <c r="AH152" i="1"/>
  <c r="AQ152" i="1" s="1"/>
  <c r="AG152" i="1"/>
  <c r="AF152" i="1"/>
  <c r="AE152" i="1"/>
  <c r="AC152" i="1"/>
  <c r="AB152" i="1"/>
  <c r="AA152" i="1"/>
  <c r="Z152" i="1"/>
  <c r="Y152" i="1"/>
  <c r="AP152" i="1" s="1"/>
  <c r="X152" i="1"/>
  <c r="W152" i="1"/>
  <c r="V152" i="1"/>
  <c r="AD152" i="1" s="1"/>
  <c r="U152" i="1"/>
  <c r="S152" i="1"/>
  <c r="R152" i="1"/>
  <c r="Q152" i="1" s="1"/>
  <c r="P152" i="1"/>
  <c r="O152" i="1"/>
  <c r="H152" i="1"/>
  <c r="E152" i="1"/>
  <c r="A152" i="1"/>
  <c r="BF151" i="1"/>
  <c r="AU151" i="1"/>
  <c r="AS151" i="1"/>
  <c r="AQ151" i="1"/>
  <c r="AN151" i="1"/>
  <c r="AH151" i="1"/>
  <c r="AG151" i="1"/>
  <c r="AF151" i="1"/>
  <c r="AE151" i="1"/>
  <c r="AC151" i="1"/>
  <c r="AB151" i="1"/>
  <c r="AA151" i="1"/>
  <c r="Z151" i="1"/>
  <c r="Y151" i="1"/>
  <c r="AP151" i="1" s="1"/>
  <c r="X151" i="1"/>
  <c r="W151" i="1"/>
  <c r="V151" i="1"/>
  <c r="AD151" i="1" s="1"/>
  <c r="U151" i="1"/>
  <c r="S151" i="1"/>
  <c r="R151" i="1"/>
  <c r="Q151" i="1" s="1"/>
  <c r="P151" i="1"/>
  <c r="O151" i="1"/>
  <c r="H151" i="1"/>
  <c r="E151" i="1"/>
  <c r="A151" i="1"/>
  <c r="BF150" i="1"/>
  <c r="AU150" i="1"/>
  <c r="AS150" i="1"/>
  <c r="AQ150" i="1"/>
  <c r="AN150" i="1"/>
  <c r="AH150" i="1"/>
  <c r="AG150" i="1"/>
  <c r="AE150" i="1"/>
  <c r="AC150" i="1"/>
  <c r="AF150" i="1" s="1"/>
  <c r="AB150" i="1"/>
  <c r="AA150" i="1"/>
  <c r="Z150" i="1"/>
  <c r="Y150" i="1"/>
  <c r="AP150" i="1" s="1"/>
  <c r="X150" i="1"/>
  <c r="W150" i="1"/>
  <c r="V150" i="1"/>
  <c r="AD150" i="1" s="1"/>
  <c r="U150" i="1"/>
  <c r="S150" i="1"/>
  <c r="R150" i="1"/>
  <c r="Q150" i="1" s="1"/>
  <c r="P150" i="1"/>
  <c r="O150" i="1"/>
  <c r="H150" i="1"/>
  <c r="E150" i="1"/>
  <c r="A150" i="1"/>
  <c r="BF149" i="1"/>
  <c r="AU149" i="1"/>
  <c r="AS149" i="1"/>
  <c r="AM149" i="1"/>
  <c r="AH149" i="1"/>
  <c r="AQ149" i="1" s="1"/>
  <c r="AG149" i="1"/>
  <c r="AE149" i="1"/>
  <c r="AC149" i="1"/>
  <c r="AF149" i="1" s="1"/>
  <c r="AB149" i="1"/>
  <c r="AA149" i="1"/>
  <c r="Z149" i="1"/>
  <c r="Y149" i="1"/>
  <c r="AP149" i="1" s="1"/>
  <c r="X149" i="1"/>
  <c r="W149" i="1"/>
  <c r="V149" i="1"/>
  <c r="AD149" i="1" s="1"/>
  <c r="U149" i="1"/>
  <c r="S149" i="1"/>
  <c r="R149" i="1" s="1"/>
  <c r="Q149" i="1" s="1"/>
  <c r="P149" i="1"/>
  <c r="O149" i="1"/>
  <c r="H149" i="1"/>
  <c r="E149" i="1"/>
  <c r="A149" i="1"/>
  <c r="BF148" i="1"/>
  <c r="AU148" i="1"/>
  <c r="AS148" i="1"/>
  <c r="AG148" i="1"/>
  <c r="AE148" i="1"/>
  <c r="AC148" i="1"/>
  <c r="AF148" i="1" s="1"/>
  <c r="AA148" i="1"/>
  <c r="X148" i="1"/>
  <c r="W148" i="1"/>
  <c r="V148" i="1"/>
  <c r="AD148" i="1" s="1"/>
  <c r="U148" i="1"/>
  <c r="S148" i="1"/>
  <c r="R148" i="1"/>
  <c r="Q148" i="1" s="1"/>
  <c r="P148" i="1"/>
  <c r="O148" i="1"/>
  <c r="H148" i="1"/>
  <c r="E148" i="1"/>
  <c r="A148" i="1"/>
  <c r="BF147" i="1"/>
  <c r="AU147" i="1"/>
  <c r="AS147" i="1"/>
  <c r="AM147" i="1"/>
  <c r="AG147" i="1"/>
  <c r="AD147" i="1"/>
  <c r="AA147" i="1"/>
  <c r="X147" i="1"/>
  <c r="W147" i="1"/>
  <c r="V147" i="1"/>
  <c r="AE147" i="1" s="1"/>
  <c r="U147" i="1"/>
  <c r="S147" i="1"/>
  <c r="R147" i="1"/>
  <c r="Q147" i="1" s="1"/>
  <c r="P147" i="1"/>
  <c r="O147" i="1"/>
  <c r="H147" i="1"/>
  <c r="E147" i="1"/>
  <c r="A147" i="1"/>
  <c r="BF146" i="1"/>
  <c r="AU146" i="1"/>
  <c r="AS146" i="1"/>
  <c r="AP146" i="1"/>
  <c r="AM146" i="1"/>
  <c r="AG146" i="1"/>
  <c r="AD146" i="1"/>
  <c r="AA146" i="1"/>
  <c r="Y146" i="1"/>
  <c r="X146" i="1"/>
  <c r="W146" i="1"/>
  <c r="V146" i="1"/>
  <c r="U146" i="1"/>
  <c r="S146" i="1"/>
  <c r="R146" i="1"/>
  <c r="Q146" i="1" s="1"/>
  <c r="P146" i="1"/>
  <c r="O146" i="1"/>
  <c r="H146" i="1"/>
  <c r="E146" i="1"/>
  <c r="A146" i="1"/>
  <c r="BF145" i="1"/>
  <c r="AU145" i="1"/>
  <c r="AS145" i="1"/>
  <c r="AG145" i="1"/>
  <c r="X145" i="1"/>
  <c r="W145" i="1"/>
  <c r="V145" i="1"/>
  <c r="U145" i="1"/>
  <c r="S145" i="1"/>
  <c r="R145" i="1"/>
  <c r="Q145" i="1" s="1"/>
  <c r="P145" i="1"/>
  <c r="O145" i="1"/>
  <c r="H145" i="1"/>
  <c r="E145" i="1"/>
  <c r="A145" i="1"/>
  <c r="BF144" i="1"/>
  <c r="AU144" i="1"/>
  <c r="AS144" i="1"/>
  <c r="AG144" i="1"/>
  <c r="AA144" i="1"/>
  <c r="X144" i="1"/>
  <c r="W144" i="1"/>
  <c r="V144" i="1"/>
  <c r="AC144" i="1" s="1"/>
  <c r="AF144" i="1" s="1"/>
  <c r="U144" i="1"/>
  <c r="S144" i="1"/>
  <c r="R144" i="1"/>
  <c r="Q144" i="1" s="1"/>
  <c r="P144" i="1"/>
  <c r="O144" i="1"/>
  <c r="H144" i="1"/>
  <c r="E144" i="1"/>
  <c r="A144" i="1"/>
  <c r="BF143" i="1"/>
  <c r="AU143" i="1"/>
  <c r="AS143" i="1"/>
  <c r="AG143" i="1"/>
  <c r="AE143" i="1"/>
  <c r="X143" i="1"/>
  <c r="W143" i="1"/>
  <c r="V143" i="1"/>
  <c r="U143" i="1"/>
  <c r="S143" i="1"/>
  <c r="R143" i="1"/>
  <c r="Q143" i="1" s="1"/>
  <c r="P143" i="1"/>
  <c r="O143" i="1"/>
  <c r="H143" i="1"/>
  <c r="E143" i="1"/>
  <c r="A143" i="1"/>
  <c r="BF142" i="1"/>
  <c r="AU142" i="1"/>
  <c r="AS142" i="1"/>
  <c r="AM142" i="1"/>
  <c r="AG142" i="1"/>
  <c r="AA142" i="1"/>
  <c r="Y142" i="1"/>
  <c r="AP142" i="1" s="1"/>
  <c r="X142" i="1"/>
  <c r="W142" i="1"/>
  <c r="V142" i="1"/>
  <c r="AD142" i="1" s="1"/>
  <c r="U142" i="1"/>
  <c r="S142" i="1"/>
  <c r="R142" i="1"/>
  <c r="Q142" i="1" s="1"/>
  <c r="P142" i="1"/>
  <c r="O142" i="1"/>
  <c r="H142" i="1"/>
  <c r="E142" i="1"/>
  <c r="A142" i="1"/>
  <c r="BF141" i="1"/>
  <c r="AU141" i="1"/>
  <c r="AS141" i="1"/>
  <c r="AG141" i="1"/>
  <c r="Y141" i="1"/>
  <c r="AP141" i="1" s="1"/>
  <c r="X141" i="1"/>
  <c r="W141" i="1"/>
  <c r="V141" i="1"/>
  <c r="U141" i="1"/>
  <c r="S141" i="1"/>
  <c r="R141" i="1"/>
  <c r="Q141" i="1" s="1"/>
  <c r="P141" i="1"/>
  <c r="O141" i="1"/>
  <c r="H141" i="1"/>
  <c r="E141" i="1"/>
  <c r="A141" i="1"/>
  <c r="BF140" i="1"/>
  <c r="AU140" i="1"/>
  <c r="AS140" i="1"/>
  <c r="AG140" i="1"/>
  <c r="AD140" i="1"/>
  <c r="X140" i="1"/>
  <c r="W140" i="1"/>
  <c r="V140" i="1"/>
  <c r="AE140" i="1" s="1"/>
  <c r="U140" i="1"/>
  <c r="S140" i="1"/>
  <c r="R140" i="1"/>
  <c r="Q140" i="1" s="1"/>
  <c r="P140" i="1"/>
  <c r="O140" i="1"/>
  <c r="H140" i="1"/>
  <c r="E140" i="1"/>
  <c r="A140" i="1"/>
  <c r="BF139" i="1"/>
  <c r="AU139" i="1"/>
  <c r="AS139" i="1"/>
  <c r="AM139" i="1"/>
  <c r="AG139" i="1"/>
  <c r="AA139" i="1"/>
  <c r="X139" i="1"/>
  <c r="W139" i="1"/>
  <c r="V139" i="1"/>
  <c r="AE139" i="1" s="1"/>
  <c r="U139" i="1"/>
  <c r="S139" i="1"/>
  <c r="R139" i="1"/>
  <c r="Q139" i="1" s="1"/>
  <c r="P139" i="1"/>
  <c r="O139" i="1"/>
  <c r="H139" i="1"/>
  <c r="E139" i="1"/>
  <c r="A139" i="1"/>
  <c r="BF138" i="1"/>
  <c r="AU138" i="1"/>
  <c r="AS138" i="1"/>
  <c r="AP138" i="1"/>
  <c r="AG138" i="1"/>
  <c r="AD138" i="1"/>
  <c r="Y138" i="1"/>
  <c r="X138" i="1"/>
  <c r="W138" i="1"/>
  <c r="V138" i="1"/>
  <c r="U138" i="1"/>
  <c r="S138" i="1"/>
  <c r="R138" i="1"/>
  <c r="Q138" i="1" s="1"/>
  <c r="P138" i="1"/>
  <c r="O138" i="1"/>
  <c r="H138" i="1"/>
  <c r="E138" i="1"/>
  <c r="A138" i="1"/>
  <c r="BF137" i="1"/>
  <c r="AU137" i="1"/>
  <c r="AS137" i="1"/>
  <c r="AP137" i="1"/>
  <c r="AG137" i="1"/>
  <c r="AD137" i="1"/>
  <c r="AC137" i="1"/>
  <c r="AF137" i="1" s="1"/>
  <c r="AA137" i="1"/>
  <c r="Y137" i="1"/>
  <c r="X137" i="1"/>
  <c r="W137" i="1"/>
  <c r="V137" i="1"/>
  <c r="U137" i="1"/>
  <c r="S137" i="1"/>
  <c r="R137" i="1"/>
  <c r="Q137" i="1" s="1"/>
  <c r="P137" i="1"/>
  <c r="O137" i="1"/>
  <c r="H137" i="1"/>
  <c r="E137" i="1"/>
  <c r="A137" i="1"/>
  <c r="BF136" i="1"/>
  <c r="AU136" i="1"/>
  <c r="AS136" i="1"/>
  <c r="AG136" i="1"/>
  <c r="AC136" i="1"/>
  <c r="AF136" i="1" s="1"/>
  <c r="X136" i="1"/>
  <c r="W136" i="1"/>
  <c r="V136" i="1"/>
  <c r="AD136" i="1" s="1"/>
  <c r="U136" i="1"/>
  <c r="S136" i="1"/>
  <c r="R136" i="1"/>
  <c r="Q136" i="1" s="1"/>
  <c r="P136" i="1"/>
  <c r="O136" i="1"/>
  <c r="H136" i="1"/>
  <c r="E136" i="1"/>
  <c r="A136" i="1"/>
  <c r="BF135" i="1"/>
  <c r="AU135" i="1"/>
  <c r="AS135" i="1"/>
  <c r="AM135" i="1"/>
  <c r="AG135" i="1"/>
  <c r="AE135" i="1"/>
  <c r="AD135" i="1"/>
  <c r="AA135" i="1"/>
  <c r="X135" i="1"/>
  <c r="W135" i="1"/>
  <c r="V135" i="1"/>
  <c r="U135" i="1"/>
  <c r="S135" i="1"/>
  <c r="R135" i="1"/>
  <c r="Q135" i="1" s="1"/>
  <c r="P135" i="1"/>
  <c r="O135" i="1"/>
  <c r="H135" i="1"/>
  <c r="E135" i="1"/>
  <c r="A135" i="1"/>
  <c r="BF134" i="1"/>
  <c r="AU134" i="1"/>
  <c r="AS134" i="1"/>
  <c r="AM134" i="1"/>
  <c r="AG134" i="1"/>
  <c r="X134" i="1"/>
  <c r="W134" i="1"/>
  <c r="V134" i="1"/>
  <c r="U134" i="1"/>
  <c r="S134" i="1"/>
  <c r="R134" i="1"/>
  <c r="Q134" i="1" s="1"/>
  <c r="P134" i="1"/>
  <c r="O134" i="1"/>
  <c r="H134" i="1"/>
  <c r="E134" i="1"/>
  <c r="A134" i="1"/>
  <c r="AU133" i="1"/>
  <c r="AD133" i="1"/>
  <c r="AA133" i="1"/>
  <c r="Y133" i="1"/>
  <c r="AP133" i="1" s="1"/>
  <c r="X133" i="1"/>
  <c r="W133" i="1"/>
  <c r="V133" i="1"/>
  <c r="U133" i="1"/>
  <c r="S133" i="1"/>
  <c r="R133" i="1"/>
  <c r="Q133" i="1" s="1"/>
  <c r="P133" i="1"/>
  <c r="H133" i="1"/>
  <c r="AU132" i="1"/>
  <c r="AP132" i="1"/>
  <c r="AA132" i="1"/>
  <c r="AD132" i="1" s="1"/>
  <c r="X132" i="1"/>
  <c r="W132" i="1"/>
  <c r="Y132" i="1" s="1"/>
  <c r="V132" i="1"/>
  <c r="U132" i="1"/>
  <c r="S132" i="1"/>
  <c r="R132" i="1"/>
  <c r="Q132" i="1" s="1"/>
  <c r="P132" i="1"/>
  <c r="AC132" i="1" s="1"/>
  <c r="AF132" i="1" s="1"/>
  <c r="H132" i="1"/>
  <c r="AU131" i="1"/>
  <c r="X131" i="1"/>
  <c r="W131" i="1"/>
  <c r="V131" i="1"/>
  <c r="U131" i="1"/>
  <c r="S131" i="1"/>
  <c r="R131" i="1"/>
  <c r="Q131" i="1" s="1"/>
  <c r="P131" i="1"/>
  <c r="H131" i="1"/>
  <c r="AU130" i="1"/>
  <c r="AP130" i="1"/>
  <c r="AC130" i="1"/>
  <c r="AF130" i="1" s="1"/>
  <c r="Y130" i="1"/>
  <c r="X130" i="1"/>
  <c r="W130" i="1"/>
  <c r="V130" i="1"/>
  <c r="U130" i="1"/>
  <c r="S130" i="1"/>
  <c r="R130" i="1"/>
  <c r="Q130" i="1" s="1"/>
  <c r="P130" i="1"/>
  <c r="H130" i="1"/>
  <c r="AU129" i="1"/>
  <c r="X129" i="1"/>
  <c r="W129" i="1"/>
  <c r="V129" i="1"/>
  <c r="U129" i="1"/>
  <c r="S129" i="1"/>
  <c r="R129" i="1"/>
  <c r="Q129" i="1" s="1"/>
  <c r="P129" i="1"/>
  <c r="H129" i="1"/>
  <c r="AY128" i="1"/>
  <c r="AX128" i="1"/>
  <c r="AW128" i="1"/>
  <c r="AR128" i="1"/>
  <c r="L128" i="1"/>
  <c r="J128" i="1"/>
  <c r="G128" i="1"/>
  <c r="C128" i="1"/>
  <c r="B128" i="1"/>
  <c r="BG127" i="1"/>
  <c r="AZ127" i="1"/>
  <c r="AY127" i="1"/>
  <c r="AX127" i="1"/>
  <c r="AW127" i="1"/>
  <c r="AI127" i="1"/>
  <c r="M127" i="1"/>
  <c r="AM143" i="1" s="1"/>
  <c r="C127" i="1"/>
  <c r="BG126" i="1"/>
  <c r="AZ126" i="1" s="1"/>
  <c r="AY126" i="1"/>
  <c r="AX126" i="1"/>
  <c r="AW126" i="1"/>
  <c r="AR126" i="1"/>
  <c r="AJ126" i="1"/>
  <c r="AJ127" i="1" s="1"/>
  <c r="I126" i="1"/>
  <c r="C126" i="1"/>
  <c r="B126" i="1"/>
  <c r="BF125" i="1"/>
  <c r="AU125" i="1"/>
  <c r="AS125" i="1"/>
  <c r="AH125" i="1"/>
  <c r="AQ125" i="1" s="1"/>
  <c r="AG125" i="1"/>
  <c r="AD125" i="1"/>
  <c r="AA125" i="1"/>
  <c r="Z125" i="1"/>
  <c r="Y125" i="1"/>
  <c r="AP125" i="1" s="1"/>
  <c r="X125" i="1"/>
  <c r="W125" i="1"/>
  <c r="V125" i="1"/>
  <c r="U125" i="1"/>
  <c r="S125" i="1"/>
  <c r="R125" i="1"/>
  <c r="Q125" i="1" s="1"/>
  <c r="P125" i="1"/>
  <c r="O125" i="1"/>
  <c r="H125" i="1"/>
  <c r="E125" i="1"/>
  <c r="A125" i="1"/>
  <c r="BF124" i="1"/>
  <c r="AU124" i="1"/>
  <c r="AS124" i="1"/>
  <c r="AH124" i="1"/>
  <c r="AQ124" i="1" s="1"/>
  <c r="AG124" i="1"/>
  <c r="AF124" i="1"/>
  <c r="AD124" i="1"/>
  <c r="AB124" i="1"/>
  <c r="AA124" i="1"/>
  <c r="Z124" i="1"/>
  <c r="Y124" i="1"/>
  <c r="AP124" i="1" s="1"/>
  <c r="X124" i="1"/>
  <c r="W124" i="1"/>
  <c r="V124" i="1"/>
  <c r="AC124" i="1" s="1"/>
  <c r="U124" i="1"/>
  <c r="S124" i="1"/>
  <c r="R124" i="1" s="1"/>
  <c r="Q124" i="1" s="1"/>
  <c r="P124" i="1"/>
  <c r="O124" i="1"/>
  <c r="H124" i="1"/>
  <c r="E124" i="1"/>
  <c r="A124" i="1"/>
  <c r="BF123" i="1"/>
  <c r="AU123" i="1"/>
  <c r="AS123" i="1"/>
  <c r="AG123" i="1"/>
  <c r="X123" i="1"/>
  <c r="W123" i="1"/>
  <c r="V123" i="1"/>
  <c r="U123" i="1"/>
  <c r="S123" i="1"/>
  <c r="R123" i="1" s="1"/>
  <c r="Q123" i="1" s="1"/>
  <c r="P123" i="1"/>
  <c r="O123" i="1"/>
  <c r="H123" i="1"/>
  <c r="E123" i="1"/>
  <c r="A123" i="1"/>
  <c r="BF122" i="1"/>
  <c r="AU122" i="1"/>
  <c r="AS122" i="1"/>
  <c r="AP122" i="1"/>
  <c r="AH122" i="1"/>
  <c r="AQ122" i="1" s="1"/>
  <c r="AG122" i="1"/>
  <c r="AE122" i="1"/>
  <c r="AD122" i="1"/>
  <c r="AB122" i="1"/>
  <c r="AA122" i="1"/>
  <c r="Y122" i="1"/>
  <c r="X122" i="1"/>
  <c r="W122" i="1"/>
  <c r="V122" i="1"/>
  <c r="U122" i="1"/>
  <c r="S122" i="1"/>
  <c r="R122" i="1"/>
  <c r="Q122" i="1" s="1"/>
  <c r="P122" i="1"/>
  <c r="O122" i="1"/>
  <c r="H122" i="1"/>
  <c r="E122" i="1"/>
  <c r="A122" i="1"/>
  <c r="BF121" i="1"/>
  <c r="AU121" i="1"/>
  <c r="AS121" i="1"/>
  <c r="AP121" i="1"/>
  <c r="AH121" i="1"/>
  <c r="AQ121" i="1" s="1"/>
  <c r="AG121" i="1"/>
  <c r="AE121" i="1"/>
  <c r="AB121" i="1"/>
  <c r="Z121" i="1"/>
  <c r="Y121" i="1"/>
  <c r="X121" i="1"/>
  <c r="W121" i="1"/>
  <c r="V121" i="1"/>
  <c r="AA121" i="1" s="1"/>
  <c r="U121" i="1"/>
  <c r="S121" i="1"/>
  <c r="R121" i="1" s="1"/>
  <c r="Q121" i="1" s="1"/>
  <c r="P121" i="1"/>
  <c r="O121" i="1"/>
  <c r="H121" i="1"/>
  <c r="E121" i="1"/>
  <c r="A121" i="1"/>
  <c r="BF120" i="1"/>
  <c r="AU120" i="1"/>
  <c r="AS120" i="1"/>
  <c r="AN120" i="1"/>
  <c r="AG120" i="1"/>
  <c r="AD120" i="1"/>
  <c r="AA120" i="1"/>
  <c r="X120" i="1"/>
  <c r="W120" i="1"/>
  <c r="V120" i="1"/>
  <c r="U120" i="1"/>
  <c r="S120" i="1"/>
  <c r="R120" i="1"/>
  <c r="Q120" i="1" s="1"/>
  <c r="P120" i="1"/>
  <c r="O120" i="1"/>
  <c r="H120" i="1"/>
  <c r="E120" i="1"/>
  <c r="A120" i="1"/>
  <c r="BF119" i="1"/>
  <c r="AU119" i="1"/>
  <c r="AS119" i="1"/>
  <c r="AG119" i="1"/>
  <c r="AD119" i="1"/>
  <c r="Z119" i="1"/>
  <c r="X119" i="1"/>
  <c r="W119" i="1"/>
  <c r="V119" i="1"/>
  <c r="U119" i="1"/>
  <c r="S119" i="1"/>
  <c r="R119" i="1" s="1"/>
  <c r="Q119" i="1"/>
  <c r="P119" i="1"/>
  <c r="O119" i="1"/>
  <c r="H119" i="1"/>
  <c r="E119" i="1"/>
  <c r="A119" i="1"/>
  <c r="BF118" i="1"/>
  <c r="AU118" i="1"/>
  <c r="AS118" i="1"/>
  <c r="AM118" i="1"/>
  <c r="AH118" i="1"/>
  <c r="AQ118" i="1" s="1"/>
  <c r="AG118" i="1"/>
  <c r="AF118" i="1"/>
  <c r="AD118" i="1"/>
  <c r="AA118" i="1"/>
  <c r="Z118" i="1"/>
  <c r="Y118" i="1"/>
  <c r="AP118" i="1" s="1"/>
  <c r="X118" i="1"/>
  <c r="W118" i="1"/>
  <c r="V118" i="1"/>
  <c r="AC118" i="1" s="1"/>
  <c r="U118" i="1"/>
  <c r="S118" i="1"/>
  <c r="R118" i="1"/>
  <c r="Q118" i="1"/>
  <c r="P118" i="1"/>
  <c r="O118" i="1"/>
  <c r="H118" i="1"/>
  <c r="E118" i="1"/>
  <c r="A118" i="1"/>
  <c r="BF117" i="1"/>
  <c r="AU117" i="1"/>
  <c r="AS117" i="1"/>
  <c r="AG117" i="1"/>
  <c r="AE117" i="1"/>
  <c r="AD117" i="1"/>
  <c r="AB117" i="1"/>
  <c r="Z117" i="1"/>
  <c r="X117" i="1"/>
  <c r="W117" i="1"/>
  <c r="V117" i="1"/>
  <c r="U117" i="1"/>
  <c r="S117" i="1"/>
  <c r="R117" i="1" s="1"/>
  <c r="Q117" i="1"/>
  <c r="P117" i="1"/>
  <c r="O117" i="1"/>
  <c r="H117" i="1"/>
  <c r="E117" i="1"/>
  <c r="A117" i="1"/>
  <c r="BP116" i="1"/>
  <c r="BO116" i="1"/>
  <c r="BF116" i="1"/>
  <c r="AU116" i="1"/>
  <c r="AS116" i="1"/>
  <c r="AG116" i="1"/>
  <c r="AE116" i="1"/>
  <c r="AD116" i="1"/>
  <c r="AB116" i="1"/>
  <c r="Y116" i="1"/>
  <c r="AP116" i="1" s="1"/>
  <c r="X116" i="1"/>
  <c r="W116" i="1"/>
  <c r="V116" i="1"/>
  <c r="U116" i="1"/>
  <c r="S116" i="1"/>
  <c r="R116" i="1"/>
  <c r="Q116" i="1" s="1"/>
  <c r="P116" i="1"/>
  <c r="O116" i="1"/>
  <c r="H116" i="1"/>
  <c r="E116" i="1"/>
  <c r="A116" i="1"/>
  <c r="BP115" i="1"/>
  <c r="BO115" i="1"/>
  <c r="BF115" i="1"/>
  <c r="AU115" i="1"/>
  <c r="AS115" i="1"/>
  <c r="AG115" i="1"/>
  <c r="AC115" i="1"/>
  <c r="AF115" i="1" s="1"/>
  <c r="Z115" i="1"/>
  <c r="X115" i="1"/>
  <c r="W115" i="1"/>
  <c r="V115" i="1"/>
  <c r="U115" i="1"/>
  <c r="S115" i="1"/>
  <c r="R115" i="1" s="1"/>
  <c r="Q115" i="1"/>
  <c r="P115" i="1"/>
  <c r="O115" i="1"/>
  <c r="H115" i="1"/>
  <c r="E115" i="1"/>
  <c r="A115" i="1"/>
  <c r="BP114" i="1"/>
  <c r="BO114" i="1"/>
  <c r="BF114" i="1"/>
  <c r="AU114" i="1"/>
  <c r="AS114" i="1"/>
  <c r="AH114" i="1"/>
  <c r="AQ114" i="1" s="1"/>
  <c r="AG114" i="1"/>
  <c r="AE114" i="1"/>
  <c r="AA114" i="1"/>
  <c r="Y114" i="1"/>
  <c r="AP114" i="1" s="1"/>
  <c r="X114" i="1"/>
  <c r="W114" i="1"/>
  <c r="V114" i="1"/>
  <c r="AD114" i="1" s="1"/>
  <c r="U114" i="1"/>
  <c r="S114" i="1"/>
  <c r="R114" i="1"/>
  <c r="Q114" i="1" s="1"/>
  <c r="P114" i="1"/>
  <c r="O114" i="1"/>
  <c r="H114" i="1"/>
  <c r="E114" i="1"/>
  <c r="A114" i="1"/>
  <c r="BP113" i="1"/>
  <c r="BO113" i="1"/>
  <c r="BF113" i="1"/>
  <c r="AU113" i="1"/>
  <c r="AS113" i="1"/>
  <c r="AQ113" i="1"/>
  <c r="AH113" i="1"/>
  <c r="AG113" i="1"/>
  <c r="AF113" i="1"/>
  <c r="AE113" i="1"/>
  <c r="AA113" i="1"/>
  <c r="Z113" i="1"/>
  <c r="X113" i="1"/>
  <c r="W113" i="1"/>
  <c r="V113" i="1"/>
  <c r="AC113" i="1" s="1"/>
  <c r="U113" i="1"/>
  <c r="S113" i="1"/>
  <c r="R113" i="1" s="1"/>
  <c r="Q113" i="1" s="1"/>
  <c r="P113" i="1"/>
  <c r="O113" i="1"/>
  <c r="H113" i="1"/>
  <c r="E113" i="1"/>
  <c r="A113" i="1"/>
  <c r="BP112" i="1"/>
  <c r="BO112" i="1"/>
  <c r="BF112" i="1"/>
  <c r="AU112" i="1"/>
  <c r="AS112" i="1"/>
  <c r="AH112" i="1"/>
  <c r="AQ112" i="1" s="1"/>
  <c r="AG112" i="1"/>
  <c r="AE112" i="1"/>
  <c r="AC112" i="1"/>
  <c r="AF112" i="1" s="1"/>
  <c r="AB112" i="1"/>
  <c r="AA112" i="1"/>
  <c r="Z112" i="1"/>
  <c r="Y112" i="1"/>
  <c r="AP112" i="1" s="1"/>
  <c r="X112" i="1"/>
  <c r="W112" i="1"/>
  <c r="V112" i="1"/>
  <c r="AD112" i="1" s="1"/>
  <c r="U112" i="1"/>
  <c r="S112" i="1"/>
  <c r="R112" i="1"/>
  <c r="Q112" i="1" s="1"/>
  <c r="P112" i="1"/>
  <c r="O112" i="1"/>
  <c r="H112" i="1"/>
  <c r="E112" i="1"/>
  <c r="A112" i="1"/>
  <c r="BP111" i="1"/>
  <c r="BO111" i="1"/>
  <c r="BF111" i="1"/>
  <c r="AU111" i="1"/>
  <c r="AS111" i="1"/>
  <c r="AM111" i="1"/>
  <c r="AG111" i="1"/>
  <c r="AD111" i="1"/>
  <c r="AA111" i="1"/>
  <c r="Y111" i="1"/>
  <c r="AP111" i="1" s="1"/>
  <c r="X111" i="1"/>
  <c r="W111" i="1"/>
  <c r="V111" i="1"/>
  <c r="U111" i="1"/>
  <c r="S111" i="1"/>
  <c r="R111" i="1"/>
  <c r="Q111" i="1" s="1"/>
  <c r="P111" i="1"/>
  <c r="O111" i="1"/>
  <c r="H111" i="1"/>
  <c r="E111" i="1"/>
  <c r="A111" i="1"/>
  <c r="BP110" i="1"/>
  <c r="BO110" i="1"/>
  <c r="BF110" i="1"/>
  <c r="AU110" i="1"/>
  <c r="AS110" i="1"/>
  <c r="AG110" i="1"/>
  <c r="AE110" i="1"/>
  <c r="AC110" i="1"/>
  <c r="AF110" i="1" s="1"/>
  <c r="AA110" i="1"/>
  <c r="X110" i="1"/>
  <c r="W110" i="1"/>
  <c r="V110" i="1"/>
  <c r="U110" i="1"/>
  <c r="S110" i="1"/>
  <c r="R110" i="1"/>
  <c r="Q110" i="1" s="1"/>
  <c r="P110" i="1"/>
  <c r="O110" i="1"/>
  <c r="H110" i="1"/>
  <c r="E110" i="1"/>
  <c r="A110" i="1"/>
  <c r="BP109" i="1"/>
  <c r="BO109" i="1"/>
  <c r="BF109" i="1"/>
  <c r="AU109" i="1"/>
  <c r="AS109" i="1"/>
  <c r="AG109" i="1"/>
  <c r="AD109" i="1"/>
  <c r="AB109" i="1"/>
  <c r="Z109" i="1"/>
  <c r="X109" i="1"/>
  <c r="W109" i="1"/>
  <c r="V109" i="1"/>
  <c r="U109" i="1"/>
  <c r="S109" i="1"/>
  <c r="R109" i="1"/>
  <c r="Q109" i="1" s="1"/>
  <c r="P109" i="1"/>
  <c r="O109" i="1"/>
  <c r="H109" i="1"/>
  <c r="E109" i="1"/>
  <c r="A109" i="1"/>
  <c r="BP108" i="1"/>
  <c r="BO108" i="1"/>
  <c r="BF108" i="1"/>
  <c r="AU108" i="1"/>
  <c r="AS108" i="1"/>
  <c r="AH108" i="1"/>
  <c r="AQ108" i="1" s="1"/>
  <c r="AG108" i="1"/>
  <c r="AF108" i="1"/>
  <c r="AE108" i="1"/>
  <c r="AC108" i="1"/>
  <c r="AA108" i="1"/>
  <c r="Z108" i="1"/>
  <c r="Y108" i="1"/>
  <c r="AP108" i="1" s="1"/>
  <c r="X108" i="1"/>
  <c r="W108" i="1"/>
  <c r="V108" i="1"/>
  <c r="AB108" i="1" s="1"/>
  <c r="U108" i="1"/>
  <c r="S108" i="1"/>
  <c r="R108" i="1"/>
  <c r="Q108" i="1" s="1"/>
  <c r="P108" i="1"/>
  <c r="O108" i="1"/>
  <c r="H108" i="1"/>
  <c r="E108" i="1"/>
  <c r="A108" i="1"/>
  <c r="BP107" i="1"/>
  <c r="BO107" i="1"/>
  <c r="BF107" i="1"/>
  <c r="AU107" i="1"/>
  <c r="AS107" i="1"/>
  <c r="AN107" i="1"/>
  <c r="AH107" i="1"/>
  <c r="AQ107" i="1" s="1"/>
  <c r="AG107" i="1"/>
  <c r="AE107" i="1"/>
  <c r="AC107" i="1"/>
  <c r="AF107" i="1" s="1"/>
  <c r="AA107" i="1"/>
  <c r="Z107" i="1"/>
  <c r="X107" i="1"/>
  <c r="W107" i="1"/>
  <c r="V107" i="1"/>
  <c r="U107" i="1"/>
  <c r="S107" i="1"/>
  <c r="R107" i="1" s="1"/>
  <c r="Q107" i="1" s="1"/>
  <c r="P107" i="1"/>
  <c r="O107" i="1"/>
  <c r="H107" i="1"/>
  <c r="E107" i="1"/>
  <c r="A107" i="1"/>
  <c r="BP106" i="1"/>
  <c r="BO106" i="1"/>
  <c r="BF106" i="1"/>
  <c r="AU106" i="1"/>
  <c r="AS106" i="1"/>
  <c r="AN106" i="1"/>
  <c r="AG106" i="1"/>
  <c r="AE106" i="1"/>
  <c r="AD106" i="1"/>
  <c r="AB106" i="1"/>
  <c r="AA106" i="1"/>
  <c r="Y106" i="1"/>
  <c r="AP106" i="1" s="1"/>
  <c r="X106" i="1"/>
  <c r="W106" i="1"/>
  <c r="V106" i="1"/>
  <c r="U106" i="1"/>
  <c r="S106" i="1"/>
  <c r="R106" i="1" s="1"/>
  <c r="Q106" i="1" s="1"/>
  <c r="P106" i="1"/>
  <c r="O106" i="1"/>
  <c r="H106" i="1"/>
  <c r="E106" i="1"/>
  <c r="A106" i="1"/>
  <c r="BP105" i="1"/>
  <c r="BO105" i="1"/>
  <c r="BF105" i="1"/>
  <c r="AU105" i="1"/>
  <c r="AS105" i="1"/>
  <c r="AN105" i="1"/>
  <c r="AG105" i="1"/>
  <c r="AD105" i="1"/>
  <c r="AB105" i="1"/>
  <c r="AA105" i="1"/>
  <c r="Y105" i="1"/>
  <c r="AP105" i="1" s="1"/>
  <c r="X105" i="1"/>
  <c r="W105" i="1"/>
  <c r="V105" i="1"/>
  <c r="U105" i="1"/>
  <c r="S105" i="1"/>
  <c r="R105" i="1" s="1"/>
  <c r="Q105" i="1" s="1"/>
  <c r="P105" i="1"/>
  <c r="O105" i="1"/>
  <c r="H105" i="1"/>
  <c r="E105" i="1"/>
  <c r="A105" i="1"/>
  <c r="BP104" i="1"/>
  <c r="BO104" i="1"/>
  <c r="BF104" i="1"/>
  <c r="AU104" i="1"/>
  <c r="AS104" i="1"/>
  <c r="AM104" i="1"/>
  <c r="AG104" i="1"/>
  <c r="AC104" i="1"/>
  <c r="AF104" i="1" s="1"/>
  <c r="AA104" i="1"/>
  <c r="Y104" i="1"/>
  <c r="AP104" i="1" s="1"/>
  <c r="X104" i="1"/>
  <c r="W104" i="1"/>
  <c r="V104" i="1"/>
  <c r="AD104" i="1" s="1"/>
  <c r="U104" i="1"/>
  <c r="S104" i="1"/>
  <c r="R104" i="1"/>
  <c r="Q104" i="1" s="1"/>
  <c r="P104" i="1"/>
  <c r="O104" i="1"/>
  <c r="H104" i="1"/>
  <c r="E104" i="1"/>
  <c r="A104" i="1"/>
  <c r="BP103" i="1"/>
  <c r="BO103" i="1"/>
  <c r="BF103" i="1"/>
  <c r="AU103" i="1"/>
  <c r="AS103" i="1"/>
  <c r="AG103" i="1"/>
  <c r="X103" i="1"/>
  <c r="W103" i="1"/>
  <c r="V103" i="1"/>
  <c r="U103" i="1"/>
  <c r="S103" i="1"/>
  <c r="R103" i="1"/>
  <c r="Q103" i="1"/>
  <c r="P103" i="1"/>
  <c r="O103" i="1"/>
  <c r="H103" i="1"/>
  <c r="E103" i="1"/>
  <c r="A103" i="1"/>
  <c r="BP102" i="1"/>
  <c r="BO102" i="1"/>
  <c r="BF102" i="1"/>
  <c r="AU102" i="1"/>
  <c r="AS102" i="1"/>
  <c r="AH102" i="1"/>
  <c r="AQ102" i="1" s="1"/>
  <c r="AG102" i="1"/>
  <c r="AE102" i="1"/>
  <c r="AC102" i="1"/>
  <c r="AF102" i="1" s="1"/>
  <c r="AB102" i="1"/>
  <c r="AA102" i="1"/>
  <c r="Z102" i="1"/>
  <c r="Y102" i="1"/>
  <c r="AP102" i="1" s="1"/>
  <c r="X102" i="1"/>
  <c r="W102" i="1"/>
  <c r="V102" i="1"/>
  <c r="AD102" i="1" s="1"/>
  <c r="U102" i="1"/>
  <c r="S102" i="1"/>
  <c r="R102" i="1"/>
  <c r="Q102" i="1" s="1"/>
  <c r="P102" i="1"/>
  <c r="O102" i="1"/>
  <c r="H102" i="1"/>
  <c r="E102" i="1"/>
  <c r="A102" i="1"/>
  <c r="BP101" i="1"/>
  <c r="BO101" i="1"/>
  <c r="AU101" i="1"/>
  <c r="X101" i="1"/>
  <c r="W101" i="1"/>
  <c r="V101" i="1"/>
  <c r="U101" i="1"/>
  <c r="S101" i="1"/>
  <c r="R101" i="1" s="1"/>
  <c r="Q101" i="1"/>
  <c r="P101" i="1"/>
  <c r="H101" i="1"/>
  <c r="BP100" i="1"/>
  <c r="BO100" i="1"/>
  <c r="AR100" i="1"/>
  <c r="M100" i="1"/>
  <c r="J100" i="1"/>
  <c r="H100" i="1"/>
  <c r="H128" i="1" s="1"/>
  <c r="H156" i="1" s="1"/>
  <c r="H184" i="1" s="1"/>
  <c r="H212" i="1" s="1"/>
  <c r="H240" i="1" s="1"/>
  <c r="H268" i="1" s="1"/>
  <c r="G100" i="1"/>
  <c r="B100" i="1" s="1"/>
  <c r="C100" i="1"/>
  <c r="BP99" i="1"/>
  <c r="BO99" i="1"/>
  <c r="AJ99" i="1"/>
  <c r="AI99" i="1"/>
  <c r="M99" i="1"/>
  <c r="C99" i="1"/>
  <c r="BP98" i="1"/>
  <c r="BO98" i="1"/>
  <c r="AR98" i="1"/>
  <c r="AN98" i="1"/>
  <c r="AJ98" i="1"/>
  <c r="I98" i="1"/>
  <c r="C98" i="1"/>
  <c r="B98" i="1"/>
  <c r="BO97" i="1"/>
  <c r="BF97" i="1"/>
  <c r="AU97" i="1"/>
  <c r="AS97" i="1"/>
  <c r="AM97" i="1"/>
  <c r="AH97" i="1"/>
  <c r="AQ97" i="1" s="1"/>
  <c r="AG97" i="1"/>
  <c r="AE97" i="1"/>
  <c r="AC97" i="1"/>
  <c r="AF97" i="1" s="1"/>
  <c r="AB97" i="1"/>
  <c r="AA97" i="1"/>
  <c r="Z97" i="1"/>
  <c r="Y97" i="1"/>
  <c r="AP97" i="1" s="1"/>
  <c r="X97" i="1"/>
  <c r="W97" i="1"/>
  <c r="V97" i="1"/>
  <c r="AD97" i="1" s="1"/>
  <c r="U97" i="1"/>
  <c r="S97" i="1"/>
  <c r="R97" i="1"/>
  <c r="Q97" i="1"/>
  <c r="P97" i="1"/>
  <c r="O97" i="1"/>
  <c r="H97" i="1"/>
  <c r="E97" i="1"/>
  <c r="A97" i="1"/>
  <c r="BP96" i="1"/>
  <c r="BO96" i="1"/>
  <c r="BF96" i="1"/>
  <c r="AU96" i="1"/>
  <c r="AS96" i="1"/>
  <c r="AQ96" i="1"/>
  <c r="AM96" i="1"/>
  <c r="AH96" i="1"/>
  <c r="AG96" i="1"/>
  <c r="AE96" i="1"/>
  <c r="AC96" i="1"/>
  <c r="AF96" i="1" s="1"/>
  <c r="AB96" i="1"/>
  <c r="AA96" i="1"/>
  <c r="Z96" i="1"/>
  <c r="Y96" i="1"/>
  <c r="AP96" i="1" s="1"/>
  <c r="X96" i="1"/>
  <c r="W96" i="1"/>
  <c r="V96" i="1"/>
  <c r="AD96" i="1" s="1"/>
  <c r="U96" i="1"/>
  <c r="S96" i="1"/>
  <c r="R96" i="1"/>
  <c r="Q96" i="1"/>
  <c r="P96" i="1"/>
  <c r="O96" i="1"/>
  <c r="H96" i="1"/>
  <c r="E96" i="1"/>
  <c r="A96" i="1"/>
  <c r="BO95" i="1"/>
  <c r="BF95" i="1"/>
  <c r="AU95" i="1"/>
  <c r="AS95" i="1"/>
  <c r="AP95" i="1"/>
  <c r="AO95" i="1"/>
  <c r="C95" i="1" s="1"/>
  <c r="AM95" i="1"/>
  <c r="AG95" i="1"/>
  <c r="AD95" i="1"/>
  <c r="AC95" i="1"/>
  <c r="AF95" i="1" s="1"/>
  <c r="Y95" i="1"/>
  <c r="X95" i="1"/>
  <c r="W95" i="1"/>
  <c r="V95" i="1"/>
  <c r="U95" i="1"/>
  <c r="S95" i="1"/>
  <c r="R95" i="1"/>
  <c r="Q95" i="1" s="1"/>
  <c r="P95" i="1"/>
  <c r="O95" i="1"/>
  <c r="H95" i="1"/>
  <c r="E95" i="1"/>
  <c r="A95" i="1"/>
  <c r="BP94" i="1"/>
  <c r="BO94" i="1"/>
  <c r="BF94" i="1"/>
  <c r="AU94" i="1"/>
  <c r="AS94" i="1"/>
  <c r="AM94" i="1"/>
  <c r="AG94" i="1"/>
  <c r="AD94" i="1"/>
  <c r="AA94" i="1"/>
  <c r="X94" i="1"/>
  <c r="W94" i="1"/>
  <c r="V94" i="1"/>
  <c r="U94" i="1"/>
  <c r="S94" i="1"/>
  <c r="R94" i="1"/>
  <c r="Q94" i="1" s="1"/>
  <c r="P94" i="1"/>
  <c r="O94" i="1"/>
  <c r="H94" i="1"/>
  <c r="E94" i="1"/>
  <c r="A94" i="1"/>
  <c r="BO93" i="1"/>
  <c r="BF93" i="1"/>
  <c r="AU93" i="1"/>
  <c r="AS93" i="1"/>
  <c r="AN93" i="1"/>
  <c r="AM93" i="1"/>
  <c r="AG93" i="1"/>
  <c r="AE93" i="1"/>
  <c r="AB93" i="1"/>
  <c r="X93" i="1"/>
  <c r="W93" i="1"/>
  <c r="V93" i="1"/>
  <c r="U93" i="1"/>
  <c r="S93" i="1"/>
  <c r="R93" i="1"/>
  <c r="Q93" i="1" s="1"/>
  <c r="P93" i="1"/>
  <c r="O93" i="1"/>
  <c r="H93" i="1"/>
  <c r="E93" i="1"/>
  <c r="A93" i="1"/>
  <c r="BO92" i="1"/>
  <c r="BF92" i="1"/>
  <c r="AU92" i="1"/>
  <c r="AS92" i="1"/>
  <c r="AQ92" i="1"/>
  <c r="AO92" i="1"/>
  <c r="C92" i="1" s="1"/>
  <c r="AN92" i="1"/>
  <c r="AH92" i="1"/>
  <c r="AG92" i="1"/>
  <c r="AE92" i="1"/>
  <c r="AC92" i="1"/>
  <c r="AF92" i="1" s="1"/>
  <c r="AB92" i="1"/>
  <c r="Z92" i="1"/>
  <c r="Y92" i="1"/>
  <c r="AP92" i="1" s="1"/>
  <c r="X92" i="1"/>
  <c r="W92" i="1"/>
  <c r="V92" i="1"/>
  <c r="AD92" i="1" s="1"/>
  <c r="U92" i="1"/>
  <c r="S92" i="1"/>
  <c r="R92" i="1" s="1"/>
  <c r="Q92" i="1"/>
  <c r="P92" i="1"/>
  <c r="O92" i="1"/>
  <c r="H92" i="1"/>
  <c r="E92" i="1"/>
  <c r="A92" i="1"/>
  <c r="BP91" i="1"/>
  <c r="BO91" i="1"/>
  <c r="BF91" i="1"/>
  <c r="AU91" i="1"/>
  <c r="AS91" i="1"/>
  <c r="AQ91" i="1"/>
  <c r="AO91" i="1"/>
  <c r="C91" i="1" s="1"/>
  <c r="AN91" i="1"/>
  <c r="AH91" i="1"/>
  <c r="AG91" i="1"/>
  <c r="AE91" i="1"/>
  <c r="AC91" i="1"/>
  <c r="AF91" i="1" s="1"/>
  <c r="AB91" i="1"/>
  <c r="Z91" i="1"/>
  <c r="Y91" i="1"/>
  <c r="AP91" i="1" s="1"/>
  <c r="X91" i="1"/>
  <c r="W91" i="1"/>
  <c r="V91" i="1"/>
  <c r="AD91" i="1" s="1"/>
  <c r="U91" i="1"/>
  <c r="S91" i="1"/>
  <c r="R91" i="1" s="1"/>
  <c r="Q91" i="1"/>
  <c r="P91" i="1"/>
  <c r="O91" i="1"/>
  <c r="H91" i="1"/>
  <c r="E91" i="1"/>
  <c r="A91" i="1"/>
  <c r="BO90" i="1"/>
  <c r="BF90" i="1"/>
  <c r="AU90" i="1"/>
  <c r="AS90" i="1"/>
  <c r="AQ90" i="1"/>
  <c r="AM90" i="1"/>
  <c r="AH90" i="1"/>
  <c r="AG90" i="1"/>
  <c r="AE90" i="1"/>
  <c r="AC90" i="1"/>
  <c r="AF90" i="1" s="1"/>
  <c r="AB90" i="1"/>
  <c r="AA90" i="1"/>
  <c r="Z90" i="1"/>
  <c r="Y90" i="1"/>
  <c r="AP90" i="1" s="1"/>
  <c r="X90" i="1"/>
  <c r="W90" i="1"/>
  <c r="V90" i="1"/>
  <c r="AD90" i="1" s="1"/>
  <c r="U90" i="1"/>
  <c r="S90" i="1"/>
  <c r="R90" i="1"/>
  <c r="Q90" i="1"/>
  <c r="P90" i="1"/>
  <c r="O90" i="1"/>
  <c r="H90" i="1"/>
  <c r="E90" i="1"/>
  <c r="A90" i="1"/>
  <c r="BO89" i="1"/>
  <c r="BF89" i="1"/>
  <c r="AU89" i="1"/>
  <c r="AS89" i="1"/>
  <c r="AP89" i="1"/>
  <c r="AO89" i="1"/>
  <c r="C89" i="1" s="1"/>
  <c r="AM89" i="1"/>
  <c r="AG89" i="1"/>
  <c r="AD89" i="1"/>
  <c r="AC89" i="1"/>
  <c r="AF89" i="1" s="1"/>
  <c r="Y89" i="1"/>
  <c r="X89" i="1"/>
  <c r="W89" i="1"/>
  <c r="V89" i="1"/>
  <c r="U89" i="1"/>
  <c r="S89" i="1"/>
  <c r="R89" i="1"/>
  <c r="Q89" i="1" s="1"/>
  <c r="P89" i="1"/>
  <c r="O89" i="1"/>
  <c r="H89" i="1"/>
  <c r="E89" i="1"/>
  <c r="A89" i="1"/>
  <c r="BP88" i="1"/>
  <c r="BO88" i="1"/>
  <c r="BF88" i="1"/>
  <c r="AU88" i="1"/>
  <c r="AS88" i="1"/>
  <c r="AM88" i="1"/>
  <c r="AG88" i="1"/>
  <c r="AD88" i="1"/>
  <c r="AA88" i="1"/>
  <c r="X88" i="1"/>
  <c r="W88" i="1"/>
  <c r="V88" i="1"/>
  <c r="U88" i="1"/>
  <c r="S88" i="1"/>
  <c r="R88" i="1"/>
  <c r="Q88" i="1" s="1"/>
  <c r="P88" i="1"/>
  <c r="O88" i="1"/>
  <c r="H88" i="1"/>
  <c r="E88" i="1"/>
  <c r="A88" i="1"/>
  <c r="BO87" i="1"/>
  <c r="BF87" i="1"/>
  <c r="AU87" i="1"/>
  <c r="AS87" i="1"/>
  <c r="AN87" i="1"/>
  <c r="AM87" i="1"/>
  <c r="AG87" i="1"/>
  <c r="AE87" i="1"/>
  <c r="AB87" i="1"/>
  <c r="X87" i="1"/>
  <c r="W87" i="1"/>
  <c r="V87" i="1"/>
  <c r="U87" i="1"/>
  <c r="S87" i="1"/>
  <c r="R87" i="1"/>
  <c r="Q87" i="1" s="1"/>
  <c r="P87" i="1"/>
  <c r="O87" i="1"/>
  <c r="H87" i="1"/>
  <c r="E87" i="1"/>
  <c r="A87" i="1"/>
  <c r="BO86" i="1"/>
  <c r="BF86" i="1"/>
  <c r="AU86" i="1"/>
  <c r="AS86" i="1"/>
  <c r="AQ86" i="1"/>
  <c r="AO86" i="1"/>
  <c r="C86" i="1" s="1"/>
  <c r="AN86" i="1"/>
  <c r="AH86" i="1"/>
  <c r="AG86" i="1"/>
  <c r="AE86" i="1"/>
  <c r="AC86" i="1"/>
  <c r="AF86" i="1" s="1"/>
  <c r="AB86" i="1"/>
  <c r="Z86" i="1"/>
  <c r="Y86" i="1"/>
  <c r="AP86" i="1" s="1"/>
  <c r="X86" i="1"/>
  <c r="W86" i="1"/>
  <c r="V86" i="1"/>
  <c r="AD86" i="1" s="1"/>
  <c r="U86" i="1"/>
  <c r="S86" i="1"/>
  <c r="R86" i="1" s="1"/>
  <c r="Q86" i="1"/>
  <c r="P86" i="1"/>
  <c r="O86" i="1"/>
  <c r="H86" i="1"/>
  <c r="E86" i="1"/>
  <c r="A86" i="1"/>
  <c r="BP85" i="1"/>
  <c r="BO85" i="1"/>
  <c r="BF85" i="1"/>
  <c r="AU85" i="1"/>
  <c r="AS85" i="1"/>
  <c r="AQ85" i="1"/>
  <c r="AO85" i="1"/>
  <c r="C85" i="1" s="1"/>
  <c r="AN85" i="1"/>
  <c r="AH85" i="1"/>
  <c r="AG85" i="1"/>
  <c r="AE85" i="1"/>
  <c r="AC85" i="1"/>
  <c r="AF85" i="1" s="1"/>
  <c r="AB85" i="1"/>
  <c r="Z85" i="1"/>
  <c r="Y85" i="1"/>
  <c r="AP85" i="1" s="1"/>
  <c r="X85" i="1"/>
  <c r="W85" i="1"/>
  <c r="V85" i="1"/>
  <c r="AD85" i="1" s="1"/>
  <c r="U85" i="1"/>
  <c r="S85" i="1"/>
  <c r="R85" i="1" s="1"/>
  <c r="Q85" i="1"/>
  <c r="P85" i="1"/>
  <c r="O85" i="1"/>
  <c r="H85" i="1"/>
  <c r="E85" i="1"/>
  <c r="A85" i="1"/>
  <c r="BO84" i="1"/>
  <c r="BF84" i="1"/>
  <c r="AU84" i="1"/>
  <c r="AS84" i="1"/>
  <c r="AQ84" i="1"/>
  <c r="AO84" i="1"/>
  <c r="AN84" i="1"/>
  <c r="AM84" i="1"/>
  <c r="AH84" i="1"/>
  <c r="AG84" i="1"/>
  <c r="AE84" i="1"/>
  <c r="AC84" i="1"/>
  <c r="AF84" i="1" s="1"/>
  <c r="AB84" i="1"/>
  <c r="AA84" i="1"/>
  <c r="Z84" i="1"/>
  <c r="Y84" i="1"/>
  <c r="AP84" i="1" s="1"/>
  <c r="X84" i="1"/>
  <c r="W84" i="1"/>
  <c r="V84" i="1"/>
  <c r="AD84" i="1" s="1"/>
  <c r="U84" i="1"/>
  <c r="S84" i="1"/>
  <c r="R84" i="1"/>
  <c r="Q84" i="1" s="1"/>
  <c r="P84" i="1"/>
  <c r="O84" i="1"/>
  <c r="H84" i="1"/>
  <c r="E84" i="1"/>
  <c r="C84" i="1"/>
  <c r="A84" i="1"/>
  <c r="BO83" i="1"/>
  <c r="BF83" i="1"/>
  <c r="AU83" i="1"/>
  <c r="AS83" i="1"/>
  <c r="AM83" i="1"/>
  <c r="AG83" i="1"/>
  <c r="AD83" i="1"/>
  <c r="AA83" i="1"/>
  <c r="X83" i="1"/>
  <c r="W83" i="1"/>
  <c r="V83" i="1"/>
  <c r="U83" i="1"/>
  <c r="S83" i="1"/>
  <c r="R83" i="1"/>
  <c r="Q83" i="1" s="1"/>
  <c r="P83" i="1"/>
  <c r="O83" i="1"/>
  <c r="H83" i="1"/>
  <c r="E83" i="1"/>
  <c r="A83" i="1"/>
  <c r="BP82" i="1"/>
  <c r="BO82" i="1"/>
  <c r="BF82" i="1"/>
  <c r="AU82" i="1"/>
  <c r="AS82" i="1"/>
  <c r="AO82" i="1"/>
  <c r="C82" i="1" s="1"/>
  <c r="AM82" i="1"/>
  <c r="AG82" i="1"/>
  <c r="AC82" i="1"/>
  <c r="AF82" i="1" s="1"/>
  <c r="X82" i="1"/>
  <c r="W82" i="1"/>
  <c r="V82" i="1"/>
  <c r="U82" i="1"/>
  <c r="S82" i="1"/>
  <c r="R82" i="1"/>
  <c r="Q82" i="1" s="1"/>
  <c r="P82" i="1"/>
  <c r="O82" i="1"/>
  <c r="H82" i="1"/>
  <c r="E82" i="1"/>
  <c r="A82" i="1"/>
  <c r="BO81" i="1"/>
  <c r="BF81" i="1"/>
  <c r="AU81" i="1"/>
  <c r="AS81" i="1"/>
  <c r="AN81" i="1"/>
  <c r="AM81" i="1"/>
  <c r="AG81" i="1"/>
  <c r="AD81" i="1"/>
  <c r="X81" i="1"/>
  <c r="W81" i="1"/>
  <c r="V81" i="1"/>
  <c r="U81" i="1"/>
  <c r="S81" i="1"/>
  <c r="R81" i="1" s="1"/>
  <c r="Q81" i="1" s="1"/>
  <c r="P81" i="1"/>
  <c r="O81" i="1"/>
  <c r="H81" i="1"/>
  <c r="E81" i="1"/>
  <c r="A81" i="1"/>
  <c r="BO80" i="1"/>
  <c r="BF80" i="1"/>
  <c r="AU80" i="1"/>
  <c r="AS80" i="1"/>
  <c r="AQ80" i="1"/>
  <c r="AO80" i="1"/>
  <c r="AN80" i="1"/>
  <c r="AH80" i="1"/>
  <c r="AG80" i="1"/>
  <c r="AE80" i="1"/>
  <c r="AC80" i="1"/>
  <c r="AF80" i="1" s="1"/>
  <c r="AB80" i="1"/>
  <c r="Z80" i="1"/>
  <c r="Y80" i="1"/>
  <c r="AP80" i="1" s="1"/>
  <c r="X80" i="1"/>
  <c r="W80" i="1"/>
  <c r="V80" i="1"/>
  <c r="AD80" i="1" s="1"/>
  <c r="U80" i="1"/>
  <c r="S80" i="1"/>
  <c r="R80" i="1" s="1"/>
  <c r="Q80" i="1" s="1"/>
  <c r="P80" i="1"/>
  <c r="O80" i="1"/>
  <c r="H80" i="1"/>
  <c r="E80" i="1"/>
  <c r="C80" i="1"/>
  <c r="A80" i="1"/>
  <c r="BP79" i="1"/>
  <c r="BO79" i="1"/>
  <c r="BF79" i="1"/>
  <c r="AU79" i="1"/>
  <c r="AS79" i="1"/>
  <c r="AQ79" i="1"/>
  <c r="AO79" i="1"/>
  <c r="AN79" i="1"/>
  <c r="AH79" i="1"/>
  <c r="AG79" i="1"/>
  <c r="AE79" i="1"/>
  <c r="AC79" i="1"/>
  <c r="AF79" i="1" s="1"/>
  <c r="AB79" i="1"/>
  <c r="Z79" i="1"/>
  <c r="Y79" i="1"/>
  <c r="AP79" i="1" s="1"/>
  <c r="X79" i="1"/>
  <c r="W79" i="1"/>
  <c r="V79" i="1"/>
  <c r="AD79" i="1" s="1"/>
  <c r="U79" i="1"/>
  <c r="S79" i="1"/>
  <c r="R79" i="1" s="1"/>
  <c r="Q79" i="1" s="1"/>
  <c r="P79" i="1"/>
  <c r="O79" i="1"/>
  <c r="H79" i="1"/>
  <c r="E79" i="1"/>
  <c r="C79" i="1"/>
  <c r="A79" i="1"/>
  <c r="BO78" i="1"/>
  <c r="BF78" i="1"/>
  <c r="AU78" i="1"/>
  <c r="AS78" i="1"/>
  <c r="AO78" i="1"/>
  <c r="C78" i="1" s="1"/>
  <c r="AN78" i="1"/>
  <c r="AM78" i="1"/>
  <c r="AH78" i="1"/>
  <c r="AQ78" i="1" s="1"/>
  <c r="AG78" i="1"/>
  <c r="AF78" i="1"/>
  <c r="AE78" i="1"/>
  <c r="AC78" i="1"/>
  <c r="AB78" i="1"/>
  <c r="AA78" i="1"/>
  <c r="Z78" i="1"/>
  <c r="Y78" i="1"/>
  <c r="AP78" i="1" s="1"/>
  <c r="X78" i="1"/>
  <c r="W78" i="1"/>
  <c r="V78" i="1"/>
  <c r="AD78" i="1" s="1"/>
  <c r="U78" i="1"/>
  <c r="S78" i="1"/>
  <c r="R78" i="1"/>
  <c r="Q78" i="1" s="1"/>
  <c r="P78" i="1"/>
  <c r="O78" i="1"/>
  <c r="H78" i="1"/>
  <c r="E78" i="1"/>
  <c r="A78" i="1"/>
  <c r="BO77" i="1"/>
  <c r="BF77" i="1"/>
  <c r="AU77" i="1"/>
  <c r="AS77" i="1"/>
  <c r="AO77" i="1"/>
  <c r="C77" i="1" s="1"/>
  <c r="AM77" i="1"/>
  <c r="AG77" i="1"/>
  <c r="AF77" i="1"/>
  <c r="AC77" i="1"/>
  <c r="X77" i="1"/>
  <c r="W77" i="1"/>
  <c r="V77" i="1"/>
  <c r="U77" i="1"/>
  <c r="S77" i="1"/>
  <c r="R77" i="1"/>
  <c r="Q77" i="1" s="1"/>
  <c r="P77" i="1"/>
  <c r="O77" i="1"/>
  <c r="H77" i="1"/>
  <c r="E77" i="1"/>
  <c r="A77" i="1"/>
  <c r="BP76" i="1"/>
  <c r="BO76" i="1"/>
  <c r="AU76" i="1"/>
  <c r="AO76" i="1"/>
  <c r="C76" i="1" s="1"/>
  <c r="AM76" i="1"/>
  <c r="X76" i="1"/>
  <c r="W76" i="1"/>
  <c r="V76" i="1"/>
  <c r="U76" i="1"/>
  <c r="S76" i="1"/>
  <c r="R76" i="1"/>
  <c r="Q76" i="1" s="1"/>
  <c r="P76" i="1"/>
  <c r="H76" i="1"/>
  <c r="BO75" i="1"/>
  <c r="AU75" i="1"/>
  <c r="AN75" i="1"/>
  <c r="AM75" i="1"/>
  <c r="AE75" i="1"/>
  <c r="AB75" i="1"/>
  <c r="X75" i="1"/>
  <c r="W75" i="1"/>
  <c r="V75" i="1"/>
  <c r="U75" i="1"/>
  <c r="S75" i="1"/>
  <c r="R75" i="1"/>
  <c r="Q75" i="1" s="1"/>
  <c r="P75" i="1"/>
  <c r="H75" i="1"/>
  <c r="BO74" i="1"/>
  <c r="AU74" i="1"/>
  <c r="AO74" i="1"/>
  <c r="AN74" i="1"/>
  <c r="AM74" i="1"/>
  <c r="AB74" i="1"/>
  <c r="AE74" i="1" s="1"/>
  <c r="X74" i="1"/>
  <c r="W74" i="1"/>
  <c r="Y74" i="1" s="1"/>
  <c r="AP74" i="1" s="1"/>
  <c r="V74" i="1"/>
  <c r="U74" i="1"/>
  <c r="S74" i="1"/>
  <c r="R74" i="1" s="1"/>
  <c r="Q74" i="1" s="1"/>
  <c r="P74" i="1"/>
  <c r="AC74" i="1" s="1"/>
  <c r="AF74" i="1" s="1"/>
  <c r="H74" i="1"/>
  <c r="BP73" i="1"/>
  <c r="BO73" i="1"/>
  <c r="AU73" i="1"/>
  <c r="AO73" i="1"/>
  <c r="AN73" i="1"/>
  <c r="AM73" i="1"/>
  <c r="AB73" i="1"/>
  <c r="AE73" i="1" s="1"/>
  <c r="Y73" i="1"/>
  <c r="X73" i="1"/>
  <c r="W73" i="1"/>
  <c r="V73" i="1"/>
  <c r="U73" i="1"/>
  <c r="S73" i="1"/>
  <c r="R73" i="1" s="1"/>
  <c r="Q73" i="1"/>
  <c r="P73" i="1"/>
  <c r="AC73" i="1" s="1"/>
  <c r="AF73" i="1" s="1"/>
  <c r="H73" i="1"/>
  <c r="O72" i="1"/>
  <c r="N72" i="1"/>
  <c r="M72" i="1"/>
  <c r="M128" i="1" s="1"/>
  <c r="L72" i="1"/>
  <c r="K72" i="1"/>
  <c r="J72" i="1"/>
  <c r="I72" i="1"/>
  <c r="I156" i="1" s="1"/>
  <c r="H72" i="1"/>
  <c r="F72" i="1"/>
  <c r="F100" i="1" s="1"/>
  <c r="AN100" i="1" s="1"/>
  <c r="AI71" i="1"/>
  <c r="M71" i="1"/>
  <c r="AN97" i="1" s="1"/>
  <c r="AJ70" i="1"/>
  <c r="AJ71" i="1" s="1"/>
  <c r="I70" i="1"/>
  <c r="BF69" i="1"/>
  <c r="AU69" i="1"/>
  <c r="AN69" i="1"/>
  <c r="AM69" i="1"/>
  <c r="AG69" i="1"/>
  <c r="AD69" i="1"/>
  <c r="AA69" i="1"/>
  <c r="X69" i="1"/>
  <c r="W69" i="1"/>
  <c r="V69" i="1"/>
  <c r="AE69" i="1" s="1"/>
  <c r="U69" i="1"/>
  <c r="S69" i="1"/>
  <c r="R69" i="1" s="1"/>
  <c r="Q69" i="1" s="1"/>
  <c r="P69" i="1"/>
  <c r="O69" i="1"/>
  <c r="H69" i="1"/>
  <c r="A69" i="1"/>
  <c r="BF68" i="1"/>
  <c r="AU68" i="1"/>
  <c r="AN68" i="1"/>
  <c r="AM68" i="1"/>
  <c r="AG68" i="1"/>
  <c r="X68" i="1"/>
  <c r="W68" i="1"/>
  <c r="V68" i="1"/>
  <c r="AC68" i="1" s="1"/>
  <c r="AF68" i="1" s="1"/>
  <c r="U68" i="1"/>
  <c r="S68" i="1"/>
  <c r="R68" i="1"/>
  <c r="Q68" i="1" s="1"/>
  <c r="P68" i="1"/>
  <c r="O68" i="1"/>
  <c r="H68" i="1"/>
  <c r="A68" i="1"/>
  <c r="BF67" i="1"/>
  <c r="AU67" i="1"/>
  <c r="AN67" i="1"/>
  <c r="AM67" i="1"/>
  <c r="AH67" i="1"/>
  <c r="AQ67" i="1" s="1"/>
  <c r="AG67" i="1"/>
  <c r="AE67" i="1"/>
  <c r="AC67" i="1"/>
  <c r="AF67" i="1" s="1"/>
  <c r="AB67" i="1"/>
  <c r="AA67" i="1"/>
  <c r="Z67" i="1"/>
  <c r="Y67" i="1"/>
  <c r="AP67" i="1" s="1"/>
  <c r="X67" i="1"/>
  <c r="W67" i="1"/>
  <c r="V67" i="1"/>
  <c r="AD67" i="1" s="1"/>
  <c r="U67" i="1"/>
  <c r="S67" i="1"/>
  <c r="R67" i="1"/>
  <c r="Q67" i="1" s="1"/>
  <c r="P67" i="1"/>
  <c r="O67" i="1"/>
  <c r="H67" i="1"/>
  <c r="A67" i="1"/>
  <c r="BF66" i="1"/>
  <c r="AU66" i="1"/>
  <c r="AN66" i="1"/>
  <c r="AM66" i="1"/>
  <c r="AH66" i="1"/>
  <c r="AQ66" i="1" s="1"/>
  <c r="AG66" i="1"/>
  <c r="AE66" i="1"/>
  <c r="X66" i="1"/>
  <c r="W66" i="1"/>
  <c r="V66" i="1"/>
  <c r="U66" i="1"/>
  <c r="S66" i="1"/>
  <c r="R66" i="1" s="1"/>
  <c r="Q66" i="1"/>
  <c r="P66" i="1"/>
  <c r="O66" i="1"/>
  <c r="H66" i="1"/>
  <c r="A66" i="1"/>
  <c r="BF65" i="1"/>
  <c r="AU65" i="1"/>
  <c r="AN65" i="1"/>
  <c r="AM65" i="1"/>
  <c r="AG65" i="1"/>
  <c r="AB65" i="1"/>
  <c r="AA65" i="1"/>
  <c r="Y65" i="1"/>
  <c r="AP65" i="1" s="1"/>
  <c r="X65" i="1"/>
  <c r="W65" i="1"/>
  <c r="V65" i="1"/>
  <c r="AE65" i="1" s="1"/>
  <c r="U65" i="1"/>
  <c r="S65" i="1"/>
  <c r="R65" i="1"/>
  <c r="Q65" i="1" s="1"/>
  <c r="P65" i="1"/>
  <c r="O65" i="1"/>
  <c r="H65" i="1"/>
  <c r="A65" i="1"/>
  <c r="BF64" i="1"/>
  <c r="AU64" i="1"/>
  <c r="AO64" i="1"/>
  <c r="AN64" i="1"/>
  <c r="AM64" i="1"/>
  <c r="AH64" i="1"/>
  <c r="AQ64" i="1" s="1"/>
  <c r="AG64" i="1"/>
  <c r="AD64" i="1"/>
  <c r="AC64" i="1"/>
  <c r="AF64" i="1" s="1"/>
  <c r="AA64" i="1"/>
  <c r="Y64" i="1"/>
  <c r="AP64" i="1" s="1"/>
  <c r="X64" i="1"/>
  <c r="W64" i="1"/>
  <c r="V64" i="1"/>
  <c r="U64" i="1"/>
  <c r="S64" i="1"/>
  <c r="R64" i="1"/>
  <c r="Q64" i="1" s="1"/>
  <c r="P64" i="1"/>
  <c r="O64" i="1"/>
  <c r="H64" i="1"/>
  <c r="A64" i="1"/>
  <c r="BF63" i="1"/>
  <c r="AU63" i="1"/>
  <c r="AN63" i="1"/>
  <c r="AM63" i="1"/>
  <c r="AH63" i="1"/>
  <c r="AQ63" i="1" s="1"/>
  <c r="AG63" i="1"/>
  <c r="AE63" i="1"/>
  <c r="AC63" i="1"/>
  <c r="AF63" i="1" s="1"/>
  <c r="AB63" i="1"/>
  <c r="AA63" i="1"/>
  <c r="Z63" i="1"/>
  <c r="Y63" i="1"/>
  <c r="AP63" i="1" s="1"/>
  <c r="X63" i="1"/>
  <c r="W63" i="1"/>
  <c r="V63" i="1"/>
  <c r="AD63" i="1" s="1"/>
  <c r="U63" i="1"/>
  <c r="S63" i="1"/>
  <c r="R63" i="1"/>
  <c r="Q63" i="1"/>
  <c r="P63" i="1"/>
  <c r="O63" i="1"/>
  <c r="H63" i="1"/>
  <c r="A63" i="1"/>
  <c r="BF62" i="1"/>
  <c r="AU62" i="1"/>
  <c r="AO62" i="1"/>
  <c r="AN62" i="1"/>
  <c r="AM62" i="1"/>
  <c r="AG62" i="1"/>
  <c r="AD62" i="1"/>
  <c r="AB62" i="1"/>
  <c r="Z62" i="1"/>
  <c r="X62" i="1"/>
  <c r="W62" i="1"/>
  <c r="V62" i="1"/>
  <c r="AA62" i="1" s="1"/>
  <c r="U62" i="1"/>
  <c r="S62" i="1"/>
  <c r="R62" i="1" s="1"/>
  <c r="Q62" i="1"/>
  <c r="P62" i="1"/>
  <c r="O62" i="1"/>
  <c r="H62" i="1"/>
  <c r="A62" i="1"/>
  <c r="BF61" i="1"/>
  <c r="AU61" i="1"/>
  <c r="AN61" i="1"/>
  <c r="AM61" i="1"/>
  <c r="AG61" i="1"/>
  <c r="X61" i="1"/>
  <c r="W61" i="1"/>
  <c r="V61" i="1"/>
  <c r="U61" i="1"/>
  <c r="S61" i="1"/>
  <c r="R61" i="1" s="1"/>
  <c r="Q61" i="1" s="1"/>
  <c r="P61" i="1"/>
  <c r="O61" i="1"/>
  <c r="H61" i="1"/>
  <c r="A61" i="1"/>
  <c r="BF60" i="1"/>
  <c r="AU60" i="1"/>
  <c r="AN60" i="1"/>
  <c r="AM60" i="1"/>
  <c r="AG60" i="1"/>
  <c r="X60" i="1"/>
  <c r="W60" i="1"/>
  <c r="V60" i="1"/>
  <c r="AH60" i="1" s="1"/>
  <c r="AQ60" i="1" s="1"/>
  <c r="U60" i="1"/>
  <c r="S60" i="1"/>
  <c r="R60" i="1"/>
  <c r="Q60" i="1"/>
  <c r="P60" i="1"/>
  <c r="O60" i="1"/>
  <c r="H60" i="1"/>
  <c r="A60" i="1"/>
  <c r="BF59" i="1"/>
  <c r="AU59" i="1"/>
  <c r="AQ59" i="1"/>
  <c r="AO59" i="1"/>
  <c r="AN59" i="1"/>
  <c r="AM59" i="1"/>
  <c r="AH59" i="1"/>
  <c r="AG59" i="1"/>
  <c r="AE59" i="1"/>
  <c r="AC59" i="1"/>
  <c r="AF59" i="1" s="1"/>
  <c r="AB59" i="1"/>
  <c r="AA59" i="1"/>
  <c r="Z59" i="1"/>
  <c r="Y59" i="1"/>
  <c r="AP59" i="1" s="1"/>
  <c r="X59" i="1"/>
  <c r="W59" i="1"/>
  <c r="V59" i="1"/>
  <c r="AD59" i="1" s="1"/>
  <c r="U59" i="1"/>
  <c r="S59" i="1"/>
  <c r="R59" i="1" s="1"/>
  <c r="Q59" i="1" s="1"/>
  <c r="P59" i="1"/>
  <c r="O59" i="1"/>
  <c r="H59" i="1"/>
  <c r="A59" i="1"/>
  <c r="BF58" i="1"/>
  <c r="AU58" i="1"/>
  <c r="AO58" i="1"/>
  <c r="AN58" i="1"/>
  <c r="AM58" i="1"/>
  <c r="AG58" i="1"/>
  <c r="AD58" i="1"/>
  <c r="AB58" i="1"/>
  <c r="X58" i="1"/>
  <c r="W58" i="1"/>
  <c r="V58" i="1"/>
  <c r="U58" i="1"/>
  <c r="S58" i="1"/>
  <c r="R58" i="1" s="1"/>
  <c r="Q58" i="1" s="1"/>
  <c r="P58" i="1"/>
  <c r="O58" i="1"/>
  <c r="H58" i="1"/>
  <c r="A58" i="1"/>
  <c r="BF57" i="1"/>
  <c r="AU57" i="1"/>
  <c r="AN57" i="1"/>
  <c r="AM57" i="1"/>
  <c r="AG57" i="1"/>
  <c r="AC57" i="1"/>
  <c r="AF57" i="1" s="1"/>
  <c r="AA57" i="1"/>
  <c r="X57" i="1"/>
  <c r="W57" i="1"/>
  <c r="V57" i="1"/>
  <c r="AD57" i="1" s="1"/>
  <c r="U57" i="1"/>
  <c r="S57" i="1"/>
  <c r="R57" i="1" s="1"/>
  <c r="Q57" i="1" s="1"/>
  <c r="P57" i="1"/>
  <c r="O57" i="1"/>
  <c r="H57" i="1"/>
  <c r="A57" i="1"/>
  <c r="BF56" i="1"/>
  <c r="AU56" i="1"/>
  <c r="AP56" i="1"/>
  <c r="AO56" i="1"/>
  <c r="AN56" i="1"/>
  <c r="AM56" i="1"/>
  <c r="AH56" i="1"/>
  <c r="AQ56" i="1" s="1"/>
  <c r="AG56" i="1"/>
  <c r="AD56" i="1"/>
  <c r="AC56" i="1"/>
  <c r="AF56" i="1" s="1"/>
  <c r="AA56" i="1"/>
  <c r="Z56" i="1"/>
  <c r="Y56" i="1"/>
  <c r="X56" i="1"/>
  <c r="W56" i="1"/>
  <c r="V56" i="1"/>
  <c r="AB56" i="1" s="1"/>
  <c r="U56" i="1"/>
  <c r="S56" i="1"/>
  <c r="R56" i="1"/>
  <c r="Q56" i="1"/>
  <c r="P56" i="1"/>
  <c r="O56" i="1"/>
  <c r="H56" i="1"/>
  <c r="A56" i="1"/>
  <c r="BF55" i="1"/>
  <c r="AU55" i="1"/>
  <c r="AN55" i="1"/>
  <c r="AM55" i="1"/>
  <c r="AJ55" i="1"/>
  <c r="AH55" i="1"/>
  <c r="AQ55" i="1" s="1"/>
  <c r="AG55" i="1"/>
  <c r="AF55" i="1"/>
  <c r="AC55" i="1"/>
  <c r="AB55" i="1"/>
  <c r="AA55" i="1"/>
  <c r="Z55" i="1"/>
  <c r="Y55" i="1"/>
  <c r="AP55" i="1" s="1"/>
  <c r="X55" i="1"/>
  <c r="W55" i="1"/>
  <c r="V55" i="1"/>
  <c r="AE55" i="1" s="1"/>
  <c r="U55" i="1"/>
  <c r="S55" i="1"/>
  <c r="R55" i="1" s="1"/>
  <c r="Q55" i="1"/>
  <c r="P55" i="1"/>
  <c r="O55" i="1"/>
  <c r="H55" i="1"/>
  <c r="A55" i="1"/>
  <c r="BF54" i="1"/>
  <c r="AU54" i="1"/>
  <c r="AN54" i="1"/>
  <c r="AM54" i="1"/>
  <c r="AH54" i="1"/>
  <c r="AQ54" i="1" s="1"/>
  <c r="AG54" i="1"/>
  <c r="AB54" i="1"/>
  <c r="Z54" i="1"/>
  <c r="X54" i="1"/>
  <c r="W54" i="1"/>
  <c r="V54" i="1"/>
  <c r="Y54" i="1" s="1"/>
  <c r="AP54" i="1" s="1"/>
  <c r="U54" i="1"/>
  <c r="S54" i="1"/>
  <c r="R54" i="1"/>
  <c r="Q54" i="1" s="1"/>
  <c r="P54" i="1"/>
  <c r="O54" i="1"/>
  <c r="H54" i="1"/>
  <c r="A54" i="1"/>
  <c r="BF53" i="1"/>
  <c r="AU53" i="1"/>
  <c r="AN53" i="1"/>
  <c r="AM53" i="1"/>
  <c r="AH53" i="1"/>
  <c r="AQ53" i="1" s="1"/>
  <c r="AG53" i="1"/>
  <c r="AB53" i="1"/>
  <c r="Y53" i="1"/>
  <c r="AP53" i="1" s="1"/>
  <c r="X53" i="1"/>
  <c r="W53" i="1"/>
  <c r="V53" i="1"/>
  <c r="AA53" i="1" s="1"/>
  <c r="U53" i="1"/>
  <c r="S53" i="1"/>
  <c r="R53" i="1" s="1"/>
  <c r="Q53" i="1"/>
  <c r="P53" i="1"/>
  <c r="O53" i="1"/>
  <c r="H53" i="1"/>
  <c r="A53" i="1"/>
  <c r="BF52" i="1"/>
  <c r="AU52" i="1"/>
  <c r="AN52" i="1"/>
  <c r="AM52" i="1"/>
  <c r="AG52" i="1"/>
  <c r="AB52" i="1"/>
  <c r="X52" i="1"/>
  <c r="W52" i="1"/>
  <c r="V52" i="1"/>
  <c r="U52" i="1"/>
  <c r="S52" i="1"/>
  <c r="R52" i="1" s="1"/>
  <c r="Q52" i="1" s="1"/>
  <c r="P52" i="1"/>
  <c r="O52" i="1"/>
  <c r="H52" i="1"/>
  <c r="A52" i="1"/>
  <c r="BF51" i="1"/>
  <c r="AU51" i="1"/>
  <c r="AO51" i="1"/>
  <c r="AN51" i="1"/>
  <c r="AM51" i="1"/>
  <c r="AG51" i="1"/>
  <c r="X51" i="1"/>
  <c r="W51" i="1"/>
  <c r="V51" i="1"/>
  <c r="AD51" i="1" s="1"/>
  <c r="U51" i="1"/>
  <c r="S51" i="1"/>
  <c r="R51" i="1"/>
  <c r="Q51" i="1"/>
  <c r="P51" i="1"/>
  <c r="O51" i="1"/>
  <c r="H51" i="1"/>
  <c r="A51" i="1"/>
  <c r="BF50" i="1"/>
  <c r="AU50" i="1"/>
  <c r="AN50" i="1"/>
  <c r="AM50" i="1"/>
  <c r="AH50" i="1"/>
  <c r="AQ50" i="1" s="1"/>
  <c r="AG50" i="1"/>
  <c r="AF50" i="1"/>
  <c r="AE50" i="1"/>
  <c r="AC50" i="1"/>
  <c r="AB50" i="1"/>
  <c r="AA50" i="1"/>
  <c r="Z50" i="1"/>
  <c r="Y50" i="1"/>
  <c r="AP50" i="1" s="1"/>
  <c r="X50" i="1"/>
  <c r="W50" i="1"/>
  <c r="V50" i="1"/>
  <c r="AD50" i="1" s="1"/>
  <c r="U50" i="1"/>
  <c r="S50" i="1"/>
  <c r="R50" i="1" s="1"/>
  <c r="Q50" i="1" s="1"/>
  <c r="P50" i="1"/>
  <c r="O50" i="1"/>
  <c r="H50" i="1"/>
  <c r="A50" i="1"/>
  <c r="BF49" i="1"/>
  <c r="AU49" i="1"/>
  <c r="AO49" i="1"/>
  <c r="AN49" i="1"/>
  <c r="AM49" i="1"/>
  <c r="AH49" i="1"/>
  <c r="AQ49" i="1" s="1"/>
  <c r="AG49" i="1"/>
  <c r="AB49" i="1"/>
  <c r="Z49" i="1"/>
  <c r="X49" i="1"/>
  <c r="W49" i="1"/>
  <c r="V49" i="1"/>
  <c r="AA49" i="1" s="1"/>
  <c r="U49" i="1"/>
  <c r="S49" i="1"/>
  <c r="R49" i="1" s="1"/>
  <c r="Q49" i="1"/>
  <c r="P49" i="1"/>
  <c r="O49" i="1"/>
  <c r="H49" i="1"/>
  <c r="A49" i="1"/>
  <c r="BF48" i="1"/>
  <c r="AU48" i="1"/>
  <c r="AN48" i="1"/>
  <c r="AM48" i="1"/>
  <c r="AG48" i="1"/>
  <c r="AD48" i="1"/>
  <c r="AB48" i="1"/>
  <c r="X48" i="1"/>
  <c r="W48" i="1"/>
  <c r="V48" i="1"/>
  <c r="U48" i="1"/>
  <c r="S48" i="1"/>
  <c r="R48" i="1" s="1"/>
  <c r="Q48" i="1" s="1"/>
  <c r="P48" i="1"/>
  <c r="O48" i="1"/>
  <c r="H48" i="1"/>
  <c r="A48" i="1"/>
  <c r="AU47" i="1"/>
  <c r="AO47" i="1"/>
  <c r="AN47" i="1"/>
  <c r="AM47" i="1"/>
  <c r="X47" i="1"/>
  <c r="W47" i="1"/>
  <c r="V47" i="1"/>
  <c r="U47" i="1"/>
  <c r="S47" i="1"/>
  <c r="R47" i="1"/>
  <c r="Q47" i="1"/>
  <c r="P47" i="1"/>
  <c r="H47" i="1"/>
  <c r="AU46" i="1"/>
  <c r="AO46" i="1"/>
  <c r="AN46" i="1"/>
  <c r="AM46" i="1"/>
  <c r="AB46" i="1"/>
  <c r="AE46" i="1" s="1"/>
  <c r="Z46" i="1"/>
  <c r="X46" i="1"/>
  <c r="Y46" i="1" s="1"/>
  <c r="W46" i="1"/>
  <c r="AA46" i="1" s="1"/>
  <c r="V46" i="1"/>
  <c r="U46" i="1"/>
  <c r="S46" i="1"/>
  <c r="R46" i="1" s="1"/>
  <c r="Q46" i="1" s="1"/>
  <c r="P46" i="1"/>
  <c r="H46" i="1"/>
  <c r="AU45" i="1"/>
  <c r="AO45" i="1"/>
  <c r="AN45" i="1"/>
  <c r="AM45" i="1"/>
  <c r="AC45" i="1"/>
  <c r="AF45" i="1" s="1"/>
  <c r="AA45" i="1"/>
  <c r="Y45" i="1"/>
  <c r="X45" i="1"/>
  <c r="AB45" i="1" s="1"/>
  <c r="W45" i="1"/>
  <c r="V45" i="1"/>
  <c r="U45" i="1"/>
  <c r="S45" i="1"/>
  <c r="R45" i="1"/>
  <c r="Q45" i="1" s="1"/>
  <c r="P45" i="1"/>
  <c r="H45" i="1"/>
  <c r="AN44" i="1"/>
  <c r="AM44" i="1"/>
  <c r="O42" i="1"/>
  <c r="R41" i="1"/>
  <c r="O41" i="1"/>
  <c r="AI40" i="1"/>
  <c r="R40" i="1"/>
  <c r="AJ39" i="1"/>
  <c r="AJ40" i="1" s="1"/>
  <c r="Y38" i="1"/>
  <c r="X38" i="1"/>
  <c r="W38" i="1"/>
  <c r="V38" i="1"/>
  <c r="U38" i="1"/>
  <c r="T38" i="1"/>
  <c r="R38" i="1"/>
  <c r="Y37" i="1"/>
  <c r="X37" i="1"/>
  <c r="W37" i="1"/>
  <c r="V37" i="1"/>
  <c r="U37" i="1"/>
  <c r="T37" i="1"/>
  <c r="R37" i="1"/>
  <c r="Z36" i="1"/>
  <c r="X36" i="1"/>
  <c r="Z35" i="1"/>
  <c r="X35" i="1"/>
  <c r="Z34" i="1"/>
  <c r="X34" i="1"/>
  <c r="Z33" i="1"/>
  <c r="X33" i="1"/>
  <c r="Z32" i="1"/>
  <c r="X32" i="1"/>
  <c r="Z31" i="1"/>
  <c r="X31" i="1"/>
  <c r="Z30" i="1"/>
  <c r="X30" i="1"/>
  <c r="Z29" i="1"/>
  <c r="X29" i="1"/>
  <c r="Z28" i="1"/>
  <c r="X28" i="1"/>
  <c r="Z27" i="1"/>
  <c r="X27" i="1"/>
  <c r="Z26" i="1"/>
  <c r="X26" i="1"/>
  <c r="Z25" i="1"/>
  <c r="X25" i="1"/>
  <c r="Z24" i="1"/>
  <c r="X24" i="1"/>
  <c r="Z23" i="1"/>
  <c r="X23" i="1"/>
  <c r="Z22" i="1"/>
  <c r="X22" i="1"/>
  <c r="Z21" i="1"/>
  <c r="X21" i="1"/>
  <c r="Z20" i="1"/>
  <c r="X20" i="1"/>
  <c r="Z19" i="1"/>
  <c r="X19" i="1"/>
  <c r="Z18" i="1"/>
  <c r="X18" i="1"/>
  <c r="Z17" i="1"/>
  <c r="X17" i="1"/>
  <c r="Z16" i="1"/>
  <c r="X16" i="1"/>
  <c r="Z15" i="1"/>
  <c r="X15" i="1"/>
  <c r="Z14" i="1"/>
  <c r="X14" i="1"/>
  <c r="L14" i="1"/>
  <c r="Z13" i="1"/>
  <c r="X13" i="1"/>
  <c r="Z12" i="1"/>
  <c r="X12" i="1"/>
  <c r="Z11" i="1"/>
  <c r="X11" i="1"/>
  <c r="Z10" i="1"/>
  <c r="X10" i="1"/>
  <c r="Z9" i="1"/>
  <c r="X9" i="1"/>
  <c r="Z8" i="1"/>
  <c r="X8" i="1"/>
  <c r="Z7" i="1"/>
  <c r="X7" i="1"/>
  <c r="Z6" i="1"/>
  <c r="X6" i="1"/>
  <c r="L6" i="1"/>
  <c r="Z5" i="1"/>
  <c r="X5" i="1"/>
  <c r="L5" i="1"/>
  <c r="Z4" i="1"/>
  <c r="X4" i="1"/>
  <c r="Z3" i="1"/>
  <c r="X3" i="1"/>
  <c r="Z2" i="1"/>
  <c r="X2" i="1"/>
  <c r="Z1" i="1"/>
  <c r="X1" i="1"/>
  <c r="AA66" i="1" l="1"/>
  <c r="AD66" i="1"/>
  <c r="AC66" i="1"/>
  <c r="AF66" i="1" s="1"/>
  <c r="AB66" i="1"/>
  <c r="Z66" i="1"/>
  <c r="Y66" i="1"/>
  <c r="AP66" i="1" s="1"/>
  <c r="AC81" i="1"/>
  <c r="AF81" i="1" s="1"/>
  <c r="AH81" i="1"/>
  <c r="AQ81" i="1" s="1"/>
  <c r="Z81" i="1"/>
  <c r="AE81" i="1"/>
  <c r="AB81" i="1"/>
  <c r="AA81" i="1"/>
  <c r="Y81" i="1"/>
  <c r="AP81" i="1" s="1"/>
  <c r="AN125" i="1"/>
  <c r="AN114" i="1"/>
  <c r="AN123" i="1"/>
  <c r="AM120" i="1"/>
  <c r="AN116" i="1"/>
  <c r="AM114" i="1"/>
  <c r="AN113" i="1"/>
  <c r="AN108" i="1"/>
  <c r="AM122" i="1"/>
  <c r="AN117" i="1"/>
  <c r="AN115" i="1"/>
  <c r="AN110" i="1"/>
  <c r="AM107" i="1"/>
  <c r="AM124" i="1"/>
  <c r="AN121" i="1"/>
  <c r="AN118" i="1"/>
  <c r="AM112" i="1"/>
  <c r="AN111" i="1"/>
  <c r="AN109" i="1"/>
  <c r="AN102" i="1"/>
  <c r="AN122" i="1"/>
  <c r="AN119" i="1"/>
  <c r="AM115" i="1"/>
  <c r="AN103" i="1"/>
  <c r="AM108" i="1"/>
  <c r="AN104" i="1"/>
  <c r="AM101" i="1"/>
  <c r="AM123" i="1"/>
  <c r="AM102" i="1"/>
  <c r="AN101" i="1"/>
  <c r="AN124" i="1"/>
  <c r="AM121" i="1"/>
  <c r="AM113" i="1"/>
  <c r="AM106" i="1"/>
  <c r="AM105" i="1"/>
  <c r="AM110" i="1"/>
  <c r="AM109" i="1"/>
  <c r="S38" i="1"/>
  <c r="AM125" i="1"/>
  <c r="AM116" i="1"/>
  <c r="AN99" i="1"/>
  <c r="S37" i="1"/>
  <c r="AM119" i="1"/>
  <c r="AM103" i="1"/>
  <c r="AN112" i="1"/>
  <c r="M15" i="1"/>
  <c r="M14" i="1"/>
  <c r="M13" i="1"/>
  <c r="M12" i="1"/>
  <c r="M11" i="1"/>
  <c r="M10" i="1"/>
  <c r="M9" i="1"/>
  <c r="L4" i="1"/>
  <c r="L11" i="1"/>
  <c r="AP45" i="1"/>
  <c r="AC61" i="1"/>
  <c r="AF61" i="1" s="1"/>
  <c r="AH61" i="1"/>
  <c r="AQ61" i="1" s="1"/>
  <c r="Z61" i="1"/>
  <c r="AE61" i="1"/>
  <c r="AB61" i="1"/>
  <c r="AA61" i="1"/>
  <c r="Y61" i="1"/>
  <c r="AP61" i="1" s="1"/>
  <c r="AP73" i="1"/>
  <c r="Z73" i="1"/>
  <c r="AP160" i="1"/>
  <c r="L10" i="1"/>
  <c r="L13" i="1"/>
  <c r="AC52" i="1"/>
  <c r="AF52" i="1" s="1"/>
  <c r="AD52" i="1"/>
  <c r="AA52" i="1"/>
  <c r="Z52" i="1"/>
  <c r="AH52" i="1"/>
  <c r="AQ52" i="1" s="1"/>
  <c r="Y52" i="1"/>
  <c r="AP52" i="1" s="1"/>
  <c r="C74" i="1"/>
  <c r="AE76" i="1"/>
  <c r="AB76" i="1"/>
  <c r="AA76" i="1"/>
  <c r="AD76" i="1" s="1"/>
  <c r="Y76" i="1"/>
  <c r="AP76" i="1" s="1"/>
  <c r="AC48" i="1"/>
  <c r="AF48" i="1" s="1"/>
  <c r="AA48" i="1"/>
  <c r="AH48" i="1"/>
  <c r="AQ48" i="1" s="1"/>
  <c r="Z48" i="1"/>
  <c r="Y48" i="1"/>
  <c r="AP48" i="1" s="1"/>
  <c r="AE48" i="1"/>
  <c r="AD61" i="1"/>
  <c r="K268" i="1"/>
  <c r="K240" i="1"/>
  <c r="K212" i="1"/>
  <c r="K184" i="1"/>
  <c r="K156" i="1"/>
  <c r="K128" i="1"/>
  <c r="K100" i="1"/>
  <c r="AE103" i="1"/>
  <c r="AB103" i="1"/>
  <c r="Y103" i="1"/>
  <c r="AP103" i="1" s="1"/>
  <c r="AH103" i="1"/>
  <c r="AQ103" i="1" s="1"/>
  <c r="AD103" i="1"/>
  <c r="AC103" i="1"/>
  <c r="AF103" i="1" s="1"/>
  <c r="AA103" i="1"/>
  <c r="Z103" i="1"/>
  <c r="AM117" i="1"/>
  <c r="L9" i="1"/>
  <c r="L15" i="1"/>
  <c r="Q40" i="1"/>
  <c r="Q70" i="1" s="1"/>
  <c r="Q37" i="1"/>
  <c r="Q99" i="1" s="1"/>
  <c r="AD46" i="1"/>
  <c r="AH46" i="1" s="1"/>
  <c r="AQ46" i="1" s="1"/>
  <c r="AE47" i="1"/>
  <c r="AB47" i="1"/>
  <c r="AA47" i="1"/>
  <c r="AD47" i="1" s="1"/>
  <c r="Y47" i="1"/>
  <c r="AC47" i="1" s="1"/>
  <c r="AF47" i="1" s="1"/>
  <c r="AC58" i="1"/>
  <c r="AF58" i="1" s="1"/>
  <c r="AA58" i="1"/>
  <c r="Z58" i="1"/>
  <c r="AH58" i="1"/>
  <c r="AQ58" i="1" s="1"/>
  <c r="Y58" i="1"/>
  <c r="AP58" i="1" s="1"/>
  <c r="AE58" i="1"/>
  <c r="AE68" i="1"/>
  <c r="AB68" i="1"/>
  <c r="AD68" i="1"/>
  <c r="AA68" i="1"/>
  <c r="Z68" i="1"/>
  <c r="Y68" i="1"/>
  <c r="AP68" i="1" s="1"/>
  <c r="AH68" i="1"/>
  <c r="AQ68" i="1" s="1"/>
  <c r="AB129" i="1"/>
  <c r="AE129" i="1" s="1"/>
  <c r="Y129" i="1"/>
  <c r="AC129" i="1"/>
  <c r="AF129" i="1" s="1"/>
  <c r="AD129" i="1"/>
  <c r="AA129" i="1"/>
  <c r="L8" i="1"/>
  <c r="L12" i="1"/>
  <c r="AE51" i="1"/>
  <c r="AC51" i="1"/>
  <c r="AF51" i="1" s="1"/>
  <c r="AB51" i="1"/>
  <c r="AA51" i="1"/>
  <c r="AH51" i="1"/>
  <c r="AQ51" i="1" s="1"/>
  <c r="Z51" i="1"/>
  <c r="Y51" i="1"/>
  <c r="AP51" i="1" s="1"/>
  <c r="Y101" i="1"/>
  <c r="AB101" i="1"/>
  <c r="AE101" i="1" s="1"/>
  <c r="AC123" i="1"/>
  <c r="AF123" i="1" s="1"/>
  <c r="AA123" i="1"/>
  <c r="AD123" i="1"/>
  <c r="Z123" i="1"/>
  <c r="AH123" i="1"/>
  <c r="AQ123" i="1" s="1"/>
  <c r="AE123" i="1"/>
  <c r="AB123" i="1"/>
  <c r="Y123" i="1"/>
  <c r="AP123" i="1" s="1"/>
  <c r="AB131" i="1"/>
  <c r="Z131" i="1"/>
  <c r="AH131" i="1" s="1"/>
  <c r="AQ131" i="1" s="1"/>
  <c r="Y131" i="1"/>
  <c r="AP131" i="1" s="1"/>
  <c r="AD131" i="1"/>
  <c r="AE131" i="1"/>
  <c r="AC131" i="1"/>
  <c r="AF131" i="1" s="1"/>
  <c r="AA131" i="1"/>
  <c r="G267" i="1"/>
  <c r="G239" i="1"/>
  <c r="G211" i="1"/>
  <c r="G183" i="1"/>
  <c r="G155" i="1"/>
  <c r="G127" i="1"/>
  <c r="G99" i="1"/>
  <c r="G71" i="1"/>
  <c r="G42" i="1"/>
  <c r="L7" i="1"/>
  <c r="M8" i="1"/>
  <c r="AP46" i="1"/>
  <c r="AC46" i="1"/>
  <c r="AF46" i="1" s="1"/>
  <c r="AE52" i="1"/>
  <c r="AE60" i="1"/>
  <c r="AB60" i="1"/>
  <c r="AD60" i="1"/>
  <c r="AC60" i="1"/>
  <c r="AF60" i="1" s="1"/>
  <c r="AA60" i="1"/>
  <c r="Z60" i="1"/>
  <c r="Y60" i="1"/>
  <c r="AP60" i="1" s="1"/>
  <c r="Z74" i="1"/>
  <c r="AC49" i="1"/>
  <c r="AF49" i="1" s="1"/>
  <c r="Z53" i="1"/>
  <c r="AA54" i="1"/>
  <c r="AE62" i="1"/>
  <c r="AO67" i="1"/>
  <c r="N268" i="1"/>
  <c r="AM268" i="1" s="1"/>
  <c r="N240" i="1"/>
  <c r="AM240" i="1" s="1"/>
  <c r="N212" i="1"/>
  <c r="AM212" i="1" s="1"/>
  <c r="N184" i="1"/>
  <c r="AM184" i="1" s="1"/>
  <c r="N128" i="1"/>
  <c r="AM128" i="1" s="1"/>
  <c r="AH77" i="1"/>
  <c r="AQ77" i="1" s="1"/>
  <c r="Z77" i="1"/>
  <c r="AE77" i="1"/>
  <c r="AB77" i="1"/>
  <c r="AH82" i="1"/>
  <c r="AQ82" i="1" s="1"/>
  <c r="Z82" i="1"/>
  <c r="AE82" i="1"/>
  <c r="AB82" i="1"/>
  <c r="AC87" i="1"/>
  <c r="AF87" i="1" s="1"/>
  <c r="AH87" i="1"/>
  <c r="AQ87" i="1" s="1"/>
  <c r="Z87" i="1"/>
  <c r="AC93" i="1"/>
  <c r="AF93" i="1" s="1"/>
  <c r="AH93" i="1"/>
  <c r="AQ93" i="1" s="1"/>
  <c r="Z93" i="1"/>
  <c r="BD126" i="1"/>
  <c r="BE126" i="1" s="1"/>
  <c r="BC126" i="1"/>
  <c r="BA126" i="1"/>
  <c r="AA140" i="1"/>
  <c r="AD49" i="1"/>
  <c r="AH57" i="1"/>
  <c r="AQ57" i="1" s="1"/>
  <c r="Z57" i="1"/>
  <c r="AE57" i="1"/>
  <c r="AC69" i="1"/>
  <c r="AF69" i="1" s="1"/>
  <c r="AH69" i="1"/>
  <c r="AQ69" i="1" s="1"/>
  <c r="Z69" i="1"/>
  <c r="AO69" i="1"/>
  <c r="AO65" i="1"/>
  <c r="AO61" i="1"/>
  <c r="AO52" i="1"/>
  <c r="F268" i="1"/>
  <c r="F240" i="1"/>
  <c r="F212" i="1"/>
  <c r="F184" i="1"/>
  <c r="F128" i="1"/>
  <c r="AN128" i="1" s="1"/>
  <c r="AM72" i="1"/>
  <c r="P11" i="1" s="1"/>
  <c r="F156" i="1"/>
  <c r="O268" i="1"/>
  <c r="O240" i="1"/>
  <c r="O212" i="1"/>
  <c r="O184" i="1"/>
  <c r="O100" i="1"/>
  <c r="AH83" i="1"/>
  <c r="AQ83" i="1" s="1"/>
  <c r="Z83" i="1"/>
  <c r="AE83" i="1"/>
  <c r="AB83" i="1"/>
  <c r="AH88" i="1"/>
  <c r="AQ88" i="1" s="1"/>
  <c r="Z88" i="1"/>
  <c r="AE88" i="1"/>
  <c r="AB88" i="1"/>
  <c r="AH94" i="1"/>
  <c r="AQ94" i="1" s="1"/>
  <c r="Z94" i="1"/>
  <c r="AE94" i="1"/>
  <c r="AB94" i="1"/>
  <c r="BA128" i="1"/>
  <c r="BD128" i="1" s="1"/>
  <c r="BE128" i="1" s="1"/>
  <c r="AB134" i="1"/>
  <c r="AH134" i="1"/>
  <c r="AQ134" i="1" s="1"/>
  <c r="Z134" i="1"/>
  <c r="AC134" i="1"/>
  <c r="AF134" i="1" s="1"/>
  <c r="AE134" i="1"/>
  <c r="AA134" i="1"/>
  <c r="AB145" i="1"/>
  <c r="AH145" i="1"/>
  <c r="AQ145" i="1" s="1"/>
  <c r="Z145" i="1"/>
  <c r="AE145" i="1"/>
  <c r="AA145" i="1"/>
  <c r="Y145" i="1"/>
  <c r="AP145" i="1" s="1"/>
  <c r="AD45" i="1"/>
  <c r="AE49" i="1"/>
  <c r="AO50" i="1"/>
  <c r="AC53" i="1"/>
  <c r="AF53" i="1" s="1"/>
  <c r="AO53" i="1"/>
  <c r="AC54" i="1"/>
  <c r="AF54" i="1" s="1"/>
  <c r="AO54" i="1"/>
  <c r="AO55" i="1"/>
  <c r="AO60" i="1"/>
  <c r="AH62" i="1"/>
  <c r="AQ62" i="1" s="1"/>
  <c r="AE64" i="1"/>
  <c r="AB64" i="1"/>
  <c r="AD65" i="1"/>
  <c r="AO66" i="1"/>
  <c r="AN72" i="1"/>
  <c r="AH89" i="1"/>
  <c r="AQ89" i="1" s="1"/>
  <c r="Z89" i="1"/>
  <c r="AE89" i="1"/>
  <c r="AB89" i="1"/>
  <c r="AH95" i="1"/>
  <c r="AQ95" i="1" s="1"/>
  <c r="Z95" i="1"/>
  <c r="AE95" i="1"/>
  <c r="AB95" i="1"/>
  <c r="AO97" i="1"/>
  <c r="C97" i="1" s="1"/>
  <c r="AE109" i="1"/>
  <c r="Y109" i="1"/>
  <c r="AP109" i="1" s="1"/>
  <c r="AA109" i="1"/>
  <c r="AC109" i="1"/>
  <c r="AF109" i="1" s="1"/>
  <c r="AH109" i="1"/>
  <c r="AQ109" i="1" s="1"/>
  <c r="AC119" i="1"/>
  <c r="AF119" i="1" s="1"/>
  <c r="AH119" i="1"/>
  <c r="AQ119" i="1" s="1"/>
  <c r="Y119" i="1"/>
  <c r="AP119" i="1" s="1"/>
  <c r="AB119" i="1"/>
  <c r="AE119" i="1"/>
  <c r="BA127" i="1"/>
  <c r="BD127" i="1" s="1"/>
  <c r="BE127" i="1" s="1"/>
  <c r="BC127" i="1"/>
  <c r="AE45" i="1"/>
  <c r="AD53" i="1"/>
  <c r="AD54" i="1"/>
  <c r="AD55" i="1"/>
  <c r="AE56" i="1"/>
  <c r="Y62" i="1"/>
  <c r="AP62" i="1" s="1"/>
  <c r="AO63" i="1"/>
  <c r="I268" i="1"/>
  <c r="I212" i="1"/>
  <c r="I240" i="1"/>
  <c r="I184" i="1"/>
  <c r="I128" i="1"/>
  <c r="AO93" i="1"/>
  <c r="C93" i="1" s="1"/>
  <c r="AO87" i="1"/>
  <c r="C87" i="1" s="1"/>
  <c r="AO81" i="1"/>
  <c r="C81" i="1" s="1"/>
  <c r="AO75" i="1"/>
  <c r="I100" i="1"/>
  <c r="AS131" i="1" s="1"/>
  <c r="Y75" i="1"/>
  <c r="AP75" i="1" s="1"/>
  <c r="Y77" i="1"/>
  <c r="AP77" i="1" s="1"/>
  <c r="Y82" i="1"/>
  <c r="AP82" i="1" s="1"/>
  <c r="AO83" i="1"/>
  <c r="C83" i="1" s="1"/>
  <c r="AV84" i="1"/>
  <c r="Y87" i="1"/>
  <c r="AP87" i="1" s="1"/>
  <c r="AO88" i="1"/>
  <c r="C88" i="1" s="1"/>
  <c r="Y93" i="1"/>
  <c r="AP93" i="1" s="1"/>
  <c r="AO94" i="1"/>
  <c r="C94" i="1" s="1"/>
  <c r="AV104" i="1"/>
  <c r="AC105" i="1"/>
  <c r="AF105" i="1" s="1"/>
  <c r="AH105" i="1"/>
  <c r="AQ105" i="1" s="1"/>
  <c r="Z105" i="1"/>
  <c r="AE105" i="1"/>
  <c r="AC106" i="1"/>
  <c r="AF106" i="1" s="1"/>
  <c r="AH106" i="1"/>
  <c r="AQ106" i="1" s="1"/>
  <c r="Z106" i="1"/>
  <c r="Y107" i="1"/>
  <c r="AP107" i="1" s="1"/>
  <c r="AB107" i="1"/>
  <c r="AD107" i="1"/>
  <c r="AH110" i="1"/>
  <c r="AQ110" i="1" s="1"/>
  <c r="Z110" i="1"/>
  <c r="AB110" i="1"/>
  <c r="AD110" i="1"/>
  <c r="Y110" i="1"/>
  <c r="AP110" i="1" s="1"/>
  <c r="AE115" i="1"/>
  <c r="AH115" i="1"/>
  <c r="AQ115" i="1" s="1"/>
  <c r="Y115" i="1"/>
  <c r="AP115" i="1" s="1"/>
  <c r="AA115" i="1"/>
  <c r="AB115" i="1"/>
  <c r="AD115" i="1"/>
  <c r="BC128" i="1"/>
  <c r="AO129" i="1"/>
  <c r="AO131" i="1"/>
  <c r="AB138" i="1"/>
  <c r="AH138" i="1"/>
  <c r="AQ138" i="1" s="1"/>
  <c r="Z138" i="1"/>
  <c r="AC138" i="1"/>
  <c r="AF138" i="1" s="1"/>
  <c r="AE138" i="1"/>
  <c r="AA138" i="1"/>
  <c r="AO139" i="1"/>
  <c r="C139" i="1" s="1"/>
  <c r="AB141" i="1"/>
  <c r="AH141" i="1"/>
  <c r="AQ141" i="1" s="1"/>
  <c r="Z141" i="1"/>
  <c r="AE141" i="1"/>
  <c r="AA141" i="1"/>
  <c r="AD141" i="1"/>
  <c r="AC141" i="1"/>
  <c r="AF141" i="1" s="1"/>
  <c r="AO143" i="1"/>
  <c r="C143" i="1" s="1"/>
  <c r="N156" i="1"/>
  <c r="AM156" i="1" s="1"/>
  <c r="Y49" i="1"/>
  <c r="AP49" i="1" s="1"/>
  <c r="AE53" i="1"/>
  <c r="AE54" i="1"/>
  <c r="Y57" i="1"/>
  <c r="AP57" i="1" s="1"/>
  <c r="AC65" i="1"/>
  <c r="AF65" i="1" s="1"/>
  <c r="AH65" i="1"/>
  <c r="AQ65" i="1" s="1"/>
  <c r="Z65" i="1"/>
  <c r="AO68" i="1"/>
  <c r="Y69" i="1"/>
  <c r="AP69" i="1" s="1"/>
  <c r="C73" i="1"/>
  <c r="AA75" i="1"/>
  <c r="AA77" i="1"/>
  <c r="AA82" i="1"/>
  <c r="Y83" i="1"/>
  <c r="AP83" i="1" s="1"/>
  <c r="AA87" i="1"/>
  <c r="Y88" i="1"/>
  <c r="AP88" i="1" s="1"/>
  <c r="AA93" i="1"/>
  <c r="Y94" i="1"/>
  <c r="AP94" i="1" s="1"/>
  <c r="AV102" i="1"/>
  <c r="AH104" i="1"/>
  <c r="AQ104" i="1" s="1"/>
  <c r="Z104" i="1"/>
  <c r="AE104" i="1"/>
  <c r="AB104" i="1"/>
  <c r="AC111" i="1"/>
  <c r="AF111" i="1" s="1"/>
  <c r="AE111" i="1"/>
  <c r="Z111" i="1"/>
  <c r="AB111" i="1"/>
  <c r="AH111" i="1"/>
  <c r="AQ111" i="1" s="1"/>
  <c r="AC133" i="1"/>
  <c r="AF133" i="1" s="1"/>
  <c r="Y134" i="1"/>
  <c r="AP134" i="1" s="1"/>
  <c r="AB136" i="1"/>
  <c r="AH136" i="1"/>
  <c r="AQ136" i="1" s="1"/>
  <c r="Z136" i="1"/>
  <c r="Y136" i="1"/>
  <c r="AP136" i="1" s="1"/>
  <c r="AE136" i="1"/>
  <c r="AA136" i="1"/>
  <c r="AB139" i="1"/>
  <c r="AH139" i="1"/>
  <c r="AQ139" i="1" s="1"/>
  <c r="Z139" i="1"/>
  <c r="Y139" i="1"/>
  <c r="AP139" i="1" s="1"/>
  <c r="AC139" i="1"/>
  <c r="AF139" i="1" s="1"/>
  <c r="AD139" i="1"/>
  <c r="AB144" i="1"/>
  <c r="AH144" i="1"/>
  <c r="AQ144" i="1" s="1"/>
  <c r="Z144" i="1"/>
  <c r="Y144" i="1"/>
  <c r="AP144" i="1" s="1"/>
  <c r="AD144" i="1"/>
  <c r="AE144" i="1"/>
  <c r="AC145" i="1"/>
  <c r="AF145" i="1" s="1"/>
  <c r="O156" i="1"/>
  <c r="AD134" i="1"/>
  <c r="AB140" i="1"/>
  <c r="AH140" i="1"/>
  <c r="AQ140" i="1" s="1"/>
  <c r="Z140" i="1"/>
  <c r="Y140" i="1"/>
  <c r="AP140" i="1" s="1"/>
  <c r="AC140" i="1"/>
  <c r="AF140" i="1" s="1"/>
  <c r="AD145" i="1"/>
  <c r="AB160" i="1"/>
  <c r="AH160" i="1"/>
  <c r="AQ160" i="1" s="1"/>
  <c r="Z160" i="1"/>
  <c r="AD160" i="1"/>
  <c r="AA160" i="1"/>
  <c r="AE160" i="1"/>
  <c r="AC160" i="1"/>
  <c r="AF160" i="1" s="1"/>
  <c r="Z45" i="1"/>
  <c r="AH45" i="1" s="1"/>
  <c r="AQ45" i="1" s="1"/>
  <c r="AO48" i="1"/>
  <c r="AV50" i="1"/>
  <c r="AV53" i="1"/>
  <c r="AB57" i="1"/>
  <c r="AO57" i="1"/>
  <c r="AC62" i="1"/>
  <c r="AF62" i="1" s="1"/>
  <c r="Z64" i="1"/>
  <c r="AB69" i="1"/>
  <c r="L268" i="1"/>
  <c r="L240" i="1"/>
  <c r="L212" i="1"/>
  <c r="L184" i="1"/>
  <c r="L156" i="1"/>
  <c r="L100" i="1"/>
  <c r="AD75" i="1"/>
  <c r="AV76" i="1"/>
  <c r="AD77" i="1"/>
  <c r="AV81" i="1"/>
  <c r="AD82" i="1"/>
  <c r="AC83" i="1"/>
  <c r="AF83" i="1" s="1"/>
  <c r="AD87" i="1"/>
  <c r="AC88" i="1"/>
  <c r="AF88" i="1" s="1"/>
  <c r="AA89" i="1"/>
  <c r="AO90" i="1"/>
  <c r="C90" i="1" s="1"/>
  <c r="AD93" i="1"/>
  <c r="AC94" i="1"/>
  <c r="AF94" i="1" s="1"/>
  <c r="AA95" i="1"/>
  <c r="AO96" i="1"/>
  <c r="C96" i="1" s="1"/>
  <c r="N100" i="1"/>
  <c r="AM100" i="1" s="1"/>
  <c r="AA119" i="1"/>
  <c r="AC120" i="1"/>
  <c r="AF120" i="1" s="1"/>
  <c r="Z120" i="1"/>
  <c r="AB120" i="1"/>
  <c r="AH120" i="1"/>
  <c r="AQ120" i="1" s="1"/>
  <c r="AE120" i="1"/>
  <c r="Y120" i="1"/>
  <c r="AP120" i="1" s="1"/>
  <c r="O128" i="1"/>
  <c r="AV129" i="1"/>
  <c r="AV131" i="1"/>
  <c r="AB143" i="1"/>
  <c r="AH143" i="1"/>
  <c r="AQ143" i="1" s="1"/>
  <c r="Z143" i="1"/>
  <c r="Y143" i="1"/>
  <c r="AP143" i="1" s="1"/>
  <c r="AC143" i="1"/>
  <c r="AF143" i="1" s="1"/>
  <c r="AD143" i="1"/>
  <c r="AA143" i="1"/>
  <c r="BB155" i="1"/>
  <c r="BD156" i="1"/>
  <c r="BE156" i="1" s="1"/>
  <c r="AB164" i="1"/>
  <c r="AH164" i="1"/>
  <c r="AQ164" i="1" s="1"/>
  <c r="Z164" i="1"/>
  <c r="AE164" i="1"/>
  <c r="AD164" i="1"/>
  <c r="AA164" i="1"/>
  <c r="AC164" i="1"/>
  <c r="AF164" i="1" s="1"/>
  <c r="J268" i="1"/>
  <c r="J240" i="1"/>
  <c r="J212" i="1"/>
  <c r="J184" i="1"/>
  <c r="J156" i="1"/>
  <c r="AN76" i="1"/>
  <c r="AN77" i="1"/>
  <c r="AN82" i="1"/>
  <c r="AN83" i="1"/>
  <c r="AN88" i="1"/>
  <c r="AN89" i="1"/>
  <c r="AN94" i="1"/>
  <c r="AN95" i="1"/>
  <c r="AA101" i="1"/>
  <c r="AD101" i="1" s="1"/>
  <c r="AH116" i="1"/>
  <c r="AQ116" i="1" s="1"/>
  <c r="Z116" i="1"/>
  <c r="AA116" i="1"/>
  <c r="AC116" i="1"/>
  <c r="AF116" i="1" s="1"/>
  <c r="AC117" i="1"/>
  <c r="AF117" i="1" s="1"/>
  <c r="AH117" i="1"/>
  <c r="AQ117" i="1" s="1"/>
  <c r="Y117" i="1"/>
  <c r="AP117" i="1" s="1"/>
  <c r="AA117" i="1"/>
  <c r="AC122" i="1"/>
  <c r="AF122" i="1" s="1"/>
  <c r="Z122" i="1"/>
  <c r="AB135" i="1"/>
  <c r="AH135" i="1"/>
  <c r="AQ135" i="1" s="1"/>
  <c r="Z135" i="1"/>
  <c r="Y135" i="1"/>
  <c r="AP135" i="1" s="1"/>
  <c r="AC135" i="1"/>
  <c r="AF135" i="1" s="1"/>
  <c r="AB137" i="1"/>
  <c r="AH137" i="1"/>
  <c r="AQ137" i="1" s="1"/>
  <c r="Z137" i="1"/>
  <c r="AE137" i="1"/>
  <c r="AB146" i="1"/>
  <c r="AH146" i="1"/>
  <c r="AQ146" i="1" s="1"/>
  <c r="Z146" i="1"/>
  <c r="AC146" i="1"/>
  <c r="AF146" i="1" s="1"/>
  <c r="AE146" i="1"/>
  <c r="BC154" i="1"/>
  <c r="BA154" i="1"/>
  <c r="AB168" i="1"/>
  <c r="AH168" i="1"/>
  <c r="AQ168" i="1" s="1"/>
  <c r="Z168" i="1"/>
  <c r="AE168" i="1"/>
  <c r="AD168" i="1"/>
  <c r="AA168" i="1"/>
  <c r="AC168" i="1"/>
  <c r="AF168" i="1" s="1"/>
  <c r="Y168" i="1"/>
  <c r="AP168" i="1" s="1"/>
  <c r="AB172" i="1"/>
  <c r="AH172" i="1"/>
  <c r="AQ172" i="1" s="1"/>
  <c r="Z172" i="1"/>
  <c r="AE172" i="1"/>
  <c r="AD172" i="1"/>
  <c r="AC172" i="1"/>
  <c r="AF172" i="1" s="1"/>
  <c r="AA172" i="1"/>
  <c r="Y172" i="1"/>
  <c r="AP172" i="1" s="1"/>
  <c r="M268" i="1"/>
  <c r="M240" i="1"/>
  <c r="M212" i="1"/>
  <c r="M184" i="1"/>
  <c r="AA73" i="1"/>
  <c r="AD73" i="1" s="1"/>
  <c r="AA74" i="1"/>
  <c r="AD74" i="1" s="1"/>
  <c r="AA79" i="1"/>
  <c r="AM79" i="1"/>
  <c r="AA80" i="1"/>
  <c r="AM80" i="1"/>
  <c r="AA85" i="1"/>
  <c r="AM85" i="1"/>
  <c r="AA86" i="1"/>
  <c r="AM86" i="1"/>
  <c r="AA91" i="1"/>
  <c r="AM91" i="1"/>
  <c r="AA92" i="1"/>
  <c r="AM92" i="1"/>
  <c r="Y113" i="1"/>
  <c r="AP113" i="1" s="1"/>
  <c r="AB113" i="1"/>
  <c r="AD113" i="1"/>
  <c r="AB114" i="1"/>
  <c r="Z114" i="1"/>
  <c r="AC114" i="1"/>
  <c r="AF114" i="1" s="1"/>
  <c r="AC121" i="1"/>
  <c r="AF121" i="1" s="1"/>
  <c r="AD121" i="1"/>
  <c r="BG128" i="1"/>
  <c r="AZ128" i="1" s="1"/>
  <c r="AM129" i="1"/>
  <c r="AM132" i="1"/>
  <c r="AM138" i="1"/>
  <c r="AB148" i="1"/>
  <c r="AH148" i="1"/>
  <c r="AQ148" i="1" s="1"/>
  <c r="Z148" i="1"/>
  <c r="Y148" i="1"/>
  <c r="AP148" i="1" s="1"/>
  <c r="M156" i="1"/>
  <c r="AN90" i="1"/>
  <c r="AN96" i="1"/>
  <c r="AN153" i="1"/>
  <c r="AN148" i="1"/>
  <c r="AN147" i="1"/>
  <c r="AN146" i="1"/>
  <c r="AN145" i="1"/>
  <c r="AN144" i="1"/>
  <c r="AN143" i="1"/>
  <c r="AN142" i="1"/>
  <c r="AN141" i="1"/>
  <c r="AN140" i="1"/>
  <c r="AN139" i="1"/>
  <c r="AN138" i="1"/>
  <c r="AN137" i="1"/>
  <c r="AN136" i="1"/>
  <c r="AN135" i="1"/>
  <c r="AN134" i="1"/>
  <c r="AN133" i="1"/>
  <c r="AN132" i="1"/>
  <c r="AN131" i="1"/>
  <c r="AN130" i="1"/>
  <c r="AN129" i="1"/>
  <c r="AM150" i="1"/>
  <c r="AM152" i="1"/>
  <c r="AN149" i="1"/>
  <c r="Q126" i="1"/>
  <c r="AM153" i="1"/>
  <c r="AM148" i="1"/>
  <c r="AM144" i="1"/>
  <c r="AM140" i="1"/>
  <c r="AM136" i="1"/>
  <c r="AM131" i="1"/>
  <c r="Q127" i="1"/>
  <c r="AM151" i="1"/>
  <c r="AM145" i="1"/>
  <c r="AM141" i="1"/>
  <c r="AM137" i="1"/>
  <c r="AM133" i="1"/>
  <c r="AB130" i="1"/>
  <c r="AE130" i="1" s="1"/>
  <c r="Z130" i="1"/>
  <c r="AA130" i="1"/>
  <c r="AD130" i="1" s="1"/>
  <c r="AH130" i="1" s="1"/>
  <c r="AQ130" i="1" s="1"/>
  <c r="AM130" i="1"/>
  <c r="AB133" i="1"/>
  <c r="Z133" i="1"/>
  <c r="AE133" i="1"/>
  <c r="AH133" i="1" s="1"/>
  <c r="AQ133" i="1" s="1"/>
  <c r="AB142" i="1"/>
  <c r="AH142" i="1"/>
  <c r="AQ142" i="1" s="1"/>
  <c r="Z142" i="1"/>
  <c r="AC142" i="1"/>
  <c r="AF142" i="1" s="1"/>
  <c r="AE142" i="1"/>
  <c r="AB147" i="1"/>
  <c r="AH147" i="1"/>
  <c r="AQ147" i="1" s="1"/>
  <c r="Z147" i="1"/>
  <c r="Y147" i="1"/>
  <c r="AP147" i="1" s="1"/>
  <c r="AC147" i="1"/>
  <c r="AF147" i="1" s="1"/>
  <c r="AD108" i="1"/>
  <c r="AE118" i="1"/>
  <c r="AE125" i="1"/>
  <c r="AC125" i="1"/>
  <c r="AF125" i="1" s="1"/>
  <c r="AB118" i="1"/>
  <c r="AE124" i="1"/>
  <c r="AB125" i="1"/>
  <c r="AB132" i="1"/>
  <c r="AE132" i="1" s="1"/>
  <c r="Z132" i="1"/>
  <c r="AH132" i="1" s="1"/>
  <c r="AQ132" i="1" s="1"/>
  <c r="Y170" i="1"/>
  <c r="AP170" i="1" s="1"/>
  <c r="AM171" i="1"/>
  <c r="BG183" i="1"/>
  <c r="AZ183" i="1" s="1"/>
  <c r="BC183" i="1"/>
  <c r="AH157" i="1"/>
  <c r="AQ157" i="1" s="1"/>
  <c r="Z157" i="1"/>
  <c r="AE157" i="1"/>
  <c r="AB159" i="1"/>
  <c r="AH159" i="1"/>
  <c r="AQ159" i="1" s="1"/>
  <c r="Z159" i="1"/>
  <c r="AB165" i="1"/>
  <c r="AH165" i="1"/>
  <c r="AQ165" i="1" s="1"/>
  <c r="Z165" i="1"/>
  <c r="AE165" i="1"/>
  <c r="AB169" i="1"/>
  <c r="AH169" i="1"/>
  <c r="AQ169" i="1" s="1"/>
  <c r="Z169" i="1"/>
  <c r="AE169" i="1"/>
  <c r="AB173" i="1"/>
  <c r="AA173" i="1"/>
  <c r="AH173" i="1"/>
  <c r="AQ173" i="1" s="1"/>
  <c r="Z173" i="1"/>
  <c r="AE173" i="1"/>
  <c r="AA185" i="1"/>
  <c r="Z185" i="1"/>
  <c r="AH185" i="1"/>
  <c r="AQ185" i="1" s="1"/>
  <c r="Y185" i="1"/>
  <c r="AD185" i="1"/>
  <c r="AC185" i="1"/>
  <c r="AF185" i="1" s="1"/>
  <c r="AM213" i="1"/>
  <c r="AN198" i="1"/>
  <c r="AN197" i="1"/>
  <c r="AN196" i="1"/>
  <c r="AN195" i="1"/>
  <c r="AN194" i="1"/>
  <c r="AN193" i="1"/>
  <c r="AN192" i="1"/>
  <c r="AN191" i="1"/>
  <c r="AN190" i="1"/>
  <c r="AN189" i="1"/>
  <c r="AN188" i="1"/>
  <c r="AN187" i="1"/>
  <c r="AM195" i="1"/>
  <c r="AM216" i="1"/>
  <c r="AM192" i="1"/>
  <c r="AN215" i="1"/>
  <c r="AM215" i="1"/>
  <c r="AN214" i="1"/>
  <c r="AM214" i="1"/>
  <c r="AN213" i="1"/>
  <c r="AM197" i="1"/>
  <c r="AM196" i="1"/>
  <c r="AM193" i="1"/>
  <c r="AN216" i="1"/>
  <c r="AM198" i="1"/>
  <c r="AM187" i="1"/>
  <c r="AN186" i="1"/>
  <c r="AM185" i="1"/>
  <c r="AM189" i="1"/>
  <c r="AN185" i="1"/>
  <c r="AN181" i="1"/>
  <c r="AN179" i="1"/>
  <c r="AN177" i="1"/>
  <c r="AN175" i="1"/>
  <c r="AN173" i="1"/>
  <c r="AN172" i="1"/>
  <c r="AN171" i="1"/>
  <c r="AN170" i="1"/>
  <c r="AN169" i="1"/>
  <c r="AN168" i="1"/>
  <c r="AN167" i="1"/>
  <c r="AN166" i="1"/>
  <c r="AN165" i="1"/>
  <c r="AN164" i="1"/>
  <c r="AN163" i="1"/>
  <c r="AN162" i="1"/>
  <c r="AN161" i="1"/>
  <c r="AN160" i="1"/>
  <c r="AN159" i="1"/>
  <c r="AN158" i="1"/>
  <c r="AM194" i="1"/>
  <c r="AM181" i="1"/>
  <c r="AM179" i="1"/>
  <c r="AM177" i="1"/>
  <c r="AM175" i="1"/>
  <c r="AM173" i="1"/>
  <c r="AM191" i="1"/>
  <c r="AM190" i="1"/>
  <c r="AM180" i="1"/>
  <c r="AM178" i="1"/>
  <c r="AM176" i="1"/>
  <c r="AM174" i="1"/>
  <c r="AM188" i="1"/>
  <c r="AB158" i="1"/>
  <c r="AH158" i="1"/>
  <c r="AQ158" i="1" s="1"/>
  <c r="Z158" i="1"/>
  <c r="AM159" i="1"/>
  <c r="AB162" i="1"/>
  <c r="AH162" i="1"/>
  <c r="AQ162" i="1" s="1"/>
  <c r="Z162" i="1"/>
  <c r="AE162" i="1"/>
  <c r="AB166" i="1"/>
  <c r="AH166" i="1"/>
  <c r="AQ166" i="1" s="1"/>
  <c r="Z166" i="1"/>
  <c r="AE166" i="1"/>
  <c r="AB170" i="1"/>
  <c r="AH170" i="1"/>
  <c r="AQ170" i="1" s="1"/>
  <c r="Z170" i="1"/>
  <c r="AE170" i="1"/>
  <c r="BC182" i="1"/>
  <c r="BA183" i="1"/>
  <c r="AM186" i="1"/>
  <c r="BB184" i="1"/>
  <c r="BD154" i="1"/>
  <c r="BE154" i="1" s="1"/>
  <c r="AA157" i="1"/>
  <c r="AN157" i="1"/>
  <c r="AM158" i="1"/>
  <c r="AA159" i="1"/>
  <c r="AB161" i="1"/>
  <c r="AH161" i="1"/>
  <c r="AQ161" i="1" s="1"/>
  <c r="Z161" i="1"/>
  <c r="AB163" i="1"/>
  <c r="AH163" i="1"/>
  <c r="AQ163" i="1" s="1"/>
  <c r="Z163" i="1"/>
  <c r="AE163" i="1"/>
  <c r="AA165" i="1"/>
  <c r="AB167" i="1"/>
  <c r="AH167" i="1"/>
  <c r="AQ167" i="1" s="1"/>
  <c r="Z167" i="1"/>
  <c r="AE167" i="1"/>
  <c r="AA169" i="1"/>
  <c r="AB171" i="1"/>
  <c r="AH171" i="1"/>
  <c r="AQ171" i="1" s="1"/>
  <c r="Z171" i="1"/>
  <c r="AE171" i="1"/>
  <c r="AC173" i="1"/>
  <c r="AF173" i="1" s="1"/>
  <c r="AN174" i="1"/>
  <c r="AN176" i="1"/>
  <c r="AN178" i="1"/>
  <c r="AN180" i="1"/>
  <c r="BA182" i="1"/>
  <c r="BD184" i="1"/>
  <c r="BE184" i="1" s="1"/>
  <c r="AD187" i="1"/>
  <c r="Z174" i="1"/>
  <c r="AD175" i="1"/>
  <c r="Z176" i="1"/>
  <c r="AD177" i="1"/>
  <c r="Z178" i="1"/>
  <c r="AD179" i="1"/>
  <c r="Z180" i="1"/>
  <c r="AD181" i="1"/>
  <c r="AB191" i="1"/>
  <c r="AD191" i="1"/>
  <c r="AA191" i="1"/>
  <c r="Y191" i="1"/>
  <c r="AP191" i="1" s="1"/>
  <c r="AH191" i="1"/>
  <c r="AQ191" i="1" s="1"/>
  <c r="AB187" i="1"/>
  <c r="Y187" i="1"/>
  <c r="AP187" i="1" s="1"/>
  <c r="AB198" i="1"/>
  <c r="AH198" i="1"/>
  <c r="AQ198" i="1" s="1"/>
  <c r="Y198" i="1"/>
  <c r="AP198" i="1" s="1"/>
  <c r="AE198" i="1"/>
  <c r="AD198" i="1"/>
  <c r="AC198" i="1"/>
  <c r="AF198" i="1" s="1"/>
  <c r="AA198" i="1"/>
  <c r="Z198" i="1"/>
  <c r="AE202" i="1"/>
  <c r="AC202" i="1"/>
  <c r="AF202" i="1" s="1"/>
  <c r="AH202" i="1"/>
  <c r="AQ202" i="1" s="1"/>
  <c r="AD202" i="1"/>
  <c r="AB202" i="1"/>
  <c r="AA202" i="1"/>
  <c r="Z202" i="1"/>
  <c r="Y202" i="1"/>
  <c r="AP202" i="1" s="1"/>
  <c r="B212" i="1"/>
  <c r="AR212" i="1"/>
  <c r="AC174" i="1"/>
  <c r="AF174" i="1" s="1"/>
  <c r="Y175" i="1"/>
  <c r="AP175" i="1" s="1"/>
  <c r="AH175" i="1"/>
  <c r="AQ175" i="1" s="1"/>
  <c r="AC176" i="1"/>
  <c r="AF176" i="1" s="1"/>
  <c r="Y177" i="1"/>
  <c r="AP177" i="1" s="1"/>
  <c r="AH177" i="1"/>
  <c r="AQ177" i="1" s="1"/>
  <c r="AC178" i="1"/>
  <c r="AF178" i="1" s="1"/>
  <c r="Y179" i="1"/>
  <c r="AP179" i="1" s="1"/>
  <c r="AH179" i="1"/>
  <c r="AQ179" i="1" s="1"/>
  <c r="AC180" i="1"/>
  <c r="AF180" i="1" s="1"/>
  <c r="Y181" i="1"/>
  <c r="AP181" i="1" s="1"/>
  <c r="AH181" i="1"/>
  <c r="AQ181" i="1" s="1"/>
  <c r="BC184" i="1"/>
  <c r="AC186" i="1"/>
  <c r="AF186" i="1" s="1"/>
  <c r="AA186" i="1"/>
  <c r="Z191" i="1"/>
  <c r="AB193" i="1"/>
  <c r="AD193" i="1"/>
  <c r="Z193" i="1"/>
  <c r="AC193" i="1"/>
  <c r="AF193" i="1" s="1"/>
  <c r="Y193" i="1"/>
  <c r="AP193" i="1" s="1"/>
  <c r="AD174" i="1"/>
  <c r="AD176" i="1"/>
  <c r="AD178" i="1"/>
  <c r="AD180" i="1"/>
  <c r="Z187" i="1"/>
  <c r="AA175" i="1"/>
  <c r="AA177" i="1"/>
  <c r="AA179" i="1"/>
  <c r="AA187" i="1"/>
  <c r="AC187" i="1"/>
  <c r="AF187" i="1" s="1"/>
  <c r="AB192" i="1"/>
  <c r="Z192" i="1"/>
  <c r="AD192" i="1"/>
  <c r="AA192" i="1"/>
  <c r="AH192" i="1"/>
  <c r="AQ192" i="1" s="1"/>
  <c r="AB194" i="1"/>
  <c r="AD194" i="1"/>
  <c r="AC194" i="1"/>
  <c r="AF194" i="1" s="1"/>
  <c r="Z194" i="1"/>
  <c r="AE194" i="1"/>
  <c r="AA194" i="1"/>
  <c r="AE207" i="1"/>
  <c r="AA207" i="1"/>
  <c r="AD207" i="1"/>
  <c r="AH207" i="1"/>
  <c r="AQ207" i="1" s="1"/>
  <c r="AC207" i="1"/>
  <c r="AF207" i="1" s="1"/>
  <c r="AB207" i="1"/>
  <c r="Z207" i="1"/>
  <c r="Y207" i="1"/>
  <c r="AP207" i="1" s="1"/>
  <c r="AN209" i="1"/>
  <c r="AN207" i="1"/>
  <c r="AN205" i="1"/>
  <c r="AN203" i="1"/>
  <c r="AN201" i="1"/>
  <c r="AN199" i="1"/>
  <c r="AN208" i="1"/>
  <c r="AN200" i="1"/>
  <c r="AN206" i="1"/>
  <c r="AM206" i="1"/>
  <c r="AM203" i="1"/>
  <c r="AN204" i="1"/>
  <c r="AM209" i="1"/>
  <c r="AM204" i="1"/>
  <c r="AM201" i="1"/>
  <c r="AN202" i="1"/>
  <c r="AM207" i="1"/>
  <c r="AM202" i="1"/>
  <c r="AM199" i="1"/>
  <c r="AB189" i="1"/>
  <c r="AA189" i="1"/>
  <c r="AH189" i="1"/>
  <c r="AQ189" i="1" s="1"/>
  <c r="Y189" i="1"/>
  <c r="AP189" i="1" s="1"/>
  <c r="AM205" i="1"/>
  <c r="AM208" i="1"/>
  <c r="AB195" i="1"/>
  <c r="Z195" i="1"/>
  <c r="AE201" i="1"/>
  <c r="AA201" i="1"/>
  <c r="AD201" i="1"/>
  <c r="AE204" i="1"/>
  <c r="AC204" i="1"/>
  <c r="AF204" i="1" s="1"/>
  <c r="Z205" i="1"/>
  <c r="AE209" i="1"/>
  <c r="AA209" i="1"/>
  <c r="AD209" i="1"/>
  <c r="BD211" i="1"/>
  <c r="BE211" i="1" s="1"/>
  <c r="BH211" i="1" s="1"/>
  <c r="AA190" i="1"/>
  <c r="AE203" i="1"/>
  <c r="AA203" i="1"/>
  <c r="AD203" i="1"/>
  <c r="AE206" i="1"/>
  <c r="AC206" i="1"/>
  <c r="AF206" i="1" s="1"/>
  <c r="BG211" i="1"/>
  <c r="AZ211" i="1" s="1"/>
  <c r="BA212" i="1"/>
  <c r="BD212" i="1" s="1"/>
  <c r="BE212" i="1" s="1"/>
  <c r="AH213" i="1"/>
  <c r="AQ213" i="1" s="1"/>
  <c r="Z213" i="1"/>
  <c r="Y213" i="1"/>
  <c r="AC213" i="1"/>
  <c r="AF213" i="1" s="1"/>
  <c r="AD213" i="1"/>
  <c r="AH203" i="1"/>
  <c r="AQ203" i="1" s="1"/>
  <c r="BF210" i="1"/>
  <c r="AE200" i="1"/>
  <c r="AC200" i="1"/>
  <c r="AF200" i="1" s="1"/>
  <c r="Z201" i="1"/>
  <c r="AE205" i="1"/>
  <c r="AA205" i="1"/>
  <c r="AD205" i="1"/>
  <c r="AE208" i="1"/>
  <c r="AC208" i="1"/>
  <c r="AF208" i="1" s="1"/>
  <c r="Z209" i="1"/>
  <c r="AC188" i="1"/>
  <c r="AF188" i="1" s="1"/>
  <c r="AE190" i="1"/>
  <c r="AC195" i="1"/>
  <c r="AF195" i="1" s="1"/>
  <c r="AH200" i="1"/>
  <c r="AQ200" i="1" s="1"/>
  <c r="AB201" i="1"/>
  <c r="Y203" i="1"/>
  <c r="AP203" i="1" s="1"/>
  <c r="AA204" i="1"/>
  <c r="AH205" i="1"/>
  <c r="AQ205" i="1" s="1"/>
  <c r="AB209" i="1"/>
  <c r="BD210" i="1"/>
  <c r="BE210" i="1" s="1"/>
  <c r="BA211" i="1"/>
  <c r="AE188" i="1"/>
  <c r="AE195" i="1"/>
  <c r="AE196" i="1"/>
  <c r="AB197" i="1"/>
  <c r="AC197" i="1"/>
  <c r="AF197" i="1" s="1"/>
  <c r="Y200" i="1"/>
  <c r="AP200" i="1" s="1"/>
  <c r="AB203" i="1"/>
  <c r="AD204" i="1"/>
  <c r="Y205" i="1"/>
  <c r="AP205" i="1" s="1"/>
  <c r="AE199" i="1"/>
  <c r="AH215" i="1"/>
  <c r="AQ215" i="1" s="1"/>
  <c r="Z215" i="1"/>
  <c r="AB215" i="1"/>
  <c r="AH217" i="1"/>
  <c r="AQ217" i="1" s="1"/>
  <c r="Z217" i="1"/>
  <c r="AD217" i="1"/>
  <c r="Y219" i="1"/>
  <c r="AP219" i="1" s="1"/>
  <c r="Z219" i="1"/>
  <c r="AB220" i="1"/>
  <c r="AH220" i="1"/>
  <c r="AQ220" i="1" s="1"/>
  <c r="Y220" i="1"/>
  <c r="AP220" i="1" s="1"/>
  <c r="AC220" i="1"/>
  <c r="AF220" i="1" s="1"/>
  <c r="Z220" i="1"/>
  <c r="AB222" i="1"/>
  <c r="AA222" i="1"/>
  <c r="AE222" i="1"/>
  <c r="AC222" i="1"/>
  <c r="AF222" i="1" s="1"/>
  <c r="AH222" i="1"/>
  <c r="AQ222" i="1" s="1"/>
  <c r="AB224" i="1"/>
  <c r="AD224" i="1"/>
  <c r="AC224" i="1"/>
  <c r="AF224" i="1" s="1"/>
  <c r="AA224" i="1"/>
  <c r="Z224" i="1"/>
  <c r="Y224" i="1"/>
  <c r="AP224" i="1" s="1"/>
  <c r="AB226" i="1"/>
  <c r="AA226" i="1"/>
  <c r="Z226" i="1"/>
  <c r="Y226" i="1"/>
  <c r="AP226" i="1" s="1"/>
  <c r="AH226" i="1"/>
  <c r="AQ226" i="1" s="1"/>
  <c r="AD226" i="1"/>
  <c r="AB219" i="1"/>
  <c r="AC219" i="1"/>
  <c r="AF219" i="1" s="1"/>
  <c r="AH219" i="1"/>
  <c r="AQ219" i="1" s="1"/>
  <c r="AD220" i="1"/>
  <c r="AH216" i="1"/>
  <c r="AQ216" i="1" s="1"/>
  <c r="Z216" i="1"/>
  <c r="AE216" i="1"/>
  <c r="AH218" i="1"/>
  <c r="AQ218" i="1" s="1"/>
  <c r="Z218" i="1"/>
  <c r="AA218" i="1"/>
  <c r="AE220" i="1"/>
  <c r="Z222" i="1"/>
  <c r="AE226" i="1"/>
  <c r="AB229" i="1"/>
  <c r="Z229" i="1"/>
  <c r="AD229" i="1"/>
  <c r="AC229" i="1"/>
  <c r="AF229" i="1" s="1"/>
  <c r="BF238" i="1"/>
  <c r="AN265" i="1"/>
  <c r="AN262" i="1"/>
  <c r="AM265" i="1"/>
  <c r="AM262" i="1"/>
  <c r="AN259" i="1"/>
  <c r="AM263" i="1"/>
  <c r="AN264" i="1"/>
  <c r="AM260" i="1"/>
  <c r="AN248" i="1"/>
  <c r="AN247" i="1"/>
  <c r="AN246" i="1"/>
  <c r="AN245" i="1"/>
  <c r="AN244" i="1"/>
  <c r="AN243" i="1"/>
  <c r="AN260" i="1"/>
  <c r="AM255" i="1"/>
  <c r="AN252" i="1"/>
  <c r="AN249" i="1"/>
  <c r="AM248" i="1"/>
  <c r="Q238" i="1"/>
  <c r="AN261" i="1"/>
  <c r="AN256" i="1"/>
  <c r="AN253" i="1"/>
  <c r="AN263" i="1"/>
  <c r="AM261" i="1"/>
  <c r="AM258" i="1"/>
  <c r="AM250" i="1"/>
  <c r="AM244" i="1"/>
  <c r="AN241" i="1"/>
  <c r="Q239" i="1"/>
  <c r="AN257" i="1"/>
  <c r="AN254" i="1"/>
  <c r="AN251" i="1"/>
  <c r="AM264" i="1"/>
  <c r="AM257" i="1"/>
  <c r="AM254" i="1"/>
  <c r="AM251" i="1"/>
  <c r="AM256" i="1"/>
  <c r="AN250" i="1"/>
  <c r="AM253" i="1"/>
  <c r="AM252" i="1"/>
  <c r="AM247" i="1"/>
  <c r="AN258" i="1"/>
  <c r="AM259" i="1"/>
  <c r="AM243" i="1"/>
  <c r="AM249" i="1"/>
  <c r="AM246" i="1"/>
  <c r="AM245" i="1"/>
  <c r="AN242" i="1"/>
  <c r="AM241" i="1"/>
  <c r="AR240" i="1"/>
  <c r="B240" i="1"/>
  <c r="AC251" i="1"/>
  <c r="AF251" i="1" s="1"/>
  <c r="AD251" i="1"/>
  <c r="AA251" i="1"/>
  <c r="Z251" i="1"/>
  <c r="Y251" i="1"/>
  <c r="AP251" i="1" s="1"/>
  <c r="AH251" i="1"/>
  <c r="AQ251" i="1" s="1"/>
  <c r="AE251" i="1"/>
  <c r="AB251" i="1"/>
  <c r="AH214" i="1"/>
  <c r="AQ214" i="1" s="1"/>
  <c r="Z214" i="1"/>
  <c r="AE214" i="1"/>
  <c r="AB232" i="1"/>
  <c r="AD232" i="1"/>
  <c r="AC232" i="1"/>
  <c r="AF232" i="1" s="1"/>
  <c r="AA232" i="1"/>
  <c r="AH232" i="1"/>
  <c r="AQ232" i="1" s="1"/>
  <c r="AM242" i="1"/>
  <c r="AE223" i="1"/>
  <c r="Y229" i="1"/>
  <c r="AP229" i="1" s="1"/>
  <c r="BB238" i="1"/>
  <c r="AB227" i="1"/>
  <c r="AH227" i="1"/>
  <c r="AQ227" i="1" s="1"/>
  <c r="AA227" i="1"/>
  <c r="AB228" i="1"/>
  <c r="Y228" i="1"/>
  <c r="AP228" i="1" s="1"/>
  <c r="AC228" i="1"/>
  <c r="AF228" i="1" s="1"/>
  <c r="AA228" i="1"/>
  <c r="AA229" i="1"/>
  <c r="AN255" i="1"/>
  <c r="AE231" i="1"/>
  <c r="AM234" i="1"/>
  <c r="AA236" i="1"/>
  <c r="AC237" i="1"/>
  <c r="AF237" i="1" s="1"/>
  <c r="BD238" i="1"/>
  <c r="BE238" i="1" s="1"/>
  <c r="BD240" i="1"/>
  <c r="BE240" i="1" s="1"/>
  <c r="BG240" i="1"/>
  <c r="AZ240" i="1" s="1"/>
  <c r="Y241" i="1"/>
  <c r="Z242" i="1"/>
  <c r="AE246" i="1"/>
  <c r="AB246" i="1"/>
  <c r="AD246" i="1"/>
  <c r="AA246" i="1"/>
  <c r="AH246" i="1"/>
  <c r="AQ246" i="1" s="1"/>
  <c r="AB254" i="1"/>
  <c r="AH254" i="1"/>
  <c r="AQ254" i="1" s="1"/>
  <c r="Y254" i="1"/>
  <c r="AP254" i="1" s="1"/>
  <c r="AE254" i="1"/>
  <c r="AC254" i="1"/>
  <c r="AF254" i="1" s="1"/>
  <c r="Z254" i="1"/>
  <c r="AC255" i="1"/>
  <c r="AF255" i="1" s="1"/>
  <c r="Y255" i="1"/>
  <c r="AP255" i="1" s="1"/>
  <c r="AD255" i="1"/>
  <c r="AB255" i="1"/>
  <c r="AA255" i="1"/>
  <c r="AE230" i="1"/>
  <c r="AM233" i="1"/>
  <c r="Z234" i="1"/>
  <c r="AA235" i="1"/>
  <c r="AC236" i="1"/>
  <c r="AF236" i="1" s="1"/>
  <c r="AD237" i="1"/>
  <c r="Z241" i="1"/>
  <c r="AA242" i="1"/>
  <c r="AA234" i="1"/>
  <c r="AC235" i="1"/>
  <c r="AF235" i="1" s="1"/>
  <c r="AD236" i="1"/>
  <c r="AE237" i="1"/>
  <c r="BG238" i="1"/>
  <c r="AZ238" i="1" s="1"/>
  <c r="AA241" i="1"/>
  <c r="AE243" i="1"/>
  <c r="AB243" i="1"/>
  <c r="AC243" i="1"/>
  <c r="AF243" i="1" s="1"/>
  <c r="AH243" i="1"/>
  <c r="AQ243" i="1" s="1"/>
  <c r="AE248" i="1"/>
  <c r="AB248" i="1"/>
  <c r="Y248" i="1"/>
  <c r="AP248" i="1" s="1"/>
  <c r="AD248" i="1"/>
  <c r="AC248" i="1"/>
  <c r="AF248" i="1" s="1"/>
  <c r="AA248" i="1"/>
  <c r="AH262" i="1"/>
  <c r="AQ262" i="1" s="1"/>
  <c r="Z262" i="1"/>
  <c r="AA262" i="1"/>
  <c r="Y262" i="1"/>
  <c r="AP262" i="1" s="1"/>
  <c r="AC262" i="1"/>
  <c r="AF262" i="1" s="1"/>
  <c r="AE262" i="1"/>
  <c r="AD262" i="1"/>
  <c r="AB262" i="1"/>
  <c r="AE236" i="1"/>
  <c r="BG239" i="1"/>
  <c r="AZ239" i="1" s="1"/>
  <c r="AE244" i="1"/>
  <c r="AB244" i="1"/>
  <c r="AD244" i="1"/>
  <c r="AA244" i="1"/>
  <c r="Y244" i="1"/>
  <c r="AP244" i="1" s="1"/>
  <c r="AD234" i="1"/>
  <c r="AE235" i="1"/>
  <c r="AD241" i="1"/>
  <c r="AE242" i="1"/>
  <c r="AB242" i="1"/>
  <c r="BF266" i="1"/>
  <c r="AA231" i="1"/>
  <c r="AE234" i="1"/>
  <c r="AH236" i="1"/>
  <c r="AQ236" i="1" s="1"/>
  <c r="AE241" i="1"/>
  <c r="AN237" i="1"/>
  <c r="AN236" i="1"/>
  <c r="AN235" i="1"/>
  <c r="AN234" i="1"/>
  <c r="AN233" i="1"/>
  <c r="AN232" i="1"/>
  <c r="AN231" i="1"/>
  <c r="AN230" i="1"/>
  <c r="AN229" i="1"/>
  <c r="AN228" i="1"/>
  <c r="AN227" i="1"/>
  <c r="AN226" i="1"/>
  <c r="AN225" i="1"/>
  <c r="AN224" i="1"/>
  <c r="AN223" i="1"/>
  <c r="AN222" i="1"/>
  <c r="AN221" i="1"/>
  <c r="AN220" i="1"/>
  <c r="AN219" i="1"/>
  <c r="AE221" i="1"/>
  <c r="AE225" i="1"/>
  <c r="AM228" i="1"/>
  <c r="AA230" i="1"/>
  <c r="AC231" i="1"/>
  <c r="AF231" i="1" s="1"/>
  <c r="AE233" i="1"/>
  <c r="AH235" i="1"/>
  <c r="AQ235" i="1" s="1"/>
  <c r="Y236" i="1"/>
  <c r="AP236" i="1" s="1"/>
  <c r="AM236" i="1"/>
  <c r="Z237" i="1"/>
  <c r="BA239" i="1"/>
  <c r="AH242" i="1"/>
  <c r="AQ242" i="1" s="1"/>
  <c r="Z243" i="1"/>
  <c r="Z244" i="1"/>
  <c r="AH255" i="1"/>
  <c r="AQ255" i="1" s="1"/>
  <c r="AE253" i="1"/>
  <c r="Y260" i="1"/>
  <c r="AP260" i="1" s="1"/>
  <c r="Y261" i="1"/>
  <c r="AP261" i="1" s="1"/>
  <c r="AA247" i="1"/>
  <c r="AB250" i="1"/>
  <c r="AH250" i="1"/>
  <c r="AQ250" i="1" s="1"/>
  <c r="Y250" i="1"/>
  <c r="AP250" i="1" s="1"/>
  <c r="AC252" i="1"/>
  <c r="AF252" i="1" s="1"/>
  <c r="AA260" i="1"/>
  <c r="AH264" i="1"/>
  <c r="AQ264" i="1" s="1"/>
  <c r="Z264" i="1"/>
  <c r="AC264" i="1"/>
  <c r="AF264" i="1" s="1"/>
  <c r="AB264" i="1"/>
  <c r="AD264" i="1"/>
  <c r="Y264" i="1"/>
  <c r="AP264" i="1" s="1"/>
  <c r="BB268" i="1"/>
  <c r="AE249" i="1"/>
  <c r="AH253" i="1"/>
  <c r="AQ253" i="1" s="1"/>
  <c r="AB256" i="1"/>
  <c r="AH256" i="1"/>
  <c r="AQ256" i="1" s="1"/>
  <c r="Y256" i="1"/>
  <c r="AP256" i="1" s="1"/>
  <c r="AC260" i="1"/>
  <c r="AF260" i="1" s="1"/>
  <c r="B268" i="1"/>
  <c r="AR268" i="1"/>
  <c r="AE247" i="1"/>
  <c r="AB247" i="1"/>
  <c r="AB252" i="1"/>
  <c r="AH252" i="1"/>
  <c r="AQ252" i="1" s="1"/>
  <c r="Y252" i="1"/>
  <c r="AP252" i="1" s="1"/>
  <c r="Z253" i="1"/>
  <c r="AH260" i="1"/>
  <c r="AQ260" i="1" s="1"/>
  <c r="Z260" i="1"/>
  <c r="AB260" i="1"/>
  <c r="AH261" i="1"/>
  <c r="AQ261" i="1" s="1"/>
  <c r="Z261" i="1"/>
  <c r="AD261" i="1"/>
  <c r="AC261" i="1"/>
  <c r="AF261" i="1" s="1"/>
  <c r="AB261" i="1"/>
  <c r="AA261" i="1"/>
  <c r="BB267" i="1"/>
  <c r="AE245" i="1"/>
  <c r="AB245" i="1"/>
  <c r="AH247" i="1"/>
  <c r="AQ247" i="1" s="1"/>
  <c r="AC250" i="1"/>
  <c r="AF250" i="1" s="1"/>
  <c r="AB253" i="1"/>
  <c r="AA256" i="1"/>
  <c r="AH257" i="1"/>
  <c r="AQ257" i="1" s="1"/>
  <c r="Z257" i="1"/>
  <c r="AD257" i="1"/>
  <c r="BA266" i="1"/>
  <c r="BC266" i="1"/>
  <c r="AB265" i="1"/>
  <c r="AD265" i="1"/>
  <c r="Z265" i="1"/>
  <c r="Y265" i="1"/>
  <c r="AP265" i="1" s="1"/>
  <c r="AA265" i="1"/>
  <c r="AH259" i="1"/>
  <c r="AQ259" i="1" s="1"/>
  <c r="Z259" i="1"/>
  <c r="AB259" i="1"/>
  <c r="AA259" i="1"/>
  <c r="AN293" i="1"/>
  <c r="AN292" i="1"/>
  <c r="AN291" i="1"/>
  <c r="AN290" i="1"/>
  <c r="AN289" i="1"/>
  <c r="AN288" i="1"/>
  <c r="AN287" i="1"/>
  <c r="AN286" i="1"/>
  <c r="AN285" i="1"/>
  <c r="AN284" i="1"/>
  <c r="AN283" i="1"/>
  <c r="AN282" i="1"/>
  <c r="AN281" i="1"/>
  <c r="AN280" i="1"/>
  <c r="AN279" i="1"/>
  <c r="AN278" i="1"/>
  <c r="AN277" i="1"/>
  <c r="AM293" i="1"/>
  <c r="AM292" i="1"/>
  <c r="Q266" i="1"/>
  <c r="AM289" i="1"/>
  <c r="AM288" i="1"/>
  <c r="AM287" i="1"/>
  <c r="AM286" i="1"/>
  <c r="AM276" i="1"/>
  <c r="AN269" i="1"/>
  <c r="AM280" i="1"/>
  <c r="AM290" i="1"/>
  <c r="AN271" i="1"/>
  <c r="AM270" i="1"/>
  <c r="AM291" i="1"/>
  <c r="AM271" i="1"/>
  <c r="AM272" i="1"/>
  <c r="Z277" i="1"/>
  <c r="AM281" i="1"/>
  <c r="AC277" i="1"/>
  <c r="AF277" i="1" s="1"/>
  <c r="AM283" i="1"/>
  <c r="AM285" i="1"/>
  <c r="AD277" i="1"/>
  <c r="AH263" i="1"/>
  <c r="AQ263" i="1" s="1"/>
  <c r="Z263" i="1"/>
  <c r="AE263" i="1"/>
  <c r="AH258" i="1"/>
  <c r="AQ258" i="1" s="1"/>
  <c r="Z258" i="1"/>
  <c r="AE258" i="1"/>
  <c r="AB277" i="1"/>
  <c r="AH277" i="1"/>
  <c r="AQ277" i="1" s="1"/>
  <c r="Y277" i="1"/>
  <c r="AA277" i="1"/>
  <c r="BD267" i="1"/>
  <c r="BE267" i="1" s="1"/>
  <c r="BH267" i="1" s="1"/>
  <c r="AE278" i="1"/>
  <c r="AB279" i="1"/>
  <c r="AB280" i="1"/>
  <c r="AB281" i="1"/>
  <c r="AB282" i="1"/>
  <c r="AB283" i="1"/>
  <c r="AB284" i="1"/>
  <c r="AB285" i="1"/>
  <c r="AB286" i="1"/>
  <c r="AB287" i="1"/>
  <c r="AB288" i="1"/>
  <c r="AB289" i="1"/>
  <c r="AB290" i="1"/>
  <c r="AB291" i="1"/>
  <c r="AB292" i="1"/>
  <c r="AB293" i="1"/>
  <c r="BH128" i="1" l="1"/>
  <c r="BB240" i="1"/>
  <c r="AV144" i="1"/>
  <c r="AV135" i="1"/>
  <c r="AO160" i="1"/>
  <c r="C160" i="1" s="1"/>
  <c r="AO171" i="1"/>
  <c r="C171" i="1" s="1"/>
  <c r="BF128" i="1"/>
  <c r="AO174" i="1"/>
  <c r="C174" i="1" s="1"/>
  <c r="AO120" i="1"/>
  <c r="C120" i="1" s="1"/>
  <c r="AO173" i="1"/>
  <c r="C173" i="1" s="1"/>
  <c r="AO150" i="1"/>
  <c r="C150" i="1" s="1"/>
  <c r="AO199" i="1"/>
  <c r="C199" i="1" s="1"/>
  <c r="AO208" i="1"/>
  <c r="C208" i="1" s="1"/>
  <c r="AO204" i="1"/>
  <c r="C204" i="1" s="1"/>
  <c r="AO189" i="1"/>
  <c r="C189" i="1" s="1"/>
  <c r="AO224" i="1"/>
  <c r="C224" i="1" s="1"/>
  <c r="AO236" i="1"/>
  <c r="C236" i="1" s="1"/>
  <c r="AO249" i="1"/>
  <c r="C249" i="1" s="1"/>
  <c r="AO260" i="1"/>
  <c r="C260" i="1" s="1"/>
  <c r="AO271" i="1"/>
  <c r="C271" i="1" s="1"/>
  <c r="AO258" i="1"/>
  <c r="C258" i="1" s="1"/>
  <c r="AO287" i="1"/>
  <c r="C287" i="1" s="1"/>
  <c r="AO280" i="1"/>
  <c r="C280" i="1" s="1"/>
  <c r="AO286" i="1"/>
  <c r="C286" i="1" s="1"/>
  <c r="AV78" i="1"/>
  <c r="AN156" i="1"/>
  <c r="S7" i="1" s="1"/>
  <c r="AV157" i="1"/>
  <c r="AV143" i="1"/>
  <c r="AV67" i="1"/>
  <c r="AV86" i="1"/>
  <c r="AV108" i="1"/>
  <c r="AV124" i="1"/>
  <c r="AV115" i="1"/>
  <c r="AV171" i="1"/>
  <c r="AV153" i="1"/>
  <c r="AV175" i="1"/>
  <c r="AV193" i="1"/>
  <c r="AV209" i="1"/>
  <c r="AV205" i="1"/>
  <c r="AV228" i="1"/>
  <c r="AV244" i="1"/>
  <c r="AV237" i="1"/>
  <c r="AV241" i="1"/>
  <c r="AV270" i="1"/>
  <c r="AV260" i="1"/>
  <c r="AV271" i="1"/>
  <c r="AV282" i="1"/>
  <c r="AV277" i="1"/>
  <c r="BB126" i="1"/>
  <c r="AV94" i="1"/>
  <c r="AV83" i="1"/>
  <c r="AV152" i="1"/>
  <c r="G199" i="1"/>
  <c r="G207" i="1"/>
  <c r="G205" i="1"/>
  <c r="G208" i="1"/>
  <c r="G200" i="1"/>
  <c r="G203" i="1"/>
  <c r="G206" i="1"/>
  <c r="G209" i="1"/>
  <c r="G201" i="1"/>
  <c r="G204" i="1"/>
  <c r="G202" i="1"/>
  <c r="B183" i="1"/>
  <c r="AR183" i="1"/>
  <c r="BK183" i="1" s="1"/>
  <c r="AV58" i="1"/>
  <c r="AS130" i="1"/>
  <c r="AP241" i="1"/>
  <c r="AK239" i="1"/>
  <c r="AW131" i="1"/>
  <c r="O131" i="1"/>
  <c r="AY131" i="1"/>
  <c r="AX131" i="1"/>
  <c r="AG131" i="1"/>
  <c r="AX81" i="1"/>
  <c r="AY81" i="1"/>
  <c r="AW81" i="1"/>
  <c r="AO153" i="1"/>
  <c r="C153" i="1" s="1"/>
  <c r="C75" i="1"/>
  <c r="AO159" i="1"/>
  <c r="C159" i="1" s="1"/>
  <c r="AO132" i="1"/>
  <c r="AO176" i="1"/>
  <c r="C176" i="1" s="1"/>
  <c r="AO121" i="1"/>
  <c r="C121" i="1" s="1"/>
  <c r="AO175" i="1"/>
  <c r="C175" i="1" s="1"/>
  <c r="AO162" i="1"/>
  <c r="C162" i="1" s="1"/>
  <c r="AO196" i="1"/>
  <c r="C196" i="1" s="1"/>
  <c r="AO207" i="1"/>
  <c r="C207" i="1" s="1"/>
  <c r="AO217" i="1"/>
  <c r="C217" i="1" s="1"/>
  <c r="AO205" i="1"/>
  <c r="C205" i="1" s="1"/>
  <c r="AO215" i="1"/>
  <c r="C215" i="1" s="1"/>
  <c r="AO235" i="1"/>
  <c r="C235" i="1" s="1"/>
  <c r="AO243" i="1"/>
  <c r="C243" i="1" s="1"/>
  <c r="AO255" i="1"/>
  <c r="C255" i="1" s="1"/>
  <c r="AO261" i="1"/>
  <c r="C261" i="1" s="1"/>
  <c r="AO274" i="1"/>
  <c r="C274" i="1" s="1"/>
  <c r="AO259" i="1"/>
  <c r="C259" i="1" s="1"/>
  <c r="AO281" i="1"/>
  <c r="C281" i="1" s="1"/>
  <c r="AO290" i="1"/>
  <c r="C290" i="1" s="1"/>
  <c r="AV89" i="1"/>
  <c r="AP33" i="1"/>
  <c r="P4" i="1"/>
  <c r="P5" i="1"/>
  <c r="AV163" i="1"/>
  <c r="AV161" i="1"/>
  <c r="AV91" i="1"/>
  <c r="AV110" i="1"/>
  <c r="BF126" i="1"/>
  <c r="AV117" i="1"/>
  <c r="AV172" i="1"/>
  <c r="AV151" i="1"/>
  <c r="AV177" i="1"/>
  <c r="AV195" i="1"/>
  <c r="AV214" i="1"/>
  <c r="AV208" i="1"/>
  <c r="AV219" i="1"/>
  <c r="AV230" i="1"/>
  <c r="AV236" i="1"/>
  <c r="AV253" i="1"/>
  <c r="AV246" i="1"/>
  <c r="AV261" i="1"/>
  <c r="AV262" i="1"/>
  <c r="AV285" i="1"/>
  <c r="AV292" i="1"/>
  <c r="Z75" i="1"/>
  <c r="AO151" i="1"/>
  <c r="C151" i="1" s="1"/>
  <c r="G233" i="1"/>
  <c r="G225" i="1"/>
  <c r="G221" i="1"/>
  <c r="G234" i="1"/>
  <c r="G235" i="1"/>
  <c r="G236" i="1"/>
  <c r="G237" i="1"/>
  <c r="G230" i="1"/>
  <c r="G231" i="1"/>
  <c r="G228" i="1"/>
  <c r="G227" i="1"/>
  <c r="G223" i="1"/>
  <c r="G232" i="1"/>
  <c r="G229" i="1"/>
  <c r="G219" i="1"/>
  <c r="G222" i="1"/>
  <c r="G220" i="1"/>
  <c r="G218" i="1"/>
  <c r="G226" i="1"/>
  <c r="G224" i="1"/>
  <c r="G217" i="1"/>
  <c r="AR211" i="1"/>
  <c r="BK211" i="1" s="1"/>
  <c r="B211" i="1"/>
  <c r="P12" i="1"/>
  <c r="BF156" i="1"/>
  <c r="AV62" i="1"/>
  <c r="AX53" i="1"/>
  <c r="AY53" i="1"/>
  <c r="AW53" i="1"/>
  <c r="AW102" i="1"/>
  <c r="AY102" i="1"/>
  <c r="AX102" i="1"/>
  <c r="C131" i="1"/>
  <c r="AW84" i="1"/>
  <c r="AY84" i="1"/>
  <c r="AX84" i="1"/>
  <c r="AV68" i="1"/>
  <c r="AV93" i="1"/>
  <c r="AS75" i="1"/>
  <c r="AV56" i="1"/>
  <c r="AV116" i="1"/>
  <c r="AV103" i="1"/>
  <c r="AV87" i="1"/>
  <c r="AV77" i="1"/>
  <c r="AV60" i="1"/>
  <c r="AV97" i="1"/>
  <c r="AV59" i="1"/>
  <c r="AV55" i="1"/>
  <c r="AO102" i="1"/>
  <c r="C102" i="1" s="1"/>
  <c r="AV45" i="1"/>
  <c r="AV82" i="1"/>
  <c r="AV75" i="1"/>
  <c r="AO105" i="1"/>
  <c r="C105" i="1" s="1"/>
  <c r="AO161" i="1"/>
  <c r="C161" i="1" s="1"/>
  <c r="AO178" i="1"/>
  <c r="C178" i="1" s="1"/>
  <c r="AO122" i="1"/>
  <c r="C122" i="1" s="1"/>
  <c r="AO177" i="1"/>
  <c r="C177" i="1" s="1"/>
  <c r="AO166" i="1"/>
  <c r="C166" i="1" s="1"/>
  <c r="BF184" i="1"/>
  <c r="AO216" i="1"/>
  <c r="C216" i="1" s="1"/>
  <c r="AO218" i="1"/>
  <c r="C218" i="1" s="1"/>
  <c r="AO219" i="1"/>
  <c r="C219" i="1" s="1"/>
  <c r="AO220" i="1"/>
  <c r="C220" i="1" s="1"/>
  <c r="AO234" i="1"/>
  <c r="C234" i="1" s="1"/>
  <c r="BF212" i="1"/>
  <c r="BH212" i="1" s="1"/>
  <c r="AO242" i="1"/>
  <c r="C242" i="1" s="1"/>
  <c r="AO262" i="1"/>
  <c r="C262" i="1" s="1"/>
  <c r="AO276" i="1"/>
  <c r="C276" i="1" s="1"/>
  <c r="AO265" i="1"/>
  <c r="C265" i="1" s="1"/>
  <c r="AO285" i="1"/>
  <c r="C285" i="1" s="1"/>
  <c r="AO293" i="1"/>
  <c r="C293" i="1" s="1"/>
  <c r="AV57" i="1"/>
  <c r="AV165" i="1"/>
  <c r="AV164" i="1"/>
  <c r="AV73" i="1"/>
  <c r="AV92" i="1"/>
  <c r="AV123" i="1"/>
  <c r="AV133" i="1"/>
  <c r="AV111" i="1"/>
  <c r="AV202" i="1"/>
  <c r="AV179" i="1"/>
  <c r="AV185" i="1"/>
  <c r="AV194" i="1"/>
  <c r="AV189" i="1"/>
  <c r="AV221" i="1"/>
  <c r="AV229" i="1"/>
  <c r="AV235" i="1"/>
  <c r="AV263" i="1"/>
  <c r="AV251" i="1"/>
  <c r="AV265" i="1"/>
  <c r="AV257" i="1"/>
  <c r="AV291" i="1"/>
  <c r="AV293" i="1"/>
  <c r="AO157" i="1"/>
  <c r="C157" i="1" s="1"/>
  <c r="BH126" i="1"/>
  <c r="AV69" i="1"/>
  <c r="G263" i="1"/>
  <c r="G260" i="1"/>
  <c r="G265" i="1"/>
  <c r="G264" i="1"/>
  <c r="G262" i="1"/>
  <c r="G261" i="1"/>
  <c r="G257" i="1"/>
  <c r="G245" i="1"/>
  <c r="AR239" i="1"/>
  <c r="BK239" i="1" s="1"/>
  <c r="B239" i="1"/>
  <c r="G252" i="1"/>
  <c r="G247" i="1"/>
  <c r="G258" i="1"/>
  <c r="G256" i="1"/>
  <c r="G249" i="1"/>
  <c r="G259" i="1"/>
  <c r="G250" i="1"/>
  <c r="G253" i="1"/>
  <c r="G241" i="1"/>
  <c r="G242" i="1"/>
  <c r="G244" i="1"/>
  <c r="G248" i="1"/>
  <c r="G243" i="1"/>
  <c r="G251" i="1"/>
  <c r="G255" i="1"/>
  <c r="G254" i="1"/>
  <c r="G246" i="1"/>
  <c r="P13" i="1"/>
  <c r="AV47" i="1"/>
  <c r="AS74" i="1"/>
  <c r="AS101" i="1"/>
  <c r="AK183" i="1"/>
  <c r="AP185" i="1"/>
  <c r="AW76" i="1"/>
  <c r="O76" i="1"/>
  <c r="AY76" i="1"/>
  <c r="AG76" i="1"/>
  <c r="AX76" i="1"/>
  <c r="C129" i="1"/>
  <c r="AW104" i="1"/>
  <c r="AX104" i="1"/>
  <c r="AY104" i="1"/>
  <c r="AO110" i="1"/>
  <c r="C110" i="1" s="1"/>
  <c r="AO107" i="1"/>
  <c r="C107" i="1" s="1"/>
  <c r="AO167" i="1"/>
  <c r="C167" i="1" s="1"/>
  <c r="AO180" i="1"/>
  <c r="C180" i="1" s="1"/>
  <c r="AO123" i="1"/>
  <c r="C123" i="1" s="1"/>
  <c r="AO179" i="1"/>
  <c r="C179" i="1" s="1"/>
  <c r="AO170" i="1"/>
  <c r="C170" i="1" s="1"/>
  <c r="AO188" i="1"/>
  <c r="C188" i="1" s="1"/>
  <c r="AO190" i="1"/>
  <c r="C190" i="1" s="1"/>
  <c r="AO186" i="1"/>
  <c r="C186" i="1" s="1"/>
  <c r="AO230" i="1"/>
  <c r="C230" i="1" s="1"/>
  <c r="AO221" i="1"/>
  <c r="C221" i="1" s="1"/>
  <c r="BF240" i="1"/>
  <c r="AO222" i="1"/>
  <c r="C222" i="1" s="1"/>
  <c r="AO245" i="1"/>
  <c r="C245" i="1" s="1"/>
  <c r="AO273" i="1"/>
  <c r="C273" i="1" s="1"/>
  <c r="AO279" i="1"/>
  <c r="C279" i="1" s="1"/>
  <c r="AO269" i="1"/>
  <c r="C269" i="1" s="1"/>
  <c r="AO289" i="1"/>
  <c r="C289" i="1" s="1"/>
  <c r="AV65" i="1"/>
  <c r="AO144" i="1"/>
  <c r="C144" i="1" s="1"/>
  <c r="AV159" i="1"/>
  <c r="AN184" i="1"/>
  <c r="S5" i="1" s="1"/>
  <c r="AV169" i="1"/>
  <c r="AV170" i="1"/>
  <c r="AV74" i="1"/>
  <c r="AV112" i="1"/>
  <c r="AV134" i="1"/>
  <c r="AV137" i="1"/>
  <c r="AV174" i="1"/>
  <c r="AV187" i="1"/>
  <c r="AV181" i="1"/>
  <c r="AV199" i="1"/>
  <c r="AV203" i="1"/>
  <c r="AV198" i="1"/>
  <c r="AV233" i="1"/>
  <c r="AV232" i="1"/>
  <c r="AV242" i="1"/>
  <c r="AV275" i="1"/>
  <c r="AV272" i="1"/>
  <c r="AV269" i="1"/>
  <c r="AV286" i="1"/>
  <c r="AV281" i="1"/>
  <c r="AO149" i="1"/>
  <c r="C149" i="1" s="1"/>
  <c r="AV114" i="1"/>
  <c r="AC75" i="1"/>
  <c r="AF75" i="1" s="1"/>
  <c r="AH74" i="1"/>
  <c r="AQ74" i="1" s="1"/>
  <c r="G67" i="1"/>
  <c r="E67" i="1" s="1"/>
  <c r="G63" i="1"/>
  <c r="E63" i="1" s="1"/>
  <c r="G59" i="1"/>
  <c r="E59" i="1" s="1"/>
  <c r="G66" i="1"/>
  <c r="E66" i="1" s="1"/>
  <c r="G54" i="1"/>
  <c r="E54" i="1" s="1"/>
  <c r="G56" i="1"/>
  <c r="E56" i="1" s="1"/>
  <c r="G55" i="1"/>
  <c r="E55" i="1" s="1"/>
  <c r="G50" i="1"/>
  <c r="E50" i="1" s="1"/>
  <c r="G46" i="1"/>
  <c r="G69" i="1"/>
  <c r="E69" i="1" s="1"/>
  <c r="G64" i="1"/>
  <c r="E64" i="1" s="1"/>
  <c r="G57" i="1"/>
  <c r="E57" i="1" s="1"/>
  <c r="G45" i="1"/>
  <c r="G62" i="1"/>
  <c r="E62" i="1" s="1"/>
  <c r="G49" i="1"/>
  <c r="E49" i="1" s="1"/>
  <c r="G61" i="1"/>
  <c r="E61" i="1" s="1"/>
  <c r="G60" i="1"/>
  <c r="E60" i="1" s="1"/>
  <c r="G58" i="1"/>
  <c r="E58" i="1" s="1"/>
  <c r="G68" i="1"/>
  <c r="E68" i="1" s="1"/>
  <c r="G51" i="1"/>
  <c r="E51" i="1" s="1"/>
  <c r="G48" i="1"/>
  <c r="E48" i="1" s="1"/>
  <c r="G52" i="1"/>
  <c r="E52" i="1" s="1"/>
  <c r="G47" i="1"/>
  <c r="G65" i="1"/>
  <c r="E65" i="1" s="1"/>
  <c r="G53" i="1"/>
  <c r="E53" i="1" s="1"/>
  <c r="G293" i="1"/>
  <c r="G292" i="1"/>
  <c r="G291" i="1"/>
  <c r="G290" i="1"/>
  <c r="G289" i="1"/>
  <c r="G288" i="1"/>
  <c r="G287" i="1"/>
  <c r="G286" i="1"/>
  <c r="G285" i="1"/>
  <c r="G284" i="1"/>
  <c r="G283" i="1"/>
  <c r="G282" i="1"/>
  <c r="G281" i="1"/>
  <c r="G280" i="1"/>
  <c r="G279" i="1"/>
  <c r="G276" i="1"/>
  <c r="G275" i="1"/>
  <c r="G274" i="1"/>
  <c r="G273" i="1"/>
  <c r="G272" i="1"/>
  <c r="G271" i="1"/>
  <c r="G270" i="1"/>
  <c r="G269" i="1"/>
  <c r="G278" i="1"/>
  <c r="AR267" i="1"/>
  <c r="BK267" i="1" s="1"/>
  <c r="B267" i="1"/>
  <c r="G277" i="1"/>
  <c r="AP129" i="1"/>
  <c r="AK127" i="1"/>
  <c r="M4" i="1" s="1"/>
  <c r="P6" i="1"/>
  <c r="P14" i="1"/>
  <c r="AK155" i="1"/>
  <c r="AV48" i="1"/>
  <c r="AS132" i="1"/>
  <c r="AW129" i="1"/>
  <c r="O129" i="1"/>
  <c r="AX129" i="1"/>
  <c r="AG129" i="1"/>
  <c r="AY129" i="1"/>
  <c r="AY50" i="1"/>
  <c r="AX50" i="1"/>
  <c r="AW50" i="1"/>
  <c r="BH238" i="1"/>
  <c r="BF182" i="1"/>
  <c r="BF154" i="1"/>
  <c r="AV125" i="1"/>
  <c r="AV66" i="1"/>
  <c r="AV96" i="1"/>
  <c r="AO135" i="1"/>
  <c r="C135" i="1" s="1"/>
  <c r="AO113" i="1"/>
  <c r="C113" i="1" s="1"/>
  <c r="AO111" i="1"/>
  <c r="C111" i="1" s="1"/>
  <c r="AO185" i="1"/>
  <c r="C185" i="1" s="1"/>
  <c r="AO124" i="1"/>
  <c r="C124" i="1" s="1"/>
  <c r="AO181" i="1"/>
  <c r="C181" i="1" s="1"/>
  <c r="AO197" i="1"/>
  <c r="C197" i="1" s="1"/>
  <c r="AO195" i="1"/>
  <c r="C195" i="1" s="1"/>
  <c r="AO202" i="1"/>
  <c r="C202" i="1" s="1"/>
  <c r="AO191" i="1"/>
  <c r="C191" i="1" s="1"/>
  <c r="AO225" i="1"/>
  <c r="C225" i="1" s="1"/>
  <c r="AO232" i="1"/>
  <c r="C232" i="1" s="1"/>
  <c r="AO241" i="1"/>
  <c r="C241" i="1" s="1"/>
  <c r="AO229" i="1"/>
  <c r="C229" i="1" s="1"/>
  <c r="AO251" i="1"/>
  <c r="C251" i="1" s="1"/>
  <c r="AO250" i="1"/>
  <c r="C250" i="1" s="1"/>
  <c r="AO278" i="1"/>
  <c r="C278" i="1" s="1"/>
  <c r="AO292" i="1"/>
  <c r="C292" i="1" s="1"/>
  <c r="AO284" i="1"/>
  <c r="C284" i="1" s="1"/>
  <c r="AO136" i="1"/>
  <c r="C136" i="1" s="1"/>
  <c r="AO108" i="1"/>
  <c r="C108" i="1" s="1"/>
  <c r="BB156" i="1"/>
  <c r="AO138" i="1"/>
  <c r="C138" i="1" s="1"/>
  <c r="AV95" i="1"/>
  <c r="AN212" i="1"/>
  <c r="S6" i="1" s="1"/>
  <c r="AV167" i="1"/>
  <c r="AV113" i="1"/>
  <c r="AV139" i="1"/>
  <c r="AV138" i="1"/>
  <c r="AV141" i="1"/>
  <c r="AV176" i="1"/>
  <c r="AV196" i="1"/>
  <c r="AV188" i="1"/>
  <c r="AV216" i="1"/>
  <c r="AV206" i="1"/>
  <c r="AV217" i="1"/>
  <c r="AV213" i="1"/>
  <c r="AV243" i="1"/>
  <c r="AV245" i="1"/>
  <c r="AV248" i="1"/>
  <c r="AV250" i="1"/>
  <c r="AV273" i="1"/>
  <c r="AV289" i="1"/>
  <c r="AV283" i="1"/>
  <c r="AO141" i="1"/>
  <c r="C141" i="1" s="1"/>
  <c r="AV88" i="1"/>
  <c r="AV46" i="1"/>
  <c r="G92" i="1"/>
  <c r="G91" i="1"/>
  <c r="G86" i="1"/>
  <c r="G80" i="1"/>
  <c r="G74" i="1"/>
  <c r="G73" i="1"/>
  <c r="G97" i="1"/>
  <c r="G96" i="1"/>
  <c r="G90" i="1"/>
  <c r="G78" i="1"/>
  <c r="F73" i="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G95" i="1"/>
  <c r="G89" i="1"/>
  <c r="G94" i="1"/>
  <c r="G88" i="1"/>
  <c r="G83" i="1"/>
  <c r="G93" i="1"/>
  <c r="G87" i="1"/>
  <c r="G82" i="1"/>
  <c r="G77" i="1"/>
  <c r="G81" i="1"/>
  <c r="G76" i="1"/>
  <c r="Z129" i="1"/>
  <c r="AH129" i="1" s="1"/>
  <c r="AQ129" i="1" s="1"/>
  <c r="P7" i="1"/>
  <c r="P15" i="1"/>
  <c r="AC76" i="1"/>
  <c r="AF76" i="1" s="1"/>
  <c r="Q98" i="1"/>
  <c r="AS73" i="1"/>
  <c r="AS129" i="1"/>
  <c r="BB212" i="1"/>
  <c r="BH154" i="1"/>
  <c r="BH240" i="1"/>
  <c r="BH184" i="1"/>
  <c r="AV122" i="1"/>
  <c r="AO104" i="1"/>
  <c r="C104" i="1" s="1"/>
  <c r="AV136" i="1"/>
  <c r="AO109" i="1"/>
  <c r="C109" i="1" s="1"/>
  <c r="AO116" i="1"/>
  <c r="C116" i="1" s="1"/>
  <c r="AO137" i="1"/>
  <c r="C137" i="1" s="1"/>
  <c r="AO106" i="1"/>
  <c r="C106" i="1" s="1"/>
  <c r="AO133" i="1"/>
  <c r="AO112" i="1"/>
  <c r="C112" i="1" s="1"/>
  <c r="AO117" i="1"/>
  <c r="C117" i="1" s="1"/>
  <c r="AO164" i="1"/>
  <c r="C164" i="1" s="1"/>
  <c r="AO152" i="1"/>
  <c r="C152" i="1" s="1"/>
  <c r="AO193" i="1"/>
  <c r="C193" i="1" s="1"/>
  <c r="AO206" i="1"/>
  <c r="C206" i="1" s="1"/>
  <c r="AO201" i="1"/>
  <c r="C201" i="1" s="1"/>
  <c r="AO194" i="1"/>
  <c r="C194" i="1" s="1"/>
  <c r="AO227" i="1"/>
  <c r="C227" i="1" s="1"/>
  <c r="AO226" i="1"/>
  <c r="C226" i="1" s="1"/>
  <c r="AO248" i="1"/>
  <c r="C248" i="1" s="1"/>
  <c r="AO237" i="1"/>
  <c r="C237" i="1" s="1"/>
  <c r="AO257" i="1"/>
  <c r="C257" i="1" s="1"/>
  <c r="AO252" i="1"/>
  <c r="C252" i="1" s="1"/>
  <c r="AO283" i="1"/>
  <c r="C283" i="1" s="1"/>
  <c r="AO272" i="1"/>
  <c r="C272" i="1" s="1"/>
  <c r="AO288" i="1"/>
  <c r="C288" i="1" s="1"/>
  <c r="AV130" i="1"/>
  <c r="AV106" i="1"/>
  <c r="AV64" i="1"/>
  <c r="AV147" i="1"/>
  <c r="BB128" i="1"/>
  <c r="AN240" i="1"/>
  <c r="AV54" i="1"/>
  <c r="AV79" i="1"/>
  <c r="AV121" i="1"/>
  <c r="AV168" i="1"/>
  <c r="AV142" i="1"/>
  <c r="AV145" i="1"/>
  <c r="AV178" i="1"/>
  <c r="AV192" i="1"/>
  <c r="AV186" i="1"/>
  <c r="AV197" i="1"/>
  <c r="AV224" i="1"/>
  <c r="AV218" i="1"/>
  <c r="AV225" i="1"/>
  <c r="AV258" i="1"/>
  <c r="AV220" i="1"/>
  <c r="AV255" i="1"/>
  <c r="AV252" i="1"/>
  <c r="AV290" i="1"/>
  <c r="AV287" i="1"/>
  <c r="AV284" i="1"/>
  <c r="AV109" i="1"/>
  <c r="G112" i="1"/>
  <c r="G124" i="1"/>
  <c r="G125" i="1"/>
  <c r="G118" i="1"/>
  <c r="G108" i="1"/>
  <c r="G120" i="1"/>
  <c r="G110" i="1"/>
  <c r="G121" i="1"/>
  <c r="G115" i="1"/>
  <c r="G101" i="1"/>
  <c r="G123" i="1"/>
  <c r="G102" i="1"/>
  <c r="G114" i="1"/>
  <c r="G107" i="1"/>
  <c r="G106" i="1"/>
  <c r="G105" i="1"/>
  <c r="G119" i="1"/>
  <c r="G109" i="1"/>
  <c r="AR99" i="1"/>
  <c r="BK99" i="1" s="1"/>
  <c r="G116" i="1"/>
  <c r="G122" i="1"/>
  <c r="B99" i="1"/>
  <c r="G117" i="1"/>
  <c r="G104" i="1"/>
  <c r="G103" i="1"/>
  <c r="G113" i="1"/>
  <c r="G111" i="1"/>
  <c r="AP47" i="1"/>
  <c r="AK40" i="1"/>
  <c r="M5" i="1" s="1"/>
  <c r="Z47" i="1"/>
  <c r="AH47" i="1" s="1"/>
  <c r="AQ47" i="1" s="1"/>
  <c r="P8" i="1"/>
  <c r="Q71" i="1"/>
  <c r="M37" i="1"/>
  <c r="P38" i="1"/>
  <c r="P37" i="1"/>
  <c r="AO145" i="1"/>
  <c r="C145" i="1" s="1"/>
  <c r="AV49" i="1"/>
  <c r="AP277" i="1"/>
  <c r="AK267" i="1"/>
  <c r="BD239" i="1"/>
  <c r="BE239" i="1" s="1"/>
  <c r="BH239" i="1" s="1"/>
  <c r="BB211" i="1"/>
  <c r="BB210" i="1"/>
  <c r="BD183" i="1"/>
  <c r="BE183" i="1" s="1"/>
  <c r="BH183" i="1" s="1"/>
  <c r="BH156" i="1"/>
  <c r="AV160" i="1"/>
  <c r="AV150" i="1"/>
  <c r="AO146" i="1"/>
  <c r="C146" i="1" s="1"/>
  <c r="AO125" i="1"/>
  <c r="C125" i="1" s="1"/>
  <c r="AO142" i="1"/>
  <c r="C142" i="1" s="1"/>
  <c r="AO130" i="1"/>
  <c r="AO118" i="1"/>
  <c r="C118" i="1" s="1"/>
  <c r="AO168" i="1"/>
  <c r="C168" i="1" s="1"/>
  <c r="AO165" i="1"/>
  <c r="C165" i="1" s="1"/>
  <c r="AO187" i="1"/>
  <c r="C187" i="1" s="1"/>
  <c r="AO192" i="1"/>
  <c r="C192" i="1" s="1"/>
  <c r="AO209" i="1"/>
  <c r="C209" i="1" s="1"/>
  <c r="AO203" i="1"/>
  <c r="C203" i="1" s="1"/>
  <c r="AO231" i="1"/>
  <c r="C231" i="1" s="1"/>
  <c r="AO228" i="1"/>
  <c r="C228" i="1" s="1"/>
  <c r="AO246" i="1"/>
  <c r="C246" i="1" s="1"/>
  <c r="AO247" i="1"/>
  <c r="C247" i="1" s="1"/>
  <c r="BF268" i="1"/>
  <c r="BH268" i="1" s="1"/>
  <c r="AO254" i="1"/>
  <c r="C254" i="1" s="1"/>
  <c r="AO275" i="1"/>
  <c r="C275" i="1" s="1"/>
  <c r="AO277" i="1"/>
  <c r="C277" i="1" s="1"/>
  <c r="AO291" i="1"/>
  <c r="C291" i="1" s="1"/>
  <c r="AO115" i="1"/>
  <c r="C115" i="1" s="1"/>
  <c r="AV105" i="1"/>
  <c r="AV120" i="1"/>
  <c r="AN268" i="1"/>
  <c r="S10" i="1" s="1"/>
  <c r="AV101" i="1"/>
  <c r="AV63" i="1"/>
  <c r="AV80" i="1"/>
  <c r="AV140" i="1"/>
  <c r="AV107" i="1"/>
  <c r="AV146" i="1"/>
  <c r="AV149" i="1"/>
  <c r="AV180" i="1"/>
  <c r="AV207" i="1"/>
  <c r="AV191" i="1"/>
  <c r="AV201" i="1"/>
  <c r="AV215" i="1"/>
  <c r="AV222" i="1"/>
  <c r="AV249" i="1"/>
  <c r="AV231" i="1"/>
  <c r="AV226" i="1"/>
  <c r="AV264" i="1"/>
  <c r="AV254" i="1"/>
  <c r="AV279" i="1"/>
  <c r="AV288" i="1"/>
  <c r="AV274" i="1"/>
  <c r="AO134" i="1"/>
  <c r="C134" i="1" s="1"/>
  <c r="AO103" i="1"/>
  <c r="C103" i="1" s="1"/>
  <c r="G153" i="1"/>
  <c r="G152" i="1"/>
  <c r="G151" i="1"/>
  <c r="G150" i="1"/>
  <c r="G149" i="1"/>
  <c r="AR127" i="1"/>
  <c r="BK127" i="1" s="1"/>
  <c r="B127" i="1"/>
  <c r="G148" i="1"/>
  <c r="G144" i="1"/>
  <c r="G140" i="1"/>
  <c r="G136" i="1"/>
  <c r="G130" i="1"/>
  <c r="G145" i="1"/>
  <c r="G141" i="1"/>
  <c r="G137" i="1"/>
  <c r="G132" i="1"/>
  <c r="G129" i="1"/>
  <c r="G139" i="1"/>
  <c r="G134" i="1"/>
  <c r="G131" i="1"/>
  <c r="A131" i="1" s="1"/>
  <c r="G133" i="1"/>
  <c r="G147" i="1"/>
  <c r="G142" i="1"/>
  <c r="G138" i="1"/>
  <c r="G135" i="1"/>
  <c r="G146" i="1"/>
  <c r="G143" i="1"/>
  <c r="P9" i="1"/>
  <c r="Q41" i="1"/>
  <c r="AK71" i="1"/>
  <c r="M7" i="1" s="1"/>
  <c r="AV51" i="1"/>
  <c r="AS76" i="1"/>
  <c r="BD266" i="1"/>
  <c r="BE266" i="1" s="1"/>
  <c r="BH266" i="1" s="1"/>
  <c r="BH210" i="1"/>
  <c r="AP213" i="1"/>
  <c r="AK211" i="1"/>
  <c r="BD182" i="1"/>
  <c r="BE182" i="1" s="1"/>
  <c r="BH182" i="1" s="1"/>
  <c r="BB154" i="1"/>
  <c r="AV61" i="1"/>
  <c r="AO140" i="1"/>
  <c r="C140" i="1" s="1"/>
  <c r="AO114" i="1"/>
  <c r="C114" i="1" s="1"/>
  <c r="AV90" i="1"/>
  <c r="AO158" i="1"/>
  <c r="C158" i="1" s="1"/>
  <c r="AO148" i="1"/>
  <c r="C148" i="1" s="1"/>
  <c r="AO147" i="1"/>
  <c r="C147" i="1" s="1"/>
  <c r="AO163" i="1"/>
  <c r="C163" i="1" s="1"/>
  <c r="AO119" i="1"/>
  <c r="C119" i="1" s="1"/>
  <c r="AO172" i="1"/>
  <c r="C172" i="1" s="1"/>
  <c r="AO169" i="1"/>
  <c r="C169" i="1" s="1"/>
  <c r="AO198" i="1"/>
  <c r="C198" i="1" s="1"/>
  <c r="AO200" i="1"/>
  <c r="C200" i="1" s="1"/>
  <c r="AO213" i="1"/>
  <c r="C213" i="1" s="1"/>
  <c r="AO214" i="1"/>
  <c r="C214" i="1" s="1"/>
  <c r="AO223" i="1"/>
  <c r="C223" i="1" s="1"/>
  <c r="AO233" i="1"/>
  <c r="C233" i="1" s="1"/>
  <c r="AO244" i="1"/>
  <c r="C244" i="1" s="1"/>
  <c r="AO253" i="1"/>
  <c r="C253" i="1" s="1"/>
  <c r="AO263" i="1"/>
  <c r="C263" i="1" s="1"/>
  <c r="AO256" i="1"/>
  <c r="C256" i="1" s="1"/>
  <c r="AO264" i="1"/>
  <c r="C264" i="1" s="1"/>
  <c r="AO270" i="1"/>
  <c r="C270" i="1" s="1"/>
  <c r="AO282" i="1"/>
  <c r="C282" i="1" s="1"/>
  <c r="BB127" i="1"/>
  <c r="AV118" i="1"/>
  <c r="AV148" i="1"/>
  <c r="AV132" i="1"/>
  <c r="AV85" i="1"/>
  <c r="AV162" i="1"/>
  <c r="AV119" i="1"/>
  <c r="AV158" i="1"/>
  <c r="AV166" i="1"/>
  <c r="BF127" i="1"/>
  <c r="BH127" i="1" s="1"/>
  <c r="AV173" i="1"/>
  <c r="AV190" i="1"/>
  <c r="AV204" i="1"/>
  <c r="AV200" i="1"/>
  <c r="AV223" i="1"/>
  <c r="AV227" i="1"/>
  <c r="AV247" i="1"/>
  <c r="AV234" i="1"/>
  <c r="AV259" i="1"/>
  <c r="AV256" i="1"/>
  <c r="AV280" i="1"/>
  <c r="AV276" i="1"/>
  <c r="AV278" i="1"/>
  <c r="G216" i="1"/>
  <c r="G197" i="1"/>
  <c r="G196" i="1"/>
  <c r="G215" i="1"/>
  <c r="G190" i="1"/>
  <c r="G213" i="1"/>
  <c r="G214" i="1"/>
  <c r="G195" i="1"/>
  <c r="G192" i="1"/>
  <c r="G189" i="1"/>
  <c r="G188" i="1"/>
  <c r="G193" i="1"/>
  <c r="G186" i="1"/>
  <c r="G180" i="1"/>
  <c r="G178" i="1"/>
  <c r="G176" i="1"/>
  <c r="G174" i="1"/>
  <c r="G198" i="1"/>
  <c r="G187" i="1"/>
  <c r="G191" i="1"/>
  <c r="G181" i="1"/>
  <c r="G179" i="1"/>
  <c r="G177" i="1"/>
  <c r="G175" i="1"/>
  <c r="G194" i="1"/>
  <c r="G185" i="1"/>
  <c r="G173" i="1"/>
  <c r="B155" i="1"/>
  <c r="G172" i="1"/>
  <c r="G171" i="1"/>
  <c r="G165" i="1"/>
  <c r="G169" i="1"/>
  <c r="G162" i="1"/>
  <c r="AR155" i="1"/>
  <c r="BK155" i="1" s="1"/>
  <c r="G167" i="1"/>
  <c r="G170" i="1"/>
  <c r="G166" i="1"/>
  <c r="G159" i="1"/>
  <c r="G163" i="1"/>
  <c r="G168" i="1"/>
  <c r="G164" i="1"/>
  <c r="G160" i="1"/>
  <c r="G161" i="1"/>
  <c r="G158" i="1"/>
  <c r="G157" i="1"/>
  <c r="AP101" i="1"/>
  <c r="AK99" i="1"/>
  <c r="M6" i="1" s="1"/>
  <c r="AC101" i="1"/>
  <c r="AF101" i="1" s="1"/>
  <c r="Z101" i="1"/>
  <c r="P10" i="1"/>
  <c r="Z76" i="1"/>
  <c r="AH76" i="1" s="1"/>
  <c r="AQ76" i="1" s="1"/>
  <c r="AH73" i="1"/>
  <c r="AQ73" i="1" s="1"/>
  <c r="S14" i="1"/>
  <c r="AO101" i="1"/>
  <c r="AV52" i="1"/>
  <c r="AS133" i="1"/>
  <c r="AY52" i="1" l="1"/>
  <c r="AX52" i="1"/>
  <c r="AW52" i="1"/>
  <c r="B129" i="1"/>
  <c r="AR129" i="1"/>
  <c r="AW162" i="1"/>
  <c r="AX162" i="1"/>
  <c r="AY162" i="1"/>
  <c r="BB182" i="1"/>
  <c r="B138" i="1"/>
  <c r="AR138" i="1"/>
  <c r="B132" i="1"/>
  <c r="AR132" i="1"/>
  <c r="B148" i="1"/>
  <c r="AR148" i="1"/>
  <c r="AW231" i="1"/>
  <c r="AY231" i="1"/>
  <c r="AX231" i="1"/>
  <c r="AY149" i="1"/>
  <c r="AX149" i="1"/>
  <c r="AW149" i="1"/>
  <c r="AX120" i="1"/>
  <c r="AW120" i="1"/>
  <c r="AY120" i="1"/>
  <c r="AY150" i="1"/>
  <c r="AW150" i="1"/>
  <c r="AX150" i="1"/>
  <c r="S9" i="1"/>
  <c r="B116" i="1"/>
  <c r="AR116" i="1"/>
  <c r="AR102" i="1"/>
  <c r="B102" i="1"/>
  <c r="AR118" i="1"/>
  <c r="B118" i="1"/>
  <c r="AY290" i="1"/>
  <c r="AW290" i="1"/>
  <c r="AX290" i="1"/>
  <c r="AW197" i="1"/>
  <c r="AY197" i="1"/>
  <c r="AX197" i="1"/>
  <c r="AY79" i="1"/>
  <c r="AX79" i="1"/>
  <c r="AW79" i="1"/>
  <c r="AX122" i="1"/>
  <c r="AW122" i="1"/>
  <c r="AY122" i="1"/>
  <c r="AR82" i="1"/>
  <c r="B82" i="1"/>
  <c r="AR95" i="1"/>
  <c r="B95" i="1"/>
  <c r="AR74" i="1"/>
  <c r="B74" i="1"/>
  <c r="A74" i="1"/>
  <c r="AW88" i="1"/>
  <c r="AY88" i="1"/>
  <c r="AX88" i="1"/>
  <c r="AW243" i="1"/>
  <c r="AX243" i="1"/>
  <c r="AY243" i="1"/>
  <c r="AW141" i="1"/>
  <c r="AY141" i="1"/>
  <c r="AX141" i="1"/>
  <c r="AR275" i="1"/>
  <c r="B275" i="1"/>
  <c r="AR285" i="1"/>
  <c r="B285" i="1"/>
  <c r="AR293" i="1"/>
  <c r="B293" i="1"/>
  <c r="AY269" i="1"/>
  <c r="AW269" i="1"/>
  <c r="AX269" i="1"/>
  <c r="AX199" i="1"/>
  <c r="AW199" i="1"/>
  <c r="AY199" i="1"/>
  <c r="AY74" i="1"/>
  <c r="O74" i="1"/>
  <c r="AX74" i="1"/>
  <c r="AW74" i="1"/>
  <c r="AG74" i="1"/>
  <c r="AR251" i="1"/>
  <c r="B251" i="1"/>
  <c r="B259" i="1"/>
  <c r="AR259" i="1"/>
  <c r="AR245" i="1"/>
  <c r="B245" i="1"/>
  <c r="AW69" i="1"/>
  <c r="AY69" i="1"/>
  <c r="AX69" i="1"/>
  <c r="AW263" i="1"/>
  <c r="AY263" i="1"/>
  <c r="AX263" i="1"/>
  <c r="AW202" i="1"/>
  <c r="AY202" i="1"/>
  <c r="AX202" i="1"/>
  <c r="AW165" i="1"/>
  <c r="AX165" i="1"/>
  <c r="AY165" i="1"/>
  <c r="AW82" i="1"/>
  <c r="AY82" i="1"/>
  <c r="AX82" i="1"/>
  <c r="AX87" i="1"/>
  <c r="AY87" i="1"/>
  <c r="AW87" i="1"/>
  <c r="AR224" i="1"/>
  <c r="B224" i="1"/>
  <c r="AR223" i="1"/>
  <c r="B223" i="1"/>
  <c r="AR234" i="1"/>
  <c r="B234" i="1"/>
  <c r="AW262" i="1"/>
  <c r="AY262" i="1"/>
  <c r="AX262" i="1"/>
  <c r="AY214" i="1"/>
  <c r="AX214" i="1"/>
  <c r="AW214" i="1"/>
  <c r="AY91" i="1"/>
  <c r="AX91" i="1"/>
  <c r="AW91" i="1"/>
  <c r="AR206" i="1"/>
  <c r="B206" i="1"/>
  <c r="AW83" i="1"/>
  <c r="AY83" i="1"/>
  <c r="AX83" i="1"/>
  <c r="AW241" i="1"/>
  <c r="AY241" i="1"/>
  <c r="AX241" i="1"/>
  <c r="AY153" i="1"/>
  <c r="AX153" i="1"/>
  <c r="AW153" i="1"/>
  <c r="AW157" i="1"/>
  <c r="AX157" i="1"/>
  <c r="AY157" i="1"/>
  <c r="AW144" i="1"/>
  <c r="AY144" i="1"/>
  <c r="AX144" i="1"/>
  <c r="AX119" i="1"/>
  <c r="AW119" i="1"/>
  <c r="AY119" i="1"/>
  <c r="AY200" i="1"/>
  <c r="AW200" i="1"/>
  <c r="AX200" i="1"/>
  <c r="B157" i="1"/>
  <c r="AR157" i="1"/>
  <c r="B166" i="1"/>
  <c r="AR166" i="1"/>
  <c r="B172" i="1"/>
  <c r="AR172" i="1"/>
  <c r="B181" i="1"/>
  <c r="AR181" i="1"/>
  <c r="AR190" i="1"/>
  <c r="B190" i="1"/>
  <c r="AY85" i="1"/>
  <c r="AX85" i="1"/>
  <c r="AW85" i="1"/>
  <c r="B142" i="1"/>
  <c r="AR142" i="1"/>
  <c r="B137" i="1"/>
  <c r="AR137" i="1"/>
  <c r="AY249" i="1"/>
  <c r="AW249" i="1"/>
  <c r="AX249" i="1"/>
  <c r="AW146" i="1"/>
  <c r="AY146" i="1"/>
  <c r="AX146" i="1"/>
  <c r="AX105" i="1"/>
  <c r="AY105" i="1"/>
  <c r="AW105" i="1"/>
  <c r="AW160" i="1"/>
  <c r="AX160" i="1"/>
  <c r="AY160" i="1"/>
  <c r="P41" i="1"/>
  <c r="B111" i="1"/>
  <c r="AR111" i="1"/>
  <c r="AR123" i="1"/>
  <c r="B123" i="1"/>
  <c r="B125" i="1"/>
  <c r="AR125" i="1"/>
  <c r="AY252" i="1"/>
  <c r="AX252" i="1"/>
  <c r="AW252" i="1"/>
  <c r="AX186" i="1"/>
  <c r="AY186" i="1"/>
  <c r="AW186" i="1"/>
  <c r="AW54" i="1"/>
  <c r="AY54" i="1"/>
  <c r="AX54" i="1"/>
  <c r="A133" i="1"/>
  <c r="C133" i="1"/>
  <c r="BB183" i="1"/>
  <c r="AR87" i="1"/>
  <c r="B87" i="1"/>
  <c r="G79" i="1"/>
  <c r="AW213" i="1"/>
  <c r="AY213" i="1"/>
  <c r="AX213" i="1"/>
  <c r="AW138" i="1"/>
  <c r="AY138" i="1"/>
  <c r="AX138" i="1"/>
  <c r="AX66" i="1"/>
  <c r="AY66" i="1"/>
  <c r="AW66" i="1"/>
  <c r="AR278" i="1"/>
  <c r="B278" i="1"/>
  <c r="AR276" i="1"/>
  <c r="B276" i="1"/>
  <c r="AR286" i="1"/>
  <c r="B286" i="1"/>
  <c r="E46" i="1"/>
  <c r="A46" i="1"/>
  <c r="AY272" i="1"/>
  <c r="AX272" i="1"/>
  <c r="AW272" i="1"/>
  <c r="AX181" i="1"/>
  <c r="AW181" i="1"/>
  <c r="AY181" i="1"/>
  <c r="AW170" i="1"/>
  <c r="AX170" i="1"/>
  <c r="AY170" i="1"/>
  <c r="S11" i="1"/>
  <c r="AR243" i="1"/>
  <c r="B243" i="1"/>
  <c r="AR249" i="1"/>
  <c r="B249" i="1"/>
  <c r="AR257" i="1"/>
  <c r="B257" i="1"/>
  <c r="AW235" i="1"/>
  <c r="AX235" i="1"/>
  <c r="AY235" i="1"/>
  <c r="AY111" i="1"/>
  <c r="AW111" i="1"/>
  <c r="AX111" i="1"/>
  <c r="AX45" i="1"/>
  <c r="O45" i="1"/>
  <c r="AG45" i="1"/>
  <c r="AY45" i="1"/>
  <c r="AW103" i="1"/>
  <c r="AX103" i="1"/>
  <c r="AY103" i="1"/>
  <c r="BG84" i="1"/>
  <c r="BA84" i="1"/>
  <c r="BC84" i="1"/>
  <c r="AR226" i="1"/>
  <c r="B226" i="1"/>
  <c r="AR227" i="1"/>
  <c r="B227" i="1"/>
  <c r="AR221" i="1"/>
  <c r="B221" i="1"/>
  <c r="AY261" i="1"/>
  <c r="AX261" i="1"/>
  <c r="AW261" i="1"/>
  <c r="AW195" i="1"/>
  <c r="AX195" i="1"/>
  <c r="AY195" i="1"/>
  <c r="AW161" i="1"/>
  <c r="AY161" i="1"/>
  <c r="AX161" i="1"/>
  <c r="C132" i="1"/>
  <c r="A132" i="1"/>
  <c r="AY58" i="1"/>
  <c r="AX58" i="1"/>
  <c r="AW58" i="1"/>
  <c r="AR203" i="1"/>
  <c r="B203" i="1"/>
  <c r="AW94" i="1"/>
  <c r="AY94" i="1"/>
  <c r="AX94" i="1"/>
  <c r="AW237" i="1"/>
  <c r="AY237" i="1"/>
  <c r="AX237" i="1"/>
  <c r="AW171" i="1"/>
  <c r="AX171" i="1"/>
  <c r="AY171" i="1"/>
  <c r="AY278" i="1"/>
  <c r="AW278" i="1"/>
  <c r="AX278" i="1"/>
  <c r="B144" i="1"/>
  <c r="AR144" i="1"/>
  <c r="A101" i="1"/>
  <c r="C101" i="1"/>
  <c r="B159" i="1"/>
  <c r="AR159" i="1"/>
  <c r="B171" i="1"/>
  <c r="AR171" i="1"/>
  <c r="B179" i="1"/>
  <c r="AR179" i="1"/>
  <c r="AR180" i="1"/>
  <c r="B180" i="1"/>
  <c r="B213" i="1"/>
  <c r="AR213" i="1"/>
  <c r="AY280" i="1"/>
  <c r="AW280" i="1"/>
  <c r="AX280" i="1"/>
  <c r="AY256" i="1"/>
  <c r="AX256" i="1"/>
  <c r="AW256" i="1"/>
  <c r="AW132" i="1"/>
  <c r="AX132" i="1"/>
  <c r="AW90" i="1"/>
  <c r="AY90" i="1"/>
  <c r="AX90" i="1"/>
  <c r="S4" i="1"/>
  <c r="B147" i="1"/>
  <c r="AR147" i="1"/>
  <c r="B141" i="1"/>
  <c r="AR141" i="1"/>
  <c r="AY274" i="1"/>
  <c r="AW274" i="1"/>
  <c r="AX274" i="1"/>
  <c r="AW222" i="1"/>
  <c r="AY222" i="1"/>
  <c r="AX222" i="1"/>
  <c r="AY107" i="1"/>
  <c r="AX107" i="1"/>
  <c r="AW107" i="1"/>
  <c r="S15" i="1"/>
  <c r="AR113" i="1"/>
  <c r="B113" i="1"/>
  <c r="B109" i="1"/>
  <c r="AR109" i="1"/>
  <c r="B101" i="1"/>
  <c r="AR101" i="1"/>
  <c r="B124" i="1"/>
  <c r="AR124" i="1"/>
  <c r="AX255" i="1"/>
  <c r="AY255" i="1"/>
  <c r="AW255" i="1"/>
  <c r="AW192" i="1"/>
  <c r="AX192" i="1"/>
  <c r="AY192" i="1"/>
  <c r="AR93" i="1"/>
  <c r="B93" i="1"/>
  <c r="B78" i="1"/>
  <c r="AR78" i="1"/>
  <c r="AR80" i="1"/>
  <c r="B80" i="1"/>
  <c r="AY283" i="1"/>
  <c r="AW283" i="1"/>
  <c r="AX283" i="1"/>
  <c r="AW217" i="1"/>
  <c r="AY217" i="1"/>
  <c r="AX217" i="1"/>
  <c r="AW139" i="1"/>
  <c r="AY139" i="1"/>
  <c r="AX139" i="1"/>
  <c r="AY125" i="1"/>
  <c r="AW125" i="1"/>
  <c r="AX125" i="1"/>
  <c r="AR269" i="1"/>
  <c r="B269" i="1"/>
  <c r="AR279" i="1"/>
  <c r="B279" i="1"/>
  <c r="AR287" i="1"/>
  <c r="B287" i="1"/>
  <c r="AY275" i="1"/>
  <c r="AW275" i="1"/>
  <c r="AX275" i="1"/>
  <c r="AW187" i="1"/>
  <c r="AX187" i="1"/>
  <c r="AY187" i="1"/>
  <c r="AW169" i="1"/>
  <c r="AX169" i="1"/>
  <c r="AY169" i="1"/>
  <c r="AY47" i="1"/>
  <c r="AX47" i="1"/>
  <c r="AG47" i="1"/>
  <c r="O47" i="1"/>
  <c r="AW47" i="1"/>
  <c r="AR248" i="1"/>
  <c r="B248" i="1"/>
  <c r="AR256" i="1"/>
  <c r="B256" i="1"/>
  <c r="B261" i="1"/>
  <c r="AR261" i="1"/>
  <c r="AW229" i="1"/>
  <c r="AY229" i="1"/>
  <c r="AX229" i="1"/>
  <c r="AW133" i="1"/>
  <c r="O133" i="1"/>
  <c r="AY133" i="1"/>
  <c r="AX133" i="1"/>
  <c r="AG133" i="1"/>
  <c r="AW57" i="1"/>
  <c r="AY57" i="1"/>
  <c r="AX57" i="1"/>
  <c r="AW116" i="1"/>
  <c r="AY116" i="1"/>
  <c r="AX116" i="1"/>
  <c r="AX62" i="1"/>
  <c r="AY62" i="1"/>
  <c r="AW62" i="1"/>
  <c r="B218" i="1"/>
  <c r="AR218" i="1"/>
  <c r="AR228" i="1"/>
  <c r="B228" i="1"/>
  <c r="AR225" i="1"/>
  <c r="B225" i="1"/>
  <c r="AW246" i="1"/>
  <c r="AX246" i="1"/>
  <c r="AY246" i="1"/>
  <c r="AX177" i="1"/>
  <c r="AW177" i="1"/>
  <c r="AY177" i="1"/>
  <c r="AW163" i="1"/>
  <c r="AX163" i="1"/>
  <c r="AY163" i="1"/>
  <c r="AR200" i="1"/>
  <c r="B200" i="1"/>
  <c r="AW244" i="1"/>
  <c r="AY244" i="1"/>
  <c r="AX244" i="1"/>
  <c r="AX115" i="1"/>
  <c r="AW115" i="1"/>
  <c r="AY115" i="1"/>
  <c r="AW78" i="1"/>
  <c r="AY78" i="1"/>
  <c r="AX78" i="1"/>
  <c r="BB239" i="1"/>
  <c r="B168" i="1"/>
  <c r="AR168" i="1"/>
  <c r="AR195" i="1"/>
  <c r="B195" i="1"/>
  <c r="B163" i="1"/>
  <c r="AR163" i="1"/>
  <c r="B165" i="1"/>
  <c r="AR165" i="1"/>
  <c r="B177" i="1"/>
  <c r="AR177" i="1"/>
  <c r="AR178" i="1"/>
  <c r="B178" i="1"/>
  <c r="B214" i="1"/>
  <c r="AR214" i="1"/>
  <c r="AY276" i="1"/>
  <c r="AX276" i="1"/>
  <c r="AW276" i="1"/>
  <c r="AY204" i="1"/>
  <c r="AX204" i="1"/>
  <c r="AW204" i="1"/>
  <c r="B158" i="1"/>
  <c r="AR158" i="1"/>
  <c r="B170" i="1"/>
  <c r="AR170" i="1"/>
  <c r="AW190" i="1"/>
  <c r="AY190" i="1"/>
  <c r="AX190" i="1"/>
  <c r="B161" i="1"/>
  <c r="AR161" i="1"/>
  <c r="B167" i="1"/>
  <c r="AR167" i="1"/>
  <c r="B173" i="1"/>
  <c r="AR173" i="1"/>
  <c r="AR187" i="1"/>
  <c r="B187" i="1"/>
  <c r="AR188" i="1"/>
  <c r="B188" i="1"/>
  <c r="AR196" i="1"/>
  <c r="B196" i="1"/>
  <c r="AX259" i="1"/>
  <c r="AW259" i="1"/>
  <c r="AY259" i="1"/>
  <c r="AX173" i="1"/>
  <c r="AW173" i="1"/>
  <c r="AY173" i="1"/>
  <c r="AY148" i="1"/>
  <c r="AW148" i="1"/>
  <c r="AX148" i="1"/>
  <c r="B133" i="1"/>
  <c r="AR133" i="1"/>
  <c r="B145" i="1"/>
  <c r="AR145" i="1"/>
  <c r="B149" i="1"/>
  <c r="AR149" i="1"/>
  <c r="AY288" i="1"/>
  <c r="AW288" i="1"/>
  <c r="AX288" i="1"/>
  <c r="AX215" i="1"/>
  <c r="AY215" i="1"/>
  <c r="AW215" i="1"/>
  <c r="AW140" i="1"/>
  <c r="AY140" i="1"/>
  <c r="AX140" i="1"/>
  <c r="A130" i="1"/>
  <c r="C130" i="1"/>
  <c r="AX49" i="1"/>
  <c r="AY49" i="1"/>
  <c r="AW49" i="1"/>
  <c r="AR103" i="1"/>
  <c r="B103" i="1"/>
  <c r="AR119" i="1"/>
  <c r="B119" i="1"/>
  <c r="AR115" i="1"/>
  <c r="B115" i="1"/>
  <c r="AR112" i="1"/>
  <c r="B112" i="1"/>
  <c r="AW220" i="1"/>
  <c r="AX220" i="1"/>
  <c r="AY220" i="1"/>
  <c r="AW178" i="1"/>
  <c r="AY178" i="1"/>
  <c r="AX178" i="1"/>
  <c r="G75" i="1"/>
  <c r="G84" i="1"/>
  <c r="G85" i="1"/>
  <c r="AY289" i="1"/>
  <c r="AW289" i="1"/>
  <c r="AX289" i="1"/>
  <c r="AY206" i="1"/>
  <c r="AX206" i="1"/>
  <c r="AW206" i="1"/>
  <c r="AW113" i="1"/>
  <c r="AY113" i="1"/>
  <c r="AX113" i="1"/>
  <c r="AR270" i="1"/>
  <c r="B270" i="1"/>
  <c r="B280" i="1"/>
  <c r="AR280" i="1"/>
  <c r="B288" i="1"/>
  <c r="AR288" i="1"/>
  <c r="E47" i="1"/>
  <c r="A47" i="1"/>
  <c r="AY242" i="1"/>
  <c r="AW242" i="1"/>
  <c r="AX242" i="1"/>
  <c r="AW174" i="1"/>
  <c r="AY174" i="1"/>
  <c r="AX174" i="1"/>
  <c r="AR244" i="1"/>
  <c r="B244" i="1"/>
  <c r="B258" i="1"/>
  <c r="AR258" i="1"/>
  <c r="B262" i="1"/>
  <c r="AR262" i="1"/>
  <c r="AY293" i="1"/>
  <c r="AX293" i="1"/>
  <c r="AW293" i="1"/>
  <c r="AW221" i="1"/>
  <c r="AY221" i="1"/>
  <c r="AX221" i="1"/>
  <c r="S8" i="1"/>
  <c r="AW55" i="1"/>
  <c r="AY55" i="1"/>
  <c r="AX55" i="1"/>
  <c r="AY56" i="1"/>
  <c r="AW56" i="1"/>
  <c r="AX56" i="1"/>
  <c r="B220" i="1"/>
  <c r="AR220" i="1"/>
  <c r="AR231" i="1"/>
  <c r="B231" i="1"/>
  <c r="AR233" i="1"/>
  <c r="B233" i="1"/>
  <c r="AY253" i="1"/>
  <c r="AW253" i="1"/>
  <c r="AX253" i="1"/>
  <c r="AY151" i="1"/>
  <c r="AX151" i="1"/>
  <c r="AW151" i="1"/>
  <c r="AR208" i="1"/>
  <c r="B208" i="1"/>
  <c r="AW277" i="1"/>
  <c r="AY277" i="1"/>
  <c r="AX277" i="1"/>
  <c r="AW228" i="1"/>
  <c r="AY228" i="1"/>
  <c r="AX228" i="1"/>
  <c r="AX124" i="1"/>
  <c r="AY124" i="1"/>
  <c r="AW124" i="1"/>
  <c r="BB266" i="1"/>
  <c r="B175" i="1"/>
  <c r="AR175" i="1"/>
  <c r="AY51" i="1"/>
  <c r="AX51" i="1"/>
  <c r="AW51" i="1"/>
  <c r="B135" i="1"/>
  <c r="AR135" i="1"/>
  <c r="B153" i="1"/>
  <c r="AR153" i="1"/>
  <c r="AR186" i="1"/>
  <c r="B186" i="1"/>
  <c r="AR185" i="1"/>
  <c r="B185" i="1"/>
  <c r="AR198" i="1"/>
  <c r="B198" i="1"/>
  <c r="B189" i="1"/>
  <c r="AR189" i="1"/>
  <c r="AR197" i="1"/>
  <c r="B197" i="1"/>
  <c r="AW234" i="1"/>
  <c r="AY234" i="1"/>
  <c r="AX234" i="1"/>
  <c r="AX118" i="1"/>
  <c r="AW118" i="1"/>
  <c r="AY118" i="1"/>
  <c r="B131" i="1"/>
  <c r="AR131" i="1"/>
  <c r="B130" i="1"/>
  <c r="AR130" i="1"/>
  <c r="AR150" i="1"/>
  <c r="B150" i="1"/>
  <c r="AY279" i="1"/>
  <c r="AW279" i="1"/>
  <c r="AX279" i="1"/>
  <c r="AX201" i="1"/>
  <c r="AY201" i="1"/>
  <c r="AW201" i="1"/>
  <c r="AY80" i="1"/>
  <c r="AX80" i="1"/>
  <c r="AW80" i="1"/>
  <c r="B104" i="1"/>
  <c r="AR104" i="1"/>
  <c r="B105" i="1"/>
  <c r="AR105" i="1"/>
  <c r="AR121" i="1"/>
  <c r="B121" i="1"/>
  <c r="AW258" i="1"/>
  <c r="AY258" i="1"/>
  <c r="AX258" i="1"/>
  <c r="AW145" i="1"/>
  <c r="AY145" i="1"/>
  <c r="AX145" i="1"/>
  <c r="AW147" i="1"/>
  <c r="AX147" i="1"/>
  <c r="AY147" i="1"/>
  <c r="B83" i="1"/>
  <c r="AR83" i="1"/>
  <c r="B90" i="1"/>
  <c r="AR90" i="1"/>
  <c r="AR86" i="1"/>
  <c r="B86" i="1"/>
  <c r="AY273" i="1"/>
  <c r="AX273" i="1"/>
  <c r="AW273" i="1"/>
  <c r="AW216" i="1"/>
  <c r="AY216" i="1"/>
  <c r="AX216" i="1"/>
  <c r="AR271" i="1"/>
  <c r="B271" i="1"/>
  <c r="B281" i="1"/>
  <c r="AR281" i="1"/>
  <c r="AR289" i="1"/>
  <c r="B289" i="1"/>
  <c r="AW114" i="1"/>
  <c r="AX114" i="1"/>
  <c r="AY114" i="1"/>
  <c r="AW232" i="1"/>
  <c r="AX232" i="1"/>
  <c r="AY232" i="1"/>
  <c r="AW137" i="1"/>
  <c r="AY137" i="1"/>
  <c r="AX137" i="1"/>
  <c r="BC76" i="1"/>
  <c r="BF76" i="1" s="1"/>
  <c r="BA76" i="1"/>
  <c r="BD76" i="1" s="1"/>
  <c r="BE76" i="1" s="1"/>
  <c r="BH76" i="1" s="1"/>
  <c r="BG76" i="1"/>
  <c r="AR242" i="1"/>
  <c r="B242" i="1"/>
  <c r="AR247" i="1"/>
  <c r="B247" i="1"/>
  <c r="B264" i="1"/>
  <c r="AR264" i="1"/>
  <c r="AY291" i="1"/>
  <c r="AW291" i="1"/>
  <c r="AX291" i="1"/>
  <c r="AW189" i="1"/>
  <c r="AY189" i="1"/>
  <c r="AX189" i="1"/>
  <c r="AX123" i="1"/>
  <c r="AY123" i="1"/>
  <c r="AW123" i="1"/>
  <c r="AY59" i="1"/>
  <c r="AX59" i="1"/>
  <c r="AW59" i="1"/>
  <c r="B222" i="1"/>
  <c r="AR222" i="1"/>
  <c r="AR230" i="1"/>
  <c r="B230" i="1"/>
  <c r="AW236" i="1"/>
  <c r="AY236" i="1"/>
  <c r="AX236" i="1"/>
  <c r="AW172" i="1"/>
  <c r="AY172" i="1"/>
  <c r="AX172" i="1"/>
  <c r="P3" i="1"/>
  <c r="AR202" i="1"/>
  <c r="B202" i="1"/>
  <c r="B205" i="1"/>
  <c r="AR205" i="1"/>
  <c r="AY282" i="1"/>
  <c r="AW282" i="1"/>
  <c r="AX282" i="1"/>
  <c r="AX205" i="1"/>
  <c r="AW205" i="1"/>
  <c r="AY205" i="1"/>
  <c r="AW108" i="1"/>
  <c r="AY108" i="1"/>
  <c r="AX108" i="1"/>
  <c r="AW223" i="1"/>
  <c r="AY223" i="1"/>
  <c r="AX223" i="1"/>
  <c r="B191" i="1"/>
  <c r="AR191" i="1"/>
  <c r="AR193" i="1"/>
  <c r="B193" i="1"/>
  <c r="B215" i="1"/>
  <c r="AR215" i="1"/>
  <c r="B160" i="1"/>
  <c r="AR160" i="1"/>
  <c r="S12" i="1"/>
  <c r="AH101" i="1"/>
  <c r="AQ101" i="1" s="1"/>
  <c r="B164" i="1"/>
  <c r="AR164" i="1"/>
  <c r="B162" i="1"/>
  <c r="AR162" i="1"/>
  <c r="AR194" i="1"/>
  <c r="B194" i="1"/>
  <c r="AR174" i="1"/>
  <c r="B174" i="1"/>
  <c r="B192" i="1"/>
  <c r="AR192" i="1"/>
  <c r="B216" i="1"/>
  <c r="AR216" i="1"/>
  <c r="AW247" i="1"/>
  <c r="AX247" i="1"/>
  <c r="AY247" i="1"/>
  <c r="AW166" i="1"/>
  <c r="AX166" i="1"/>
  <c r="AY166" i="1"/>
  <c r="AW61" i="1"/>
  <c r="AY61" i="1"/>
  <c r="AX61" i="1"/>
  <c r="S13" i="1"/>
  <c r="B143" i="1"/>
  <c r="AR143" i="1"/>
  <c r="B134" i="1"/>
  <c r="AR134" i="1"/>
  <c r="B136" i="1"/>
  <c r="AR136" i="1"/>
  <c r="AR151" i="1"/>
  <c r="B151" i="1"/>
  <c r="AY254" i="1"/>
  <c r="AW254" i="1"/>
  <c r="AX254" i="1"/>
  <c r="AW191" i="1"/>
  <c r="AY191" i="1"/>
  <c r="AX191" i="1"/>
  <c r="AW63" i="1"/>
  <c r="AY63" i="1"/>
  <c r="AX63" i="1"/>
  <c r="B117" i="1"/>
  <c r="AR117" i="1"/>
  <c r="AR106" i="1"/>
  <c r="B106" i="1"/>
  <c r="B110" i="1"/>
  <c r="AR110" i="1"/>
  <c r="AX109" i="1"/>
  <c r="AY109" i="1"/>
  <c r="AW109" i="1"/>
  <c r="AW225" i="1"/>
  <c r="AY225" i="1"/>
  <c r="AX225" i="1"/>
  <c r="AW142" i="1"/>
  <c r="AX142" i="1"/>
  <c r="AY142" i="1"/>
  <c r="AY64" i="1"/>
  <c r="AX64" i="1"/>
  <c r="AW64" i="1"/>
  <c r="AR76" i="1"/>
  <c r="B76" i="1"/>
  <c r="A76" i="1"/>
  <c r="B88" i="1"/>
  <c r="AR88" i="1"/>
  <c r="B96" i="1"/>
  <c r="AR96" i="1"/>
  <c r="AR91" i="1"/>
  <c r="B91" i="1"/>
  <c r="AY250" i="1"/>
  <c r="AX250" i="1"/>
  <c r="AW250" i="1"/>
  <c r="AW188" i="1"/>
  <c r="AY188" i="1"/>
  <c r="AX188" i="1"/>
  <c r="AW167" i="1"/>
  <c r="AX167" i="1"/>
  <c r="AY167" i="1"/>
  <c r="BC129" i="1"/>
  <c r="BF129" i="1" s="1"/>
  <c r="BA129" i="1"/>
  <c r="BD129" i="1"/>
  <c r="BE129" i="1" s="1"/>
  <c r="BG129" i="1"/>
  <c r="AZ129" i="1" s="1"/>
  <c r="AR272" i="1"/>
  <c r="B272" i="1"/>
  <c r="AR282" i="1"/>
  <c r="B282" i="1"/>
  <c r="AR290" i="1"/>
  <c r="B290" i="1"/>
  <c r="E45" i="1"/>
  <c r="A45" i="1"/>
  <c r="AW233" i="1"/>
  <c r="AY233" i="1"/>
  <c r="AX233" i="1"/>
  <c r="AW134" i="1"/>
  <c r="AY134" i="1"/>
  <c r="AX134" i="1"/>
  <c r="AW159" i="1"/>
  <c r="AX159" i="1"/>
  <c r="AY159" i="1"/>
  <c r="BC104" i="1"/>
  <c r="BA104" i="1"/>
  <c r="BG104" i="1"/>
  <c r="AZ104" i="1" s="1"/>
  <c r="BD104" i="1"/>
  <c r="BE104" i="1" s="1"/>
  <c r="BH104" i="1" s="1"/>
  <c r="B246" i="1"/>
  <c r="AR246" i="1"/>
  <c r="AR241" i="1"/>
  <c r="B241" i="1"/>
  <c r="AR252" i="1"/>
  <c r="B252" i="1"/>
  <c r="AR265" i="1"/>
  <c r="B265" i="1"/>
  <c r="AY257" i="1"/>
  <c r="AX257" i="1"/>
  <c r="AW257" i="1"/>
  <c r="AW194" i="1"/>
  <c r="AY194" i="1"/>
  <c r="AX194" i="1"/>
  <c r="AY92" i="1"/>
  <c r="AX92" i="1"/>
  <c r="AW92" i="1"/>
  <c r="AW97" i="1"/>
  <c r="AY97" i="1"/>
  <c r="AX97" i="1"/>
  <c r="AX93" i="1"/>
  <c r="AY93" i="1"/>
  <c r="AW93" i="1"/>
  <c r="AR219" i="1"/>
  <c r="B219" i="1"/>
  <c r="AR237" i="1"/>
  <c r="B237" i="1"/>
  <c r="AH75" i="1"/>
  <c r="AQ75" i="1" s="1"/>
  <c r="AW230" i="1"/>
  <c r="AX230" i="1"/>
  <c r="AY230" i="1"/>
  <c r="AX117" i="1"/>
  <c r="AY117" i="1"/>
  <c r="AW117" i="1"/>
  <c r="BC131" i="1"/>
  <c r="BF131" i="1" s="1"/>
  <c r="BA131" i="1"/>
  <c r="BD131" i="1"/>
  <c r="BE131" i="1" s="1"/>
  <c r="BG131" i="1"/>
  <c r="AZ131" i="1" s="1"/>
  <c r="AR204" i="1"/>
  <c r="B204" i="1"/>
  <c r="B207" i="1"/>
  <c r="AR207" i="1"/>
  <c r="AY271" i="1"/>
  <c r="AX271" i="1"/>
  <c r="AW271" i="1"/>
  <c r="AX209" i="1"/>
  <c r="AY209" i="1"/>
  <c r="AW209" i="1"/>
  <c r="AY86" i="1"/>
  <c r="AX86" i="1"/>
  <c r="AW86" i="1"/>
  <c r="AW227" i="1"/>
  <c r="AX227" i="1"/>
  <c r="AY227" i="1"/>
  <c r="AW158" i="1"/>
  <c r="AX158" i="1"/>
  <c r="AY158" i="1"/>
  <c r="B146" i="1"/>
  <c r="AR146" i="1"/>
  <c r="B139" i="1"/>
  <c r="AR139" i="1"/>
  <c r="B140" i="1"/>
  <c r="AR140" i="1"/>
  <c r="AR152" i="1"/>
  <c r="B152" i="1"/>
  <c r="AW264" i="1"/>
  <c r="AY264" i="1"/>
  <c r="AX264" i="1"/>
  <c r="AX207" i="1"/>
  <c r="AW207" i="1"/>
  <c r="AY207" i="1"/>
  <c r="AX101" i="1"/>
  <c r="AW101" i="1"/>
  <c r="B107" i="1"/>
  <c r="AR107" i="1"/>
  <c r="B120" i="1"/>
  <c r="AR120" i="1"/>
  <c r="AY284" i="1"/>
  <c r="AW284" i="1"/>
  <c r="AX284" i="1"/>
  <c r="AW218" i="1"/>
  <c r="AX218" i="1"/>
  <c r="AY218" i="1"/>
  <c r="AW168" i="1"/>
  <c r="AX168" i="1"/>
  <c r="AY168" i="1"/>
  <c r="AX106" i="1"/>
  <c r="AY106" i="1"/>
  <c r="AW106" i="1"/>
  <c r="AW136" i="1"/>
  <c r="AY136" i="1"/>
  <c r="AX136" i="1"/>
  <c r="AR81" i="1"/>
  <c r="B81" i="1"/>
  <c r="B94" i="1"/>
  <c r="AR94" i="1"/>
  <c r="B97" i="1"/>
  <c r="AR97" i="1"/>
  <c r="AR92" i="1"/>
  <c r="B92" i="1"/>
  <c r="AW248" i="1"/>
  <c r="AY248" i="1"/>
  <c r="AX248" i="1"/>
  <c r="AW196" i="1"/>
  <c r="AX196" i="1"/>
  <c r="AY196" i="1"/>
  <c r="BD50" i="1"/>
  <c r="BE50" i="1" s="1"/>
  <c r="BH50" i="1" s="1"/>
  <c r="BA50" i="1"/>
  <c r="BG50" i="1"/>
  <c r="AZ50" i="1" s="1"/>
  <c r="BC50" i="1"/>
  <c r="B277" i="1"/>
  <c r="AR277" i="1"/>
  <c r="AR273" i="1"/>
  <c r="B273" i="1"/>
  <c r="AR283" i="1"/>
  <c r="B283" i="1"/>
  <c r="AR291" i="1"/>
  <c r="B291" i="1"/>
  <c r="AY281" i="1"/>
  <c r="AW281" i="1"/>
  <c r="AX281" i="1"/>
  <c r="AW198" i="1"/>
  <c r="AX198" i="1"/>
  <c r="AY198" i="1"/>
  <c r="A129" i="1"/>
  <c r="AR254" i="1"/>
  <c r="B254" i="1"/>
  <c r="AR253" i="1"/>
  <c r="B253" i="1"/>
  <c r="B260" i="1"/>
  <c r="AR260" i="1"/>
  <c r="AW265" i="1"/>
  <c r="AY265" i="1"/>
  <c r="AX265" i="1"/>
  <c r="AX185" i="1"/>
  <c r="AW185" i="1"/>
  <c r="AY185" i="1"/>
  <c r="AY73" i="1"/>
  <c r="O73" i="1"/>
  <c r="AW73" i="1"/>
  <c r="AG73" i="1"/>
  <c r="AX73" i="1"/>
  <c r="AY60" i="1"/>
  <c r="AW60" i="1"/>
  <c r="AX60" i="1"/>
  <c r="AY68" i="1"/>
  <c r="AX68" i="1"/>
  <c r="AW68" i="1"/>
  <c r="BG102" i="1"/>
  <c r="AZ102" i="1" s="1"/>
  <c r="BC102" i="1"/>
  <c r="BA102" i="1"/>
  <c r="AR229" i="1"/>
  <c r="B229" i="1"/>
  <c r="AR236" i="1"/>
  <c r="B236" i="1"/>
  <c r="AY292" i="1"/>
  <c r="AW292" i="1"/>
  <c r="AX292" i="1"/>
  <c r="AW219" i="1"/>
  <c r="AX219" i="1"/>
  <c r="AY219" i="1"/>
  <c r="AW89" i="1"/>
  <c r="AY89" i="1"/>
  <c r="AX89" i="1"/>
  <c r="BA81" i="1"/>
  <c r="BC81" i="1"/>
  <c r="BG81" i="1"/>
  <c r="B201" i="1"/>
  <c r="AR201" i="1"/>
  <c r="AR199" i="1"/>
  <c r="B199" i="1"/>
  <c r="AY260" i="1"/>
  <c r="AX260" i="1"/>
  <c r="AW260" i="1"/>
  <c r="AW193" i="1"/>
  <c r="AX193" i="1"/>
  <c r="AY193" i="1"/>
  <c r="AX67" i="1"/>
  <c r="AW67" i="1"/>
  <c r="AY67" i="1"/>
  <c r="B169" i="1"/>
  <c r="AR169" i="1"/>
  <c r="AR176" i="1"/>
  <c r="B176" i="1"/>
  <c r="AW226" i="1"/>
  <c r="AY226" i="1"/>
  <c r="AX226" i="1"/>
  <c r="AW180" i="1"/>
  <c r="AY180" i="1"/>
  <c r="AX180" i="1"/>
  <c r="B122" i="1"/>
  <c r="AR122" i="1"/>
  <c r="B114" i="1"/>
  <c r="AR114" i="1"/>
  <c r="AR108" i="1"/>
  <c r="B108" i="1"/>
  <c r="AY287" i="1"/>
  <c r="AW287" i="1"/>
  <c r="AX287" i="1"/>
  <c r="AW224" i="1"/>
  <c r="AY224" i="1"/>
  <c r="AX224" i="1"/>
  <c r="AX121" i="1"/>
  <c r="AY121" i="1"/>
  <c r="AW121" i="1"/>
  <c r="AW130" i="1"/>
  <c r="O130" i="1"/>
  <c r="AX130" i="1"/>
  <c r="AY130" i="1"/>
  <c r="AG130" i="1"/>
  <c r="AR77" i="1"/>
  <c r="B77" i="1"/>
  <c r="AR89" i="1"/>
  <c r="B89" i="1"/>
  <c r="AR73" i="1"/>
  <c r="B73" i="1"/>
  <c r="BL73" i="1" s="1"/>
  <c r="A73" i="1"/>
  <c r="AG46" i="1"/>
  <c r="AX46" i="1"/>
  <c r="AW46" i="1"/>
  <c r="O46" i="1"/>
  <c r="AY46" i="1"/>
  <c r="AW245" i="1"/>
  <c r="AX245" i="1"/>
  <c r="AY245" i="1"/>
  <c r="AW176" i="1"/>
  <c r="AY176" i="1"/>
  <c r="AX176" i="1"/>
  <c r="AW95" i="1"/>
  <c r="AY95" i="1"/>
  <c r="AX95" i="1"/>
  <c r="AW96" i="1"/>
  <c r="AY96" i="1"/>
  <c r="AX96" i="1"/>
  <c r="AX48" i="1"/>
  <c r="AW48" i="1"/>
  <c r="AY48" i="1"/>
  <c r="AR274" i="1"/>
  <c r="B274" i="1"/>
  <c r="B284" i="1"/>
  <c r="AR284" i="1"/>
  <c r="AR292" i="1"/>
  <c r="B292" i="1"/>
  <c r="AY286" i="1"/>
  <c r="AW286" i="1"/>
  <c r="AX286" i="1"/>
  <c r="AX203" i="1"/>
  <c r="AY203" i="1"/>
  <c r="AW203" i="1"/>
  <c r="AY112" i="1"/>
  <c r="AX112" i="1"/>
  <c r="AW112" i="1"/>
  <c r="AW65" i="1"/>
  <c r="AX65" i="1"/>
  <c r="AY65" i="1"/>
  <c r="AR255" i="1"/>
  <c r="B255" i="1"/>
  <c r="AR250" i="1"/>
  <c r="B250" i="1"/>
  <c r="B263" i="1"/>
  <c r="AR263" i="1"/>
  <c r="AY251" i="1"/>
  <c r="AX251" i="1"/>
  <c r="AW251" i="1"/>
  <c r="AX179" i="1"/>
  <c r="AW179" i="1"/>
  <c r="AY179" i="1"/>
  <c r="AW164" i="1"/>
  <c r="AX164" i="1"/>
  <c r="AY164" i="1"/>
  <c r="O75" i="1"/>
  <c r="AX75" i="1"/>
  <c r="AY75" i="1"/>
  <c r="AW75" i="1"/>
  <c r="AG75" i="1"/>
  <c r="AW77" i="1"/>
  <c r="AY77" i="1"/>
  <c r="AX77" i="1"/>
  <c r="BC53" i="1"/>
  <c r="BA53" i="1"/>
  <c r="BG53" i="1"/>
  <c r="AZ53" i="1" s="1"/>
  <c r="B217" i="1"/>
  <c r="AR217" i="1"/>
  <c r="AR232" i="1"/>
  <c r="B232" i="1"/>
  <c r="AR235" i="1"/>
  <c r="B235" i="1"/>
  <c r="AY285" i="1"/>
  <c r="AW285" i="1"/>
  <c r="AX285" i="1"/>
  <c r="AY208" i="1"/>
  <c r="AW208" i="1"/>
  <c r="AX208" i="1"/>
  <c r="AW110" i="1"/>
  <c r="AY110" i="1"/>
  <c r="AX110" i="1"/>
  <c r="B209" i="1"/>
  <c r="AR209" i="1"/>
  <c r="AY152" i="1"/>
  <c r="AW152" i="1"/>
  <c r="AX152" i="1"/>
  <c r="AY270" i="1"/>
  <c r="AX270" i="1"/>
  <c r="AW270" i="1"/>
  <c r="AX175" i="1"/>
  <c r="AW175" i="1"/>
  <c r="AY175" i="1"/>
  <c r="AW143" i="1"/>
  <c r="AY143" i="1"/>
  <c r="AX143" i="1"/>
  <c r="AW135" i="1"/>
  <c r="AY135" i="1"/>
  <c r="AX135" i="1"/>
  <c r="BG203" i="1" l="1"/>
  <c r="AZ203" i="1" s="1"/>
  <c r="BD203" i="1"/>
  <c r="BE203" i="1" s="1"/>
  <c r="BH203" i="1" s="1"/>
  <c r="BC203" i="1"/>
  <c r="BA203" i="1"/>
  <c r="BK255" i="1"/>
  <c r="D255" i="1"/>
  <c r="BC245" i="1"/>
  <c r="BA245" i="1"/>
  <c r="BG245" i="1"/>
  <c r="AZ245" i="1" s="1"/>
  <c r="BD245" i="1"/>
  <c r="BE245" i="1" s="1"/>
  <c r="BH245" i="1" s="1"/>
  <c r="BK274" i="1"/>
  <c r="D274" i="1"/>
  <c r="BC130" i="1"/>
  <c r="BF130" i="1" s="1"/>
  <c r="BA130" i="1"/>
  <c r="BD130" i="1" s="1"/>
  <c r="BE130" i="1" s="1"/>
  <c r="BH130" i="1" s="1"/>
  <c r="BG130" i="1"/>
  <c r="AZ130" i="1" s="1"/>
  <c r="BG287" i="1"/>
  <c r="AZ287" i="1" s="1"/>
  <c r="BC287" i="1"/>
  <c r="BA287" i="1"/>
  <c r="BD287" i="1"/>
  <c r="BE287" i="1" s="1"/>
  <c r="BH287" i="1" s="1"/>
  <c r="D169" i="1"/>
  <c r="BK169" i="1"/>
  <c r="BC260" i="1"/>
  <c r="BD260" i="1"/>
  <c r="BE260" i="1" s="1"/>
  <c r="BH260" i="1" s="1"/>
  <c r="BG260" i="1"/>
  <c r="AZ260" i="1" s="1"/>
  <c r="BA260" i="1"/>
  <c r="BI81" i="1"/>
  <c r="AZ81" i="1"/>
  <c r="BJ81" i="1"/>
  <c r="BD219" i="1"/>
  <c r="BE219" i="1" s="1"/>
  <c r="BH219" i="1" s="1"/>
  <c r="BC219" i="1"/>
  <c r="BA219" i="1"/>
  <c r="BG219" i="1"/>
  <c r="AZ219" i="1" s="1"/>
  <c r="BG60" i="1"/>
  <c r="AZ60" i="1" s="1"/>
  <c r="BC60" i="1"/>
  <c r="BA60" i="1"/>
  <c r="BG185" i="1"/>
  <c r="AZ185" i="1" s="1"/>
  <c r="BA185" i="1"/>
  <c r="BD185" i="1" s="1"/>
  <c r="BE185" i="1" s="1"/>
  <c r="BH185" i="1" s="1"/>
  <c r="BC185" i="1"/>
  <c r="BK253" i="1"/>
  <c r="D253" i="1"/>
  <c r="BG281" i="1"/>
  <c r="AZ281" i="1" s="1"/>
  <c r="BA281" i="1"/>
  <c r="BC281" i="1"/>
  <c r="D277" i="1"/>
  <c r="BK277" i="1"/>
  <c r="BC196" i="1"/>
  <c r="BA196" i="1"/>
  <c r="BG196" i="1"/>
  <c r="AZ196" i="1" s="1"/>
  <c r="BK94" i="1"/>
  <c r="D94" i="1"/>
  <c r="BA101" i="1"/>
  <c r="BC101" i="1"/>
  <c r="BF101" i="1" s="1"/>
  <c r="D146" i="1"/>
  <c r="BK146" i="1"/>
  <c r="BG86" i="1"/>
  <c r="BA86" i="1"/>
  <c r="BC86" i="1"/>
  <c r="BC257" i="1"/>
  <c r="BD257" i="1"/>
  <c r="BE257" i="1" s="1"/>
  <c r="BH257" i="1" s="1"/>
  <c r="BG257" i="1"/>
  <c r="AZ257" i="1" s="1"/>
  <c r="BA257" i="1"/>
  <c r="BK241" i="1"/>
  <c r="D241" i="1"/>
  <c r="D174" i="1"/>
  <c r="BK174" i="1"/>
  <c r="BG205" i="1"/>
  <c r="AZ205" i="1" s="1"/>
  <c r="BD205" i="1"/>
  <c r="BE205" i="1" s="1"/>
  <c r="BH205" i="1" s="1"/>
  <c r="BA205" i="1"/>
  <c r="BC205" i="1"/>
  <c r="BK202" i="1"/>
  <c r="D202" i="1"/>
  <c r="BK264" i="1"/>
  <c r="D264" i="1"/>
  <c r="BK271" i="1"/>
  <c r="D271" i="1"/>
  <c r="D86" i="1"/>
  <c r="BK105" i="1"/>
  <c r="D105" i="1"/>
  <c r="BA234" i="1"/>
  <c r="BG234" i="1"/>
  <c r="AZ234" i="1" s="1"/>
  <c r="BD234" i="1"/>
  <c r="BE234" i="1" s="1"/>
  <c r="BH234" i="1" s="1"/>
  <c r="BC234" i="1"/>
  <c r="D185" i="1"/>
  <c r="BK185" i="1"/>
  <c r="BG151" i="1"/>
  <c r="AZ151" i="1" s="1"/>
  <c r="BC151" i="1"/>
  <c r="BA151" i="1"/>
  <c r="BD151" i="1"/>
  <c r="BE151" i="1" s="1"/>
  <c r="BH151" i="1" s="1"/>
  <c r="BC206" i="1"/>
  <c r="BD206" i="1"/>
  <c r="BE206" i="1" s="1"/>
  <c r="BH206" i="1" s="1"/>
  <c r="BG206" i="1"/>
  <c r="AZ206" i="1" s="1"/>
  <c r="BA206" i="1"/>
  <c r="AR75" i="1"/>
  <c r="E132" i="1" s="1"/>
  <c r="D132" i="1" s="1"/>
  <c r="B75" i="1"/>
  <c r="BL75" i="1" s="1"/>
  <c r="A75" i="1"/>
  <c r="BK112" i="1"/>
  <c r="D112" i="1"/>
  <c r="D178" i="1"/>
  <c r="BK178" i="1"/>
  <c r="D195" i="1"/>
  <c r="BK195" i="1"/>
  <c r="BG115" i="1"/>
  <c r="AZ115" i="1" s="1"/>
  <c r="BD115" i="1"/>
  <c r="BE115" i="1" s="1"/>
  <c r="BH115" i="1" s="1"/>
  <c r="BA115" i="1"/>
  <c r="BC115" i="1"/>
  <c r="BK269" i="1"/>
  <c r="D269" i="1"/>
  <c r="D113" i="1"/>
  <c r="BK113" i="1"/>
  <c r="BA256" i="1"/>
  <c r="BD256" i="1" s="1"/>
  <c r="BE256" i="1" s="1"/>
  <c r="BH256" i="1" s="1"/>
  <c r="BG256" i="1"/>
  <c r="AZ256" i="1" s="1"/>
  <c r="BC256" i="1"/>
  <c r="BC45" i="1"/>
  <c r="BF45" i="1" s="1"/>
  <c r="BG45" i="1"/>
  <c r="AZ45" i="1" s="1"/>
  <c r="BA45" i="1"/>
  <c r="BD45" i="1" s="1"/>
  <c r="BE45" i="1" s="1"/>
  <c r="BH45" i="1" s="1"/>
  <c r="BK257" i="1"/>
  <c r="D257" i="1"/>
  <c r="BC170" i="1"/>
  <c r="BA170" i="1"/>
  <c r="BG170" i="1"/>
  <c r="AZ170" i="1" s="1"/>
  <c r="BD170" i="1"/>
  <c r="BE170" i="1" s="1"/>
  <c r="BH170" i="1" s="1"/>
  <c r="AR79" i="1"/>
  <c r="BM101" i="1" s="1"/>
  <c r="BN101" i="1" s="1"/>
  <c r="B79" i="1"/>
  <c r="BL79" i="1" s="1"/>
  <c r="BC54" i="1"/>
  <c r="BA54" i="1"/>
  <c r="BG54" i="1"/>
  <c r="AZ54" i="1" s="1"/>
  <c r="BC160" i="1"/>
  <c r="BA160" i="1"/>
  <c r="BG160" i="1"/>
  <c r="AZ160" i="1" s="1"/>
  <c r="BA249" i="1"/>
  <c r="BD249" i="1"/>
  <c r="BE249" i="1" s="1"/>
  <c r="BH249" i="1" s="1"/>
  <c r="BC249" i="1"/>
  <c r="BG249" i="1"/>
  <c r="AZ249" i="1" s="1"/>
  <c r="D224" i="1"/>
  <c r="BK224" i="1"/>
  <c r="BK251" i="1"/>
  <c r="D251" i="1"/>
  <c r="BA231" i="1"/>
  <c r="BC231" i="1"/>
  <c r="BG231" i="1"/>
  <c r="AZ231" i="1" s="1"/>
  <c r="BD231" i="1"/>
  <c r="BE231" i="1" s="1"/>
  <c r="BH231" i="1" s="1"/>
  <c r="D235" i="1"/>
  <c r="BK235" i="1"/>
  <c r="BC143" i="1"/>
  <c r="BA143" i="1"/>
  <c r="BD143" i="1" s="1"/>
  <c r="BE143" i="1" s="1"/>
  <c r="BH143" i="1" s="1"/>
  <c r="BG143" i="1"/>
  <c r="AZ143" i="1" s="1"/>
  <c r="BG152" i="1"/>
  <c r="AZ152" i="1" s="1"/>
  <c r="BC152" i="1"/>
  <c r="BA152" i="1"/>
  <c r="BD152" i="1" s="1"/>
  <c r="BE152" i="1" s="1"/>
  <c r="BH152" i="1" s="1"/>
  <c r="BC208" i="1"/>
  <c r="BG208" i="1"/>
  <c r="AZ208" i="1" s="1"/>
  <c r="BD208" i="1"/>
  <c r="BE208" i="1" s="1"/>
  <c r="BH208" i="1" s="1"/>
  <c r="BA208" i="1"/>
  <c r="D263" i="1"/>
  <c r="BK263" i="1"/>
  <c r="BA65" i="1"/>
  <c r="BD65" i="1" s="1"/>
  <c r="BE65" i="1" s="1"/>
  <c r="BH65" i="1" s="1"/>
  <c r="BG65" i="1"/>
  <c r="AZ65" i="1" s="1"/>
  <c r="BC65" i="1"/>
  <c r="BG286" i="1"/>
  <c r="AZ286" i="1" s="1"/>
  <c r="BA286" i="1"/>
  <c r="BC286" i="1"/>
  <c r="BD286" i="1"/>
  <c r="BE286" i="1" s="1"/>
  <c r="BH286" i="1" s="1"/>
  <c r="BC95" i="1"/>
  <c r="BD95" i="1"/>
  <c r="BE95" i="1" s="1"/>
  <c r="BH95" i="1" s="1"/>
  <c r="BA95" i="1"/>
  <c r="BG95" i="1"/>
  <c r="BK89" i="1"/>
  <c r="D89" i="1"/>
  <c r="BA121" i="1"/>
  <c r="BC121" i="1"/>
  <c r="BG121" i="1"/>
  <c r="AZ121" i="1" s="1"/>
  <c r="BD121" i="1"/>
  <c r="BE121" i="1" s="1"/>
  <c r="BH121" i="1" s="1"/>
  <c r="BG284" i="1"/>
  <c r="AZ284" i="1" s="1"/>
  <c r="BA284" i="1"/>
  <c r="BD284" i="1" s="1"/>
  <c r="BE284" i="1" s="1"/>
  <c r="BH284" i="1" s="1"/>
  <c r="BC284" i="1"/>
  <c r="BD264" i="1"/>
  <c r="BE264" i="1" s="1"/>
  <c r="BH264" i="1" s="1"/>
  <c r="BG264" i="1"/>
  <c r="AZ264" i="1" s="1"/>
  <c r="BC264" i="1"/>
  <c r="BA264" i="1"/>
  <c r="D207" i="1"/>
  <c r="BK207" i="1"/>
  <c r="BG117" i="1"/>
  <c r="AZ117" i="1" s="1"/>
  <c r="BC117" i="1"/>
  <c r="BA117" i="1"/>
  <c r="BD117" i="1"/>
  <c r="BE117" i="1" s="1"/>
  <c r="BH117" i="1" s="1"/>
  <c r="D237" i="1"/>
  <c r="BK237" i="1"/>
  <c r="BK238" i="1"/>
  <c r="BG97" i="1"/>
  <c r="BC97" i="1"/>
  <c r="BA97" i="1"/>
  <c r="BD97" i="1" s="1"/>
  <c r="BE97" i="1" s="1"/>
  <c r="BH97" i="1" s="1"/>
  <c r="D246" i="1"/>
  <c r="BK246" i="1"/>
  <c r="BC159" i="1"/>
  <c r="BA159" i="1"/>
  <c r="BG159" i="1"/>
  <c r="AZ159" i="1" s="1"/>
  <c r="BH129" i="1"/>
  <c r="BC188" i="1"/>
  <c r="BA188" i="1"/>
  <c r="BD188" i="1" s="1"/>
  <c r="BE188" i="1" s="1"/>
  <c r="BH188" i="1" s="1"/>
  <c r="BG188" i="1"/>
  <c r="AZ188" i="1" s="1"/>
  <c r="BK88" i="1"/>
  <c r="D88" i="1"/>
  <c r="D160" i="1"/>
  <c r="BK160" i="1"/>
  <c r="D230" i="1"/>
  <c r="BK230" i="1"/>
  <c r="BK90" i="1"/>
  <c r="D90" i="1"/>
  <c r="BK131" i="1"/>
  <c r="D231" i="1"/>
  <c r="BK231" i="1"/>
  <c r="BA55" i="1"/>
  <c r="BD55" i="1" s="1"/>
  <c r="BE55" i="1" s="1"/>
  <c r="BH55" i="1" s="1"/>
  <c r="BC55" i="1"/>
  <c r="BG55" i="1"/>
  <c r="AZ55" i="1" s="1"/>
  <c r="BK262" i="1"/>
  <c r="D262" i="1"/>
  <c r="BC174" i="1"/>
  <c r="BA174" i="1"/>
  <c r="BD174" i="1" s="1"/>
  <c r="BE174" i="1" s="1"/>
  <c r="BH174" i="1" s="1"/>
  <c r="BG174" i="1"/>
  <c r="AZ174" i="1" s="1"/>
  <c r="D280" i="1"/>
  <c r="BK280" i="1"/>
  <c r="BK133" i="1"/>
  <c r="D187" i="1"/>
  <c r="BK187" i="1"/>
  <c r="BK177" i="1"/>
  <c r="D177" i="1"/>
  <c r="D168" i="1"/>
  <c r="BK168" i="1"/>
  <c r="BC163" i="1"/>
  <c r="BG163" i="1"/>
  <c r="AZ163" i="1" s="1"/>
  <c r="BD163" i="1"/>
  <c r="BE163" i="1" s="1"/>
  <c r="BH163" i="1" s="1"/>
  <c r="BA163" i="1"/>
  <c r="D225" i="1"/>
  <c r="BK225" i="1"/>
  <c r="BG275" i="1"/>
  <c r="AZ275" i="1" s="1"/>
  <c r="BA275" i="1"/>
  <c r="BD275" i="1" s="1"/>
  <c r="BE275" i="1" s="1"/>
  <c r="BH275" i="1" s="1"/>
  <c r="BC275" i="1"/>
  <c r="BC217" i="1"/>
  <c r="BD217" i="1"/>
  <c r="BE217" i="1" s="1"/>
  <c r="BH217" i="1" s="1"/>
  <c r="BG217" i="1"/>
  <c r="AZ217" i="1" s="1"/>
  <c r="BA217" i="1"/>
  <c r="D124" i="1"/>
  <c r="BK124" i="1"/>
  <c r="BG274" i="1"/>
  <c r="AZ274" i="1" s="1"/>
  <c r="BA274" i="1"/>
  <c r="BD274" i="1" s="1"/>
  <c r="BE274" i="1" s="1"/>
  <c r="BH274" i="1" s="1"/>
  <c r="BC274" i="1"/>
  <c r="D180" i="1"/>
  <c r="BK180" i="1"/>
  <c r="BC171" i="1"/>
  <c r="BG171" i="1"/>
  <c r="AZ171" i="1" s="1"/>
  <c r="BA171" i="1"/>
  <c r="D203" i="1"/>
  <c r="BK203" i="1"/>
  <c r="BC161" i="1"/>
  <c r="BD161" i="1"/>
  <c r="BE161" i="1" s="1"/>
  <c r="BH161" i="1" s="1"/>
  <c r="BA161" i="1"/>
  <c r="BG161" i="1"/>
  <c r="AZ161" i="1" s="1"/>
  <c r="D221" i="1"/>
  <c r="BK221" i="1"/>
  <c r="BJ84" i="1"/>
  <c r="BI84" i="1"/>
  <c r="AZ84" i="1"/>
  <c r="BG186" i="1"/>
  <c r="AZ186" i="1" s="1"/>
  <c r="BC186" i="1"/>
  <c r="BA186" i="1"/>
  <c r="BD186" i="1"/>
  <c r="BE186" i="1" s="1"/>
  <c r="BH186" i="1" s="1"/>
  <c r="BC105" i="1"/>
  <c r="BG105" i="1"/>
  <c r="AZ105" i="1" s="1"/>
  <c r="BA105" i="1"/>
  <c r="BD105" i="1"/>
  <c r="BE105" i="1" s="1"/>
  <c r="BH105" i="1" s="1"/>
  <c r="BK157" i="1"/>
  <c r="D157" i="1"/>
  <c r="BK206" i="1"/>
  <c r="D206" i="1"/>
  <c r="BA87" i="1"/>
  <c r="BD87" i="1" s="1"/>
  <c r="BE87" i="1" s="1"/>
  <c r="BH87" i="1" s="1"/>
  <c r="BC87" i="1"/>
  <c r="BG87" i="1"/>
  <c r="BC165" i="1"/>
  <c r="BA165" i="1"/>
  <c r="BD165" i="1" s="1"/>
  <c r="BE165" i="1" s="1"/>
  <c r="BH165" i="1" s="1"/>
  <c r="BG165" i="1"/>
  <c r="AZ165" i="1" s="1"/>
  <c r="BK275" i="1"/>
  <c r="D275" i="1"/>
  <c r="BK82" i="1"/>
  <c r="D82" i="1"/>
  <c r="D102" i="1"/>
  <c r="BK102" i="1"/>
  <c r="BA120" i="1"/>
  <c r="BC120" i="1"/>
  <c r="BD120" i="1"/>
  <c r="BE120" i="1" s="1"/>
  <c r="BH120" i="1" s="1"/>
  <c r="BG120" i="1"/>
  <c r="AZ120" i="1" s="1"/>
  <c r="D148" i="1"/>
  <c r="BK148" i="1"/>
  <c r="BG175" i="1"/>
  <c r="AZ175" i="1" s="1"/>
  <c r="BA175" i="1"/>
  <c r="BD175" i="1" s="1"/>
  <c r="BE175" i="1" s="1"/>
  <c r="BH175" i="1" s="1"/>
  <c r="BC175" i="1"/>
  <c r="D108" i="1"/>
  <c r="BK108" i="1"/>
  <c r="BA67" i="1"/>
  <c r="BG67" i="1"/>
  <c r="AZ67" i="1" s="1"/>
  <c r="BC67" i="1"/>
  <c r="D284" i="1"/>
  <c r="BK284" i="1"/>
  <c r="BA251" i="1"/>
  <c r="BD251" i="1"/>
  <c r="BE251" i="1" s="1"/>
  <c r="BH251" i="1" s="1"/>
  <c r="BG251" i="1"/>
  <c r="AZ251" i="1" s="1"/>
  <c r="BC251" i="1"/>
  <c r="BC110" i="1"/>
  <c r="BG110" i="1"/>
  <c r="AZ110" i="1" s="1"/>
  <c r="BD110" i="1"/>
  <c r="BE110" i="1" s="1"/>
  <c r="BH110" i="1" s="1"/>
  <c r="BA110" i="1"/>
  <c r="D232" i="1"/>
  <c r="BK232" i="1"/>
  <c r="BK217" i="1"/>
  <c r="D217" i="1"/>
  <c r="BC77" i="1"/>
  <c r="BG77" i="1"/>
  <c r="BD77" i="1"/>
  <c r="BE77" i="1" s="1"/>
  <c r="BH77" i="1" s="1"/>
  <c r="BA77" i="1"/>
  <c r="BC164" i="1"/>
  <c r="BG164" i="1"/>
  <c r="AZ164" i="1" s="1"/>
  <c r="BD164" i="1"/>
  <c r="BE164" i="1" s="1"/>
  <c r="BH164" i="1" s="1"/>
  <c r="BA164" i="1"/>
  <c r="BG112" i="1"/>
  <c r="AZ112" i="1" s="1"/>
  <c r="BA112" i="1"/>
  <c r="BD112" i="1"/>
  <c r="BE112" i="1" s="1"/>
  <c r="BH112" i="1" s="1"/>
  <c r="BC112" i="1"/>
  <c r="BA48" i="1"/>
  <c r="BG48" i="1"/>
  <c r="AZ48" i="1" s="1"/>
  <c r="BC48" i="1"/>
  <c r="BA46" i="1"/>
  <c r="BD46" i="1" s="1"/>
  <c r="BE46" i="1" s="1"/>
  <c r="BH46" i="1" s="1"/>
  <c r="BG46" i="1"/>
  <c r="AZ46" i="1" s="1"/>
  <c r="BC46" i="1"/>
  <c r="BF46" i="1" s="1"/>
  <c r="BC180" i="1"/>
  <c r="BA180" i="1"/>
  <c r="BD180" i="1" s="1"/>
  <c r="BE180" i="1" s="1"/>
  <c r="BH180" i="1" s="1"/>
  <c r="BG180" i="1"/>
  <c r="AZ180" i="1" s="1"/>
  <c r="BB81" i="1"/>
  <c r="BA292" i="1"/>
  <c r="BD292" i="1" s="1"/>
  <c r="BE292" i="1" s="1"/>
  <c r="BH292" i="1" s="1"/>
  <c r="BG292" i="1"/>
  <c r="AZ292" i="1" s="1"/>
  <c r="BC292" i="1"/>
  <c r="BD102" i="1"/>
  <c r="BE102" i="1" s="1"/>
  <c r="BH102" i="1" s="1"/>
  <c r="BK254" i="1"/>
  <c r="D254" i="1"/>
  <c r="BL81" i="1"/>
  <c r="BG92" i="1"/>
  <c r="BA92" i="1"/>
  <c r="BC92" i="1"/>
  <c r="BB129" i="1"/>
  <c r="BA250" i="1"/>
  <c r="BC250" i="1"/>
  <c r="BG250" i="1"/>
  <c r="AZ250" i="1" s="1"/>
  <c r="BD250" i="1"/>
  <c r="BE250" i="1" s="1"/>
  <c r="BH250" i="1" s="1"/>
  <c r="D110" i="1"/>
  <c r="BK110" i="1"/>
  <c r="BD63" i="1"/>
  <c r="BE63" i="1" s="1"/>
  <c r="BH63" i="1" s="1"/>
  <c r="BA63" i="1"/>
  <c r="BG63" i="1"/>
  <c r="AZ63" i="1" s="1"/>
  <c r="BC63" i="1"/>
  <c r="D151" i="1"/>
  <c r="BK151" i="1"/>
  <c r="BC247" i="1"/>
  <c r="BG247" i="1"/>
  <c r="AZ247" i="1" s="1"/>
  <c r="BD247" i="1"/>
  <c r="BE247" i="1" s="1"/>
  <c r="BH247" i="1" s="1"/>
  <c r="BA247" i="1"/>
  <c r="D194" i="1"/>
  <c r="BK194" i="1"/>
  <c r="D222" i="1"/>
  <c r="BK222" i="1"/>
  <c r="BG114" i="1"/>
  <c r="AZ114" i="1" s="1"/>
  <c r="BC114" i="1"/>
  <c r="BD114" i="1"/>
  <c r="BE114" i="1" s="1"/>
  <c r="BH114" i="1" s="1"/>
  <c r="BA114" i="1"/>
  <c r="BC145" i="1"/>
  <c r="BA145" i="1"/>
  <c r="BD145" i="1" s="1"/>
  <c r="BE145" i="1" s="1"/>
  <c r="BH145" i="1" s="1"/>
  <c r="BG145" i="1"/>
  <c r="AZ145" i="1" s="1"/>
  <c r="D104" i="1"/>
  <c r="BK104" i="1"/>
  <c r="D197" i="1"/>
  <c r="BK197" i="1"/>
  <c r="BK186" i="1"/>
  <c r="D186" i="1"/>
  <c r="BK175" i="1"/>
  <c r="D175" i="1"/>
  <c r="BA228" i="1"/>
  <c r="BC228" i="1"/>
  <c r="BG228" i="1"/>
  <c r="AZ228" i="1" s="1"/>
  <c r="BD228" i="1"/>
  <c r="BE228" i="1" s="1"/>
  <c r="BH228" i="1" s="1"/>
  <c r="D220" i="1"/>
  <c r="BK220" i="1"/>
  <c r="BK115" i="1"/>
  <c r="D115" i="1"/>
  <c r="BC259" i="1"/>
  <c r="BG259" i="1"/>
  <c r="AZ259" i="1" s="1"/>
  <c r="BA259" i="1"/>
  <c r="BD259" i="1" s="1"/>
  <c r="BE259" i="1" s="1"/>
  <c r="BH259" i="1" s="1"/>
  <c r="D173" i="1"/>
  <c r="BK173" i="1"/>
  <c r="BG190" i="1"/>
  <c r="AZ190" i="1" s="1"/>
  <c r="BC190" i="1"/>
  <c r="BA190" i="1"/>
  <c r="BG276" i="1"/>
  <c r="AZ276" i="1" s="1"/>
  <c r="BA276" i="1"/>
  <c r="BC276" i="1"/>
  <c r="BD276" i="1"/>
  <c r="BE276" i="1" s="1"/>
  <c r="BH276" i="1" s="1"/>
  <c r="BK256" i="1"/>
  <c r="D256" i="1"/>
  <c r="BG125" i="1"/>
  <c r="AZ125" i="1" s="1"/>
  <c r="BC125" i="1"/>
  <c r="BA125" i="1"/>
  <c r="BD125" i="1" s="1"/>
  <c r="BE125" i="1" s="1"/>
  <c r="BH125" i="1" s="1"/>
  <c r="BK93" i="1"/>
  <c r="D93" i="1"/>
  <c r="BA107" i="1"/>
  <c r="BG107" i="1"/>
  <c r="AZ107" i="1" s="1"/>
  <c r="BC107" i="1"/>
  <c r="BG90" i="1"/>
  <c r="BA90" i="1"/>
  <c r="BD90" i="1"/>
  <c r="BE90" i="1" s="1"/>
  <c r="BH90" i="1" s="1"/>
  <c r="BC90" i="1"/>
  <c r="BK179" i="1"/>
  <c r="D179" i="1"/>
  <c r="D144" i="1"/>
  <c r="BK144" i="1"/>
  <c r="BC58" i="1"/>
  <c r="BA58" i="1"/>
  <c r="BG58" i="1"/>
  <c r="AZ58" i="1" s="1"/>
  <c r="BD58" i="1"/>
  <c r="BE58" i="1" s="1"/>
  <c r="BH58" i="1" s="1"/>
  <c r="BA111" i="1"/>
  <c r="BC111" i="1"/>
  <c r="BG111" i="1"/>
  <c r="AZ111" i="1" s="1"/>
  <c r="BK249" i="1"/>
  <c r="D249" i="1"/>
  <c r="BG181" i="1"/>
  <c r="AZ181" i="1" s="1"/>
  <c r="BD181" i="1"/>
  <c r="BE181" i="1" s="1"/>
  <c r="BH181" i="1" s="1"/>
  <c r="BC181" i="1"/>
  <c r="BA181" i="1"/>
  <c r="D286" i="1"/>
  <c r="BK286" i="1"/>
  <c r="BK87" i="1"/>
  <c r="D87" i="1"/>
  <c r="BK123" i="1"/>
  <c r="D123" i="1"/>
  <c r="D137" i="1"/>
  <c r="BK137" i="1"/>
  <c r="D190" i="1"/>
  <c r="BK190" i="1"/>
  <c r="BG91" i="1"/>
  <c r="BA91" i="1"/>
  <c r="BC91" i="1"/>
  <c r="BC262" i="1"/>
  <c r="BA262" i="1"/>
  <c r="BG262" i="1"/>
  <c r="AZ262" i="1" s="1"/>
  <c r="BA69" i="1"/>
  <c r="BD69" i="1" s="1"/>
  <c r="BE69" i="1" s="1"/>
  <c r="BH69" i="1" s="1"/>
  <c r="BG69" i="1"/>
  <c r="AZ69" i="1" s="1"/>
  <c r="BC69" i="1"/>
  <c r="BG74" i="1"/>
  <c r="BA74" i="1"/>
  <c r="BC74" i="1"/>
  <c r="BF74" i="1" s="1"/>
  <c r="BG269" i="1"/>
  <c r="AZ269" i="1" s="1"/>
  <c r="BA269" i="1"/>
  <c r="BD269" i="1"/>
  <c r="BE269" i="1" s="1"/>
  <c r="BH269" i="1" s="1"/>
  <c r="BC269" i="1"/>
  <c r="BC88" i="1"/>
  <c r="BA88" i="1"/>
  <c r="BG88" i="1"/>
  <c r="BD88" i="1"/>
  <c r="BE88" i="1" s="1"/>
  <c r="BH88" i="1" s="1"/>
  <c r="BC197" i="1"/>
  <c r="BG197" i="1"/>
  <c r="AZ197" i="1" s="1"/>
  <c r="BA197" i="1"/>
  <c r="BK116" i="1"/>
  <c r="D116" i="1"/>
  <c r="BC162" i="1"/>
  <c r="BA162" i="1"/>
  <c r="BG162" i="1"/>
  <c r="AZ162" i="1" s="1"/>
  <c r="BD162" i="1"/>
  <c r="BE162" i="1" s="1"/>
  <c r="BH162" i="1" s="1"/>
  <c r="D209" i="1"/>
  <c r="BK209" i="1"/>
  <c r="BK210" i="1"/>
  <c r="BK81" i="1"/>
  <c r="D81" i="1"/>
  <c r="D120" i="1"/>
  <c r="BK120" i="1"/>
  <c r="BK152" i="1"/>
  <c r="D152" i="1"/>
  <c r="BG209" i="1"/>
  <c r="AZ209" i="1" s="1"/>
  <c r="BC209" i="1"/>
  <c r="BA209" i="1"/>
  <c r="D219" i="1"/>
  <c r="BK219" i="1"/>
  <c r="D290" i="1"/>
  <c r="BK290" i="1"/>
  <c r="BC142" i="1"/>
  <c r="BA142" i="1"/>
  <c r="BD142" i="1"/>
  <c r="BE142" i="1" s="1"/>
  <c r="BH142" i="1" s="1"/>
  <c r="BG142" i="1"/>
  <c r="AZ142" i="1" s="1"/>
  <c r="D136" i="1"/>
  <c r="BK136" i="1"/>
  <c r="BK216" i="1"/>
  <c r="D216" i="1"/>
  <c r="D162" i="1"/>
  <c r="BK162" i="1"/>
  <c r="D215" i="1"/>
  <c r="BK215" i="1"/>
  <c r="BG223" i="1"/>
  <c r="AZ223" i="1" s="1"/>
  <c r="BC223" i="1"/>
  <c r="BA223" i="1"/>
  <c r="BD223" i="1" s="1"/>
  <c r="BE223" i="1" s="1"/>
  <c r="BH223" i="1" s="1"/>
  <c r="BG282" i="1"/>
  <c r="AZ282" i="1" s="1"/>
  <c r="BA282" i="1"/>
  <c r="BC282" i="1"/>
  <c r="BD282" i="1"/>
  <c r="BE282" i="1" s="1"/>
  <c r="BH282" i="1" s="1"/>
  <c r="D247" i="1"/>
  <c r="BK247" i="1"/>
  <c r="BC216" i="1"/>
  <c r="BD216" i="1"/>
  <c r="BE216" i="1" s="1"/>
  <c r="BH216" i="1" s="1"/>
  <c r="BA216" i="1"/>
  <c r="BG216" i="1"/>
  <c r="AZ216" i="1" s="1"/>
  <c r="BK83" i="1"/>
  <c r="D83" i="1"/>
  <c r="BG279" i="1"/>
  <c r="AZ279" i="1" s="1"/>
  <c r="BC279" i="1"/>
  <c r="BD279" i="1"/>
  <c r="BE279" i="1" s="1"/>
  <c r="BH279" i="1" s="1"/>
  <c r="BA279" i="1"/>
  <c r="D189" i="1"/>
  <c r="BK189" i="1"/>
  <c r="BK153" i="1"/>
  <c r="D153" i="1"/>
  <c r="BK154" i="1"/>
  <c r="BK258" i="1"/>
  <c r="D258" i="1"/>
  <c r="BG242" i="1"/>
  <c r="AZ242" i="1" s="1"/>
  <c r="BC242" i="1"/>
  <c r="BA242" i="1"/>
  <c r="BC178" i="1"/>
  <c r="BA178" i="1"/>
  <c r="BD178" i="1"/>
  <c r="BE178" i="1" s="1"/>
  <c r="BH178" i="1" s="1"/>
  <c r="BG178" i="1"/>
  <c r="AZ178" i="1" s="1"/>
  <c r="BG288" i="1"/>
  <c r="AZ288" i="1" s="1"/>
  <c r="BA288" i="1"/>
  <c r="BC288" i="1"/>
  <c r="BD288" i="1"/>
  <c r="BE288" i="1" s="1"/>
  <c r="BH288" i="1" s="1"/>
  <c r="D170" i="1"/>
  <c r="BK170" i="1"/>
  <c r="D165" i="1"/>
  <c r="BK165" i="1"/>
  <c r="BG177" i="1"/>
  <c r="AZ177" i="1" s="1"/>
  <c r="BA177" i="1"/>
  <c r="BC177" i="1"/>
  <c r="D228" i="1"/>
  <c r="BK228" i="1"/>
  <c r="BC116" i="1"/>
  <c r="BD116" i="1"/>
  <c r="BE116" i="1" s="1"/>
  <c r="BH116" i="1" s="1"/>
  <c r="BA116" i="1"/>
  <c r="BG116" i="1"/>
  <c r="AZ116" i="1" s="1"/>
  <c r="BC133" i="1"/>
  <c r="BF133" i="1" s="1"/>
  <c r="BA133" i="1"/>
  <c r="BD133" i="1" s="1"/>
  <c r="BE133" i="1" s="1"/>
  <c r="BH133" i="1" s="1"/>
  <c r="BG133" i="1"/>
  <c r="AZ133" i="1" s="1"/>
  <c r="BG283" i="1"/>
  <c r="AZ283" i="1" s="1"/>
  <c r="BC283" i="1"/>
  <c r="BA283" i="1"/>
  <c r="BK101" i="1"/>
  <c r="D141" i="1"/>
  <c r="BK141" i="1"/>
  <c r="D227" i="1"/>
  <c r="BK227" i="1"/>
  <c r="BK111" i="1"/>
  <c r="D111" i="1"/>
  <c r="BK181" i="1"/>
  <c r="D181" i="1"/>
  <c r="BK182" i="1"/>
  <c r="BC144" i="1"/>
  <c r="BA144" i="1"/>
  <c r="BD144" i="1" s="1"/>
  <c r="BE144" i="1" s="1"/>
  <c r="BH144" i="1" s="1"/>
  <c r="BG144" i="1"/>
  <c r="AZ144" i="1" s="1"/>
  <c r="BC122" i="1"/>
  <c r="BG122" i="1"/>
  <c r="AZ122" i="1" s="1"/>
  <c r="BA122" i="1"/>
  <c r="BD122" i="1" s="1"/>
  <c r="BE122" i="1" s="1"/>
  <c r="BH122" i="1" s="1"/>
  <c r="BG149" i="1"/>
  <c r="AZ149" i="1" s="1"/>
  <c r="BC149" i="1"/>
  <c r="BA149" i="1"/>
  <c r="BD149" i="1"/>
  <c r="BE149" i="1" s="1"/>
  <c r="BH149" i="1" s="1"/>
  <c r="BK132" i="1"/>
  <c r="BK129" i="1"/>
  <c r="BK77" i="1"/>
  <c r="D77" i="1"/>
  <c r="D291" i="1"/>
  <c r="BK291" i="1"/>
  <c r="BG248" i="1"/>
  <c r="AZ248" i="1" s="1"/>
  <c r="BD248" i="1"/>
  <c r="BE248" i="1" s="1"/>
  <c r="BH248" i="1" s="1"/>
  <c r="BC248" i="1"/>
  <c r="BA248" i="1"/>
  <c r="BG285" i="1"/>
  <c r="AZ285" i="1" s="1"/>
  <c r="BC285" i="1"/>
  <c r="BA285" i="1"/>
  <c r="BD285" i="1"/>
  <c r="BE285" i="1" s="1"/>
  <c r="BH285" i="1" s="1"/>
  <c r="BD53" i="1"/>
  <c r="BE53" i="1" s="1"/>
  <c r="BH53" i="1" s="1"/>
  <c r="BA75" i="1"/>
  <c r="BD75" i="1" s="1"/>
  <c r="BE75" i="1" s="1"/>
  <c r="BH75" i="1" s="1"/>
  <c r="BC75" i="1"/>
  <c r="BF75" i="1" s="1"/>
  <c r="BG75" i="1"/>
  <c r="BG179" i="1"/>
  <c r="AZ179" i="1" s="1"/>
  <c r="BA179" i="1"/>
  <c r="BD179" i="1" s="1"/>
  <c r="BE179" i="1" s="1"/>
  <c r="BH179" i="1" s="1"/>
  <c r="BC179" i="1"/>
  <c r="BK250" i="1"/>
  <c r="D250" i="1"/>
  <c r="BK292" i="1"/>
  <c r="D292" i="1"/>
  <c r="BC176" i="1"/>
  <c r="BA176" i="1"/>
  <c r="BD176" i="1"/>
  <c r="BE176" i="1" s="1"/>
  <c r="BH176" i="1" s="1"/>
  <c r="BG176" i="1"/>
  <c r="AZ176" i="1" s="1"/>
  <c r="D114" i="1"/>
  <c r="BK114" i="1"/>
  <c r="D199" i="1"/>
  <c r="BK199" i="1"/>
  <c r="BG68" i="1"/>
  <c r="AZ68" i="1" s="1"/>
  <c r="BC68" i="1"/>
  <c r="BA68" i="1"/>
  <c r="BD68" i="1"/>
  <c r="BE68" i="1" s="1"/>
  <c r="BH68" i="1" s="1"/>
  <c r="BG73" i="1"/>
  <c r="BA73" i="1"/>
  <c r="BC73" i="1"/>
  <c r="BF73" i="1" s="1"/>
  <c r="BA265" i="1"/>
  <c r="BG265" i="1"/>
  <c r="AZ265" i="1" s="1"/>
  <c r="BD265" i="1"/>
  <c r="BE265" i="1" s="1"/>
  <c r="BH265" i="1" s="1"/>
  <c r="BC265" i="1"/>
  <c r="BB50" i="1"/>
  <c r="BC168" i="1"/>
  <c r="BG168" i="1"/>
  <c r="AZ168" i="1" s="1"/>
  <c r="BD168" i="1"/>
  <c r="BE168" i="1" s="1"/>
  <c r="BH168" i="1" s="1"/>
  <c r="BA168" i="1"/>
  <c r="D140" i="1"/>
  <c r="BK140" i="1"/>
  <c r="BC158" i="1"/>
  <c r="BG158" i="1"/>
  <c r="AZ158" i="1" s="1"/>
  <c r="BA158" i="1"/>
  <c r="BK204" i="1"/>
  <c r="D204" i="1"/>
  <c r="BA93" i="1"/>
  <c r="BC93" i="1"/>
  <c r="BD93" i="1"/>
  <c r="BE93" i="1" s="1"/>
  <c r="BH93" i="1" s="1"/>
  <c r="BG93" i="1"/>
  <c r="D265" i="1"/>
  <c r="BK265" i="1"/>
  <c r="BK266" i="1"/>
  <c r="BC134" i="1"/>
  <c r="BA134" i="1"/>
  <c r="BD134" i="1"/>
  <c r="BE134" i="1" s="1"/>
  <c r="BH134" i="1" s="1"/>
  <c r="BG134" i="1"/>
  <c r="AZ134" i="1" s="1"/>
  <c r="BG61" i="1"/>
  <c r="AZ61" i="1" s="1"/>
  <c r="BC61" i="1"/>
  <c r="BA61" i="1"/>
  <c r="BD61" i="1" s="1"/>
  <c r="BE61" i="1" s="1"/>
  <c r="BH61" i="1" s="1"/>
  <c r="BC172" i="1"/>
  <c r="BG172" i="1"/>
  <c r="AZ172" i="1" s="1"/>
  <c r="BA172" i="1"/>
  <c r="BA59" i="1"/>
  <c r="BD59" i="1" s="1"/>
  <c r="BE59" i="1" s="1"/>
  <c r="BH59" i="1" s="1"/>
  <c r="BG59" i="1"/>
  <c r="AZ59" i="1" s="1"/>
  <c r="BC59" i="1"/>
  <c r="BA189" i="1"/>
  <c r="BG189" i="1"/>
  <c r="AZ189" i="1" s="1"/>
  <c r="BC189" i="1"/>
  <c r="BC137" i="1"/>
  <c r="BA137" i="1"/>
  <c r="BD137" i="1" s="1"/>
  <c r="BE137" i="1" s="1"/>
  <c r="BH137" i="1" s="1"/>
  <c r="BG137" i="1"/>
  <c r="AZ137" i="1" s="1"/>
  <c r="D289" i="1"/>
  <c r="BK289" i="1"/>
  <c r="BG273" i="1"/>
  <c r="AZ273" i="1" s="1"/>
  <c r="BA273" i="1"/>
  <c r="BC273" i="1"/>
  <c r="BD273" i="1"/>
  <c r="BE273" i="1" s="1"/>
  <c r="BH273" i="1" s="1"/>
  <c r="BG80" i="1"/>
  <c r="BA80" i="1"/>
  <c r="BC80" i="1"/>
  <c r="BC118" i="1"/>
  <c r="BG118" i="1"/>
  <c r="AZ118" i="1" s="1"/>
  <c r="BD118" i="1"/>
  <c r="BE118" i="1" s="1"/>
  <c r="BH118" i="1" s="1"/>
  <c r="BA118" i="1"/>
  <c r="BA253" i="1"/>
  <c r="BD253" i="1"/>
  <c r="BE253" i="1" s="1"/>
  <c r="BH253" i="1" s="1"/>
  <c r="BC253" i="1"/>
  <c r="BG253" i="1"/>
  <c r="AZ253" i="1" s="1"/>
  <c r="BK270" i="1"/>
  <c r="D270" i="1"/>
  <c r="BG289" i="1"/>
  <c r="AZ289" i="1" s="1"/>
  <c r="BC289" i="1"/>
  <c r="BA289" i="1"/>
  <c r="BD289" i="1"/>
  <c r="BE289" i="1" s="1"/>
  <c r="BH289" i="1" s="1"/>
  <c r="BK119" i="1"/>
  <c r="D119" i="1"/>
  <c r="BG148" i="1"/>
  <c r="AZ148" i="1" s="1"/>
  <c r="BD148" i="1"/>
  <c r="BE148" i="1" s="1"/>
  <c r="BH148" i="1" s="1"/>
  <c r="BC148" i="1"/>
  <c r="BA148" i="1"/>
  <c r="D167" i="1"/>
  <c r="BK167" i="1"/>
  <c r="BD244" i="1"/>
  <c r="BE244" i="1" s="1"/>
  <c r="BH244" i="1" s="1"/>
  <c r="BG244" i="1"/>
  <c r="AZ244" i="1" s="1"/>
  <c r="BC244" i="1"/>
  <c r="BA244" i="1"/>
  <c r="BK218" i="1"/>
  <c r="D218" i="1"/>
  <c r="BK248" i="1"/>
  <c r="D248" i="1"/>
  <c r="BC169" i="1"/>
  <c r="BA169" i="1"/>
  <c r="BG169" i="1"/>
  <c r="AZ169" i="1" s="1"/>
  <c r="D287" i="1"/>
  <c r="BK287" i="1"/>
  <c r="BG280" i="1"/>
  <c r="AZ280" i="1" s="1"/>
  <c r="BA280" i="1"/>
  <c r="BD280" i="1" s="1"/>
  <c r="BE280" i="1" s="1"/>
  <c r="BH280" i="1" s="1"/>
  <c r="BC280" i="1"/>
  <c r="D171" i="1"/>
  <c r="BK171" i="1"/>
  <c r="BA237" i="1"/>
  <c r="BG237" i="1"/>
  <c r="AZ237" i="1" s="1"/>
  <c r="BD237" i="1"/>
  <c r="BE237" i="1" s="1"/>
  <c r="BH237" i="1" s="1"/>
  <c r="BC237" i="1"/>
  <c r="BG195" i="1"/>
  <c r="AZ195" i="1" s="1"/>
  <c r="BC195" i="1"/>
  <c r="BA195" i="1"/>
  <c r="BG103" i="1"/>
  <c r="AZ103" i="1" s="1"/>
  <c r="BC103" i="1"/>
  <c r="BA103" i="1"/>
  <c r="D243" i="1"/>
  <c r="BK243" i="1"/>
  <c r="BG272" i="1"/>
  <c r="AZ272" i="1" s="1"/>
  <c r="BA272" i="1"/>
  <c r="BD272" i="1" s="1"/>
  <c r="BE272" i="1" s="1"/>
  <c r="BH272" i="1" s="1"/>
  <c r="BC272" i="1"/>
  <c r="BK276" i="1"/>
  <c r="D276" i="1"/>
  <c r="BC138" i="1"/>
  <c r="BA138" i="1"/>
  <c r="BG138" i="1"/>
  <c r="AZ138" i="1" s="1"/>
  <c r="BD138" i="1"/>
  <c r="BE138" i="1" s="1"/>
  <c r="BH138" i="1" s="1"/>
  <c r="BA252" i="1"/>
  <c r="BG252" i="1"/>
  <c r="AZ252" i="1" s="1"/>
  <c r="BD252" i="1"/>
  <c r="BE252" i="1" s="1"/>
  <c r="BH252" i="1" s="1"/>
  <c r="BC252" i="1"/>
  <c r="D142" i="1"/>
  <c r="BK142" i="1"/>
  <c r="BC200" i="1"/>
  <c r="BG200" i="1"/>
  <c r="AZ200" i="1" s="1"/>
  <c r="BA200" i="1"/>
  <c r="BA241" i="1"/>
  <c r="BG241" i="1"/>
  <c r="AZ241" i="1" s="1"/>
  <c r="BC241" i="1"/>
  <c r="D234" i="1"/>
  <c r="BK234" i="1"/>
  <c r="BC202" i="1"/>
  <c r="BA202" i="1"/>
  <c r="BD202" i="1" s="1"/>
  <c r="BE202" i="1" s="1"/>
  <c r="BH202" i="1" s="1"/>
  <c r="BG202" i="1"/>
  <c r="AZ202" i="1" s="1"/>
  <c r="D245" i="1"/>
  <c r="BK245" i="1"/>
  <c r="BC141" i="1"/>
  <c r="BA141" i="1"/>
  <c r="BD141" i="1"/>
  <c r="BE141" i="1" s="1"/>
  <c r="BH141" i="1" s="1"/>
  <c r="BG141" i="1"/>
  <c r="AZ141" i="1" s="1"/>
  <c r="BL74" i="1"/>
  <c r="BG290" i="1"/>
  <c r="AZ290" i="1" s="1"/>
  <c r="BA290" i="1"/>
  <c r="BC290" i="1"/>
  <c r="BD290" i="1"/>
  <c r="BE290" i="1" s="1"/>
  <c r="BH290" i="1" s="1"/>
  <c r="BA226" i="1"/>
  <c r="BD226" i="1" s="1"/>
  <c r="BE226" i="1" s="1"/>
  <c r="BH226" i="1" s="1"/>
  <c r="BG226" i="1"/>
  <c r="AZ226" i="1" s="1"/>
  <c r="BC226" i="1"/>
  <c r="D201" i="1"/>
  <c r="BK201" i="1"/>
  <c r="BC89" i="1"/>
  <c r="BA89" i="1"/>
  <c r="BD89" i="1" s="1"/>
  <c r="BE89" i="1" s="1"/>
  <c r="BH89" i="1" s="1"/>
  <c r="BG89" i="1"/>
  <c r="D236" i="1"/>
  <c r="BK236" i="1"/>
  <c r="D260" i="1"/>
  <c r="BK260" i="1"/>
  <c r="D283" i="1"/>
  <c r="BK283" i="1"/>
  <c r="D92" i="1"/>
  <c r="BK92" i="1"/>
  <c r="BK107" i="1"/>
  <c r="D107" i="1"/>
  <c r="BG207" i="1"/>
  <c r="AZ207" i="1" s="1"/>
  <c r="BD207" i="1"/>
  <c r="BE207" i="1" s="1"/>
  <c r="BH207" i="1" s="1"/>
  <c r="BC207" i="1"/>
  <c r="BA207" i="1"/>
  <c r="BB104" i="1"/>
  <c r="D282" i="1"/>
  <c r="BK282" i="1"/>
  <c r="BK76" i="1"/>
  <c r="BK106" i="1"/>
  <c r="D106" i="1"/>
  <c r="BA191" i="1"/>
  <c r="BD191" i="1"/>
  <c r="BE191" i="1" s="1"/>
  <c r="BH191" i="1" s="1"/>
  <c r="BC191" i="1"/>
  <c r="BG191" i="1"/>
  <c r="AZ191" i="1" s="1"/>
  <c r="D134" i="1"/>
  <c r="BK134" i="1"/>
  <c r="D192" i="1"/>
  <c r="BK192" i="1"/>
  <c r="D164" i="1"/>
  <c r="BK164" i="1"/>
  <c r="D205" i="1"/>
  <c r="BK205" i="1"/>
  <c r="BK242" i="1"/>
  <c r="D242" i="1"/>
  <c r="D281" i="1"/>
  <c r="BK281" i="1"/>
  <c r="BC258" i="1"/>
  <c r="BA258" i="1"/>
  <c r="BD258" i="1"/>
  <c r="BE258" i="1" s="1"/>
  <c r="BH258" i="1" s="1"/>
  <c r="BG258" i="1"/>
  <c r="AZ258" i="1" s="1"/>
  <c r="D135" i="1"/>
  <c r="BK135" i="1"/>
  <c r="BD124" i="1"/>
  <c r="BE124" i="1" s="1"/>
  <c r="BH124" i="1" s="1"/>
  <c r="BA124" i="1"/>
  <c r="BG124" i="1"/>
  <c r="AZ124" i="1" s="1"/>
  <c r="BC124" i="1"/>
  <c r="BC277" i="1"/>
  <c r="BA277" i="1"/>
  <c r="BG277" i="1"/>
  <c r="AZ277" i="1" s="1"/>
  <c r="BG56" i="1"/>
  <c r="AZ56" i="1" s="1"/>
  <c r="BC56" i="1"/>
  <c r="BA56" i="1"/>
  <c r="BD56" i="1" s="1"/>
  <c r="BE56" i="1" s="1"/>
  <c r="BH56" i="1" s="1"/>
  <c r="BC221" i="1"/>
  <c r="BG221" i="1"/>
  <c r="AZ221" i="1" s="1"/>
  <c r="BA221" i="1"/>
  <c r="D149" i="1"/>
  <c r="BK149" i="1"/>
  <c r="D196" i="1"/>
  <c r="BK196" i="1"/>
  <c r="D158" i="1"/>
  <c r="BK158" i="1"/>
  <c r="D214" i="1"/>
  <c r="BK214" i="1"/>
  <c r="D163" i="1"/>
  <c r="BK163" i="1"/>
  <c r="BG47" i="1"/>
  <c r="AZ47" i="1" s="1"/>
  <c r="BD47" i="1"/>
  <c r="BE47" i="1" s="1"/>
  <c r="BH47" i="1" s="1"/>
  <c r="BC47" i="1"/>
  <c r="BF47" i="1" s="1"/>
  <c r="BA47" i="1"/>
  <c r="BL80" i="1"/>
  <c r="BG192" i="1"/>
  <c r="AZ192" i="1" s="1"/>
  <c r="BA192" i="1"/>
  <c r="BD192" i="1" s="1"/>
  <c r="BE192" i="1" s="1"/>
  <c r="BH192" i="1" s="1"/>
  <c r="BC192" i="1"/>
  <c r="BK109" i="1"/>
  <c r="D109" i="1"/>
  <c r="D147" i="1"/>
  <c r="BK147" i="1"/>
  <c r="BG278" i="1"/>
  <c r="AZ278" i="1" s="1"/>
  <c r="BA278" i="1"/>
  <c r="BC278" i="1"/>
  <c r="BD278" i="1"/>
  <c r="BE278" i="1" s="1"/>
  <c r="BH278" i="1" s="1"/>
  <c r="BC261" i="1"/>
  <c r="BG261" i="1"/>
  <c r="AZ261" i="1" s="1"/>
  <c r="BA261" i="1"/>
  <c r="D226" i="1"/>
  <c r="BK226" i="1"/>
  <c r="D172" i="1"/>
  <c r="BK172" i="1"/>
  <c r="BC214" i="1"/>
  <c r="BA214" i="1"/>
  <c r="BD214" i="1" s="1"/>
  <c r="BE214" i="1" s="1"/>
  <c r="BH214" i="1" s="1"/>
  <c r="BG214" i="1"/>
  <c r="AZ214" i="1" s="1"/>
  <c r="BK259" i="1"/>
  <c r="D259" i="1"/>
  <c r="BK293" i="1"/>
  <c r="D293" i="1"/>
  <c r="BK74" i="1"/>
  <c r="BG79" i="1"/>
  <c r="BD79" i="1"/>
  <c r="BE79" i="1" s="1"/>
  <c r="BH79" i="1" s="1"/>
  <c r="BA79" i="1"/>
  <c r="BC79" i="1"/>
  <c r="D138" i="1"/>
  <c r="BK138" i="1"/>
  <c r="BC52" i="1"/>
  <c r="BA52" i="1"/>
  <c r="BG52" i="1"/>
  <c r="AZ52" i="1" s="1"/>
  <c r="BD52" i="1"/>
  <c r="BE52" i="1" s="1"/>
  <c r="BH52" i="1" s="1"/>
  <c r="BG270" i="1"/>
  <c r="AZ270" i="1" s="1"/>
  <c r="BA270" i="1"/>
  <c r="BD270" i="1"/>
  <c r="BE270" i="1" s="1"/>
  <c r="BH270" i="1" s="1"/>
  <c r="BC270" i="1"/>
  <c r="BC135" i="1"/>
  <c r="BA135" i="1"/>
  <c r="BD135" i="1"/>
  <c r="BE135" i="1" s="1"/>
  <c r="BH135" i="1" s="1"/>
  <c r="BG135" i="1"/>
  <c r="AZ135" i="1" s="1"/>
  <c r="BG96" i="1"/>
  <c r="BA96" i="1"/>
  <c r="BD96" i="1"/>
  <c r="BE96" i="1" s="1"/>
  <c r="BH96" i="1" s="1"/>
  <c r="BC96" i="1"/>
  <c r="BA224" i="1"/>
  <c r="BD224" i="1" s="1"/>
  <c r="BE224" i="1" s="1"/>
  <c r="BH224" i="1" s="1"/>
  <c r="BC224" i="1"/>
  <c r="BG224" i="1"/>
  <c r="AZ224" i="1" s="1"/>
  <c r="BK122" i="1"/>
  <c r="D122" i="1"/>
  <c r="BG198" i="1"/>
  <c r="AZ198" i="1" s="1"/>
  <c r="BD198" i="1"/>
  <c r="BE198" i="1" s="1"/>
  <c r="BH198" i="1" s="1"/>
  <c r="BC198" i="1"/>
  <c r="BA198" i="1"/>
  <c r="D97" i="1"/>
  <c r="BK98" i="1"/>
  <c r="BK97" i="1"/>
  <c r="BC136" i="1"/>
  <c r="BA136" i="1"/>
  <c r="BG136" i="1"/>
  <c r="AZ136" i="1" s="1"/>
  <c r="D139" i="1"/>
  <c r="BK139" i="1"/>
  <c r="BG271" i="1"/>
  <c r="AZ271" i="1" s="1"/>
  <c r="BA271" i="1"/>
  <c r="BC271" i="1"/>
  <c r="BD271" i="1"/>
  <c r="BE271" i="1" s="1"/>
  <c r="BH271" i="1" s="1"/>
  <c r="BH131" i="1"/>
  <c r="BA230" i="1"/>
  <c r="BD230" i="1"/>
  <c r="BE230" i="1" s="1"/>
  <c r="BH230" i="1" s="1"/>
  <c r="BG230" i="1"/>
  <c r="AZ230" i="1" s="1"/>
  <c r="BC230" i="1"/>
  <c r="BK252" i="1"/>
  <c r="D252" i="1"/>
  <c r="BC167" i="1"/>
  <c r="BG167" i="1"/>
  <c r="AZ167" i="1" s="1"/>
  <c r="BA167" i="1"/>
  <c r="D91" i="1"/>
  <c r="BK91" i="1"/>
  <c r="BG64" i="1"/>
  <c r="AZ64" i="1" s="1"/>
  <c r="BA64" i="1"/>
  <c r="BD64" i="1"/>
  <c r="BE64" i="1" s="1"/>
  <c r="BH64" i="1" s="1"/>
  <c r="BC64" i="1"/>
  <c r="BA225" i="1"/>
  <c r="BD225" i="1" s="1"/>
  <c r="BE225" i="1" s="1"/>
  <c r="BH225" i="1" s="1"/>
  <c r="BG225" i="1"/>
  <c r="AZ225" i="1" s="1"/>
  <c r="BC225" i="1"/>
  <c r="D117" i="1"/>
  <c r="BK117" i="1"/>
  <c r="D193" i="1"/>
  <c r="BK193" i="1"/>
  <c r="BG108" i="1"/>
  <c r="AZ108" i="1" s="1"/>
  <c r="BC108" i="1"/>
  <c r="BD108" i="1"/>
  <c r="BE108" i="1" s="1"/>
  <c r="BH108" i="1" s="1"/>
  <c r="BA108" i="1"/>
  <c r="BG291" i="1"/>
  <c r="AZ291" i="1" s="1"/>
  <c r="BC291" i="1"/>
  <c r="BA291" i="1"/>
  <c r="AZ76" i="1"/>
  <c r="BI76" i="1"/>
  <c r="BJ76" i="1"/>
  <c r="BK150" i="1"/>
  <c r="D150" i="1"/>
  <c r="D198" i="1"/>
  <c r="BK198" i="1"/>
  <c r="BA293" i="1"/>
  <c r="BG293" i="1"/>
  <c r="AZ293" i="1" s="1"/>
  <c r="BD293" i="1"/>
  <c r="BE293" i="1" s="1"/>
  <c r="BH293" i="1" s="1"/>
  <c r="BC293" i="1"/>
  <c r="D244" i="1"/>
  <c r="BK244" i="1"/>
  <c r="AR85" i="1"/>
  <c r="B85" i="1"/>
  <c r="BL85" i="1" s="1"/>
  <c r="BC220" i="1"/>
  <c r="BA220" i="1"/>
  <c r="BG220" i="1"/>
  <c r="AZ220" i="1" s="1"/>
  <c r="D103" i="1"/>
  <c r="BK103" i="1"/>
  <c r="BC140" i="1"/>
  <c r="BA140" i="1"/>
  <c r="BD140" i="1" s="1"/>
  <c r="BE140" i="1" s="1"/>
  <c r="BH140" i="1" s="1"/>
  <c r="BG140" i="1"/>
  <c r="AZ140" i="1" s="1"/>
  <c r="D161" i="1"/>
  <c r="BK161" i="1"/>
  <c r="BG78" i="1"/>
  <c r="BC78" i="1"/>
  <c r="BA78" i="1"/>
  <c r="BD78" i="1" s="1"/>
  <c r="BE78" i="1" s="1"/>
  <c r="BH78" i="1" s="1"/>
  <c r="BK200" i="1"/>
  <c r="D200" i="1"/>
  <c r="BC62" i="1"/>
  <c r="BG62" i="1"/>
  <c r="AZ62" i="1" s="1"/>
  <c r="BA62" i="1"/>
  <c r="BD62" i="1"/>
  <c r="BE62" i="1" s="1"/>
  <c r="BH62" i="1" s="1"/>
  <c r="BA57" i="1"/>
  <c r="BD57" i="1" s="1"/>
  <c r="BE57" i="1" s="1"/>
  <c r="BH57" i="1" s="1"/>
  <c r="BG57" i="1"/>
  <c r="AZ57" i="1" s="1"/>
  <c r="BC57" i="1"/>
  <c r="BA229" i="1"/>
  <c r="BD229" i="1" s="1"/>
  <c r="BE229" i="1" s="1"/>
  <c r="BH229" i="1" s="1"/>
  <c r="BC229" i="1"/>
  <c r="BG229" i="1"/>
  <c r="AZ229" i="1" s="1"/>
  <c r="D279" i="1"/>
  <c r="BK279" i="1"/>
  <c r="BC139" i="1"/>
  <c r="BA139" i="1"/>
  <c r="BG139" i="1"/>
  <c r="AZ139" i="1" s="1"/>
  <c r="BD139" i="1"/>
  <c r="BE139" i="1" s="1"/>
  <c r="BH139" i="1" s="1"/>
  <c r="D80" i="1"/>
  <c r="BK80" i="1"/>
  <c r="BA255" i="1"/>
  <c r="BD255" i="1"/>
  <c r="BE255" i="1" s="1"/>
  <c r="BH255" i="1" s="1"/>
  <c r="BG255" i="1"/>
  <c r="AZ255" i="1" s="1"/>
  <c r="BC255" i="1"/>
  <c r="BK213" i="1"/>
  <c r="D213" i="1"/>
  <c r="D159" i="1"/>
  <c r="BK159" i="1"/>
  <c r="BA235" i="1"/>
  <c r="BG235" i="1"/>
  <c r="AZ235" i="1" s="1"/>
  <c r="BC235" i="1"/>
  <c r="D278" i="1"/>
  <c r="BK278" i="1"/>
  <c r="BC146" i="1"/>
  <c r="BA146" i="1"/>
  <c r="BG146" i="1"/>
  <c r="AZ146" i="1" s="1"/>
  <c r="BG85" i="1"/>
  <c r="BD85" i="1"/>
  <c r="BE85" i="1" s="1"/>
  <c r="BH85" i="1" s="1"/>
  <c r="BA85" i="1"/>
  <c r="BC85" i="1"/>
  <c r="BC157" i="1"/>
  <c r="BA157" i="1"/>
  <c r="BG157" i="1"/>
  <c r="AZ157" i="1" s="1"/>
  <c r="D223" i="1"/>
  <c r="BK223" i="1"/>
  <c r="BC82" i="1"/>
  <c r="BG82" i="1"/>
  <c r="BA82" i="1"/>
  <c r="BG150" i="1"/>
  <c r="AZ150" i="1" s="1"/>
  <c r="BA150" i="1"/>
  <c r="BD150" i="1" s="1"/>
  <c r="BE150" i="1" s="1"/>
  <c r="BH150" i="1" s="1"/>
  <c r="BC150" i="1"/>
  <c r="BK73" i="1"/>
  <c r="D176" i="1"/>
  <c r="BK176" i="1"/>
  <c r="BC193" i="1"/>
  <c r="BA193" i="1"/>
  <c r="BG193" i="1"/>
  <c r="AZ193" i="1" s="1"/>
  <c r="BD193" i="1"/>
  <c r="BE193" i="1" s="1"/>
  <c r="BH193" i="1" s="1"/>
  <c r="BD81" i="1"/>
  <c r="BE81" i="1" s="1"/>
  <c r="BH81" i="1" s="1"/>
  <c r="D229" i="1"/>
  <c r="BK229" i="1"/>
  <c r="BK273" i="1"/>
  <c r="D273" i="1"/>
  <c r="BA106" i="1"/>
  <c r="BD106" i="1" s="1"/>
  <c r="BE106" i="1" s="1"/>
  <c r="BH106" i="1" s="1"/>
  <c r="BC106" i="1"/>
  <c r="BG106" i="1"/>
  <c r="AZ106" i="1" s="1"/>
  <c r="BC218" i="1"/>
  <c r="BG218" i="1"/>
  <c r="AZ218" i="1" s="1"/>
  <c r="BD218" i="1"/>
  <c r="BE218" i="1" s="1"/>
  <c r="BH218" i="1" s="1"/>
  <c r="BA218" i="1"/>
  <c r="BA227" i="1"/>
  <c r="BG227" i="1"/>
  <c r="AZ227" i="1" s="1"/>
  <c r="BD227" i="1"/>
  <c r="BE227" i="1" s="1"/>
  <c r="BH227" i="1" s="1"/>
  <c r="BC227" i="1"/>
  <c r="BB131" i="1"/>
  <c r="BA194" i="1"/>
  <c r="BC194" i="1"/>
  <c r="BG194" i="1"/>
  <c r="AZ194" i="1" s="1"/>
  <c r="BA233" i="1"/>
  <c r="BD233" i="1" s="1"/>
  <c r="BE233" i="1" s="1"/>
  <c r="BH233" i="1" s="1"/>
  <c r="BC233" i="1"/>
  <c r="BG233" i="1"/>
  <c r="AZ233" i="1" s="1"/>
  <c r="BK272" i="1"/>
  <c r="D272" i="1"/>
  <c r="BK96" i="1"/>
  <c r="D96" i="1"/>
  <c r="BA109" i="1"/>
  <c r="BD109" i="1" s="1"/>
  <c r="BE109" i="1" s="1"/>
  <c r="BH109" i="1" s="1"/>
  <c r="BG109" i="1"/>
  <c r="AZ109" i="1" s="1"/>
  <c r="BC109" i="1"/>
  <c r="BA254" i="1"/>
  <c r="BC254" i="1"/>
  <c r="BG254" i="1"/>
  <c r="AZ254" i="1" s="1"/>
  <c r="D143" i="1"/>
  <c r="BK143" i="1"/>
  <c r="BC166" i="1"/>
  <c r="BA166" i="1"/>
  <c r="BG166" i="1"/>
  <c r="AZ166" i="1" s="1"/>
  <c r="BD166" i="1"/>
  <c r="BE166" i="1" s="1"/>
  <c r="BH166" i="1" s="1"/>
  <c r="D191" i="1"/>
  <c r="BK191" i="1"/>
  <c r="BA236" i="1"/>
  <c r="BD236" i="1" s="1"/>
  <c r="BE236" i="1" s="1"/>
  <c r="BH236" i="1" s="1"/>
  <c r="BG236" i="1"/>
  <c r="AZ236" i="1" s="1"/>
  <c r="BC236" i="1"/>
  <c r="BG123" i="1"/>
  <c r="AZ123" i="1" s="1"/>
  <c r="BA123" i="1"/>
  <c r="BD123" i="1" s="1"/>
  <c r="BE123" i="1" s="1"/>
  <c r="BH123" i="1" s="1"/>
  <c r="BC123" i="1"/>
  <c r="BB76" i="1"/>
  <c r="BA232" i="1"/>
  <c r="BD232" i="1" s="1"/>
  <c r="BE232" i="1" s="1"/>
  <c r="BH232" i="1" s="1"/>
  <c r="BC232" i="1"/>
  <c r="BG232" i="1"/>
  <c r="AZ232" i="1" s="1"/>
  <c r="BC147" i="1"/>
  <c r="BA147" i="1"/>
  <c r="BD147" i="1"/>
  <c r="BE147" i="1" s="1"/>
  <c r="BH147" i="1" s="1"/>
  <c r="BG147" i="1"/>
  <c r="AZ147" i="1" s="1"/>
  <c r="BK121" i="1"/>
  <c r="D121" i="1"/>
  <c r="BG201" i="1"/>
  <c r="AZ201" i="1" s="1"/>
  <c r="BD201" i="1"/>
  <c r="BE201" i="1" s="1"/>
  <c r="BH201" i="1" s="1"/>
  <c r="BC201" i="1"/>
  <c r="BA201" i="1"/>
  <c r="BK130" i="1"/>
  <c r="BG51" i="1"/>
  <c r="AZ51" i="1" s="1"/>
  <c r="BD51" i="1"/>
  <c r="BE51" i="1" s="1"/>
  <c r="BH51" i="1" s="1"/>
  <c r="BC51" i="1"/>
  <c r="BA51" i="1"/>
  <c r="BK208" i="1"/>
  <c r="D208" i="1"/>
  <c r="D233" i="1"/>
  <c r="BK233" i="1"/>
  <c r="D288" i="1"/>
  <c r="BK288" i="1"/>
  <c r="BA113" i="1"/>
  <c r="BD113" i="1" s="1"/>
  <c r="BE113" i="1" s="1"/>
  <c r="BH113" i="1" s="1"/>
  <c r="BG113" i="1"/>
  <c r="AZ113" i="1" s="1"/>
  <c r="BC113" i="1"/>
  <c r="B84" i="1"/>
  <c r="BL84" i="1" s="1"/>
  <c r="AR84" i="1"/>
  <c r="BD49" i="1"/>
  <c r="BE49" i="1" s="1"/>
  <c r="BH49" i="1" s="1"/>
  <c r="BC49" i="1"/>
  <c r="BA49" i="1"/>
  <c r="BG49" i="1"/>
  <c r="AZ49" i="1" s="1"/>
  <c r="BC215" i="1"/>
  <c r="BG215" i="1"/>
  <c r="AZ215" i="1" s="1"/>
  <c r="BA215" i="1"/>
  <c r="BD215" i="1" s="1"/>
  <c r="BE215" i="1" s="1"/>
  <c r="BH215" i="1" s="1"/>
  <c r="D145" i="1"/>
  <c r="BK145" i="1"/>
  <c r="BG173" i="1"/>
  <c r="AZ173" i="1" s="1"/>
  <c r="BA173" i="1"/>
  <c r="BD173" i="1" s="1"/>
  <c r="BE173" i="1" s="1"/>
  <c r="BH173" i="1" s="1"/>
  <c r="BC173" i="1"/>
  <c r="D188" i="1"/>
  <c r="BK188" i="1"/>
  <c r="BC204" i="1"/>
  <c r="BD204" i="1"/>
  <c r="BE204" i="1" s="1"/>
  <c r="BH204" i="1" s="1"/>
  <c r="BA204" i="1"/>
  <c r="BG204" i="1"/>
  <c r="AZ204" i="1" s="1"/>
  <c r="BG246" i="1"/>
  <c r="AZ246" i="1" s="1"/>
  <c r="BD246" i="1"/>
  <c r="BE246" i="1" s="1"/>
  <c r="BH246" i="1" s="1"/>
  <c r="BC246" i="1"/>
  <c r="BA246" i="1"/>
  <c r="BK261" i="1"/>
  <c r="D261" i="1"/>
  <c r="BC187" i="1"/>
  <c r="BA187" i="1"/>
  <c r="BG187" i="1"/>
  <c r="AZ187" i="1" s="1"/>
  <c r="BK78" i="1"/>
  <c r="D78" i="1"/>
  <c r="BD222" i="1"/>
  <c r="BE222" i="1" s="1"/>
  <c r="BH222" i="1" s="1"/>
  <c r="BG222" i="1"/>
  <c r="AZ222" i="1" s="1"/>
  <c r="BC222" i="1"/>
  <c r="BA222" i="1"/>
  <c r="S3" i="1"/>
  <c r="BC132" i="1"/>
  <c r="BF132" i="1" s="1"/>
  <c r="BA132" i="1"/>
  <c r="BD132" i="1"/>
  <c r="BE132" i="1" s="1"/>
  <c r="BH132" i="1" s="1"/>
  <c r="BC94" i="1"/>
  <c r="BA94" i="1"/>
  <c r="BD94" i="1"/>
  <c r="BE94" i="1" s="1"/>
  <c r="BH94" i="1" s="1"/>
  <c r="BG94" i="1"/>
  <c r="BD84" i="1"/>
  <c r="BE84" i="1" s="1"/>
  <c r="BH84" i="1" s="1"/>
  <c r="BC66" i="1"/>
  <c r="BD66" i="1"/>
  <c r="BE66" i="1" s="1"/>
  <c r="BH66" i="1" s="1"/>
  <c r="BA66" i="1"/>
  <c r="BG66" i="1"/>
  <c r="AZ66" i="1" s="1"/>
  <c r="BC213" i="1"/>
  <c r="BA213" i="1"/>
  <c r="BG213" i="1"/>
  <c r="AZ213" i="1" s="1"/>
  <c r="BD213" i="1"/>
  <c r="BE213" i="1" s="1"/>
  <c r="BH213" i="1" s="1"/>
  <c r="D125" i="1"/>
  <c r="BK125" i="1"/>
  <c r="BK126" i="1"/>
  <c r="D166" i="1"/>
  <c r="BK166" i="1"/>
  <c r="BC119" i="1"/>
  <c r="BG119" i="1"/>
  <c r="AZ119" i="1" s="1"/>
  <c r="BA119" i="1"/>
  <c r="BD119" i="1" s="1"/>
  <c r="BE119" i="1" s="1"/>
  <c r="BH119" i="1" s="1"/>
  <c r="BG153" i="1"/>
  <c r="AZ153" i="1" s="1"/>
  <c r="BC153" i="1"/>
  <c r="BA153" i="1"/>
  <c r="BD153" i="1"/>
  <c r="BE153" i="1" s="1"/>
  <c r="BH153" i="1" s="1"/>
  <c r="BC83" i="1"/>
  <c r="BA83" i="1"/>
  <c r="BG83" i="1"/>
  <c r="BD83" i="1"/>
  <c r="BE83" i="1" s="1"/>
  <c r="BH83" i="1" s="1"/>
  <c r="BC263" i="1"/>
  <c r="BA263" i="1"/>
  <c r="BG263" i="1"/>
  <c r="AZ263" i="1" s="1"/>
  <c r="BD263" i="1"/>
  <c r="BE263" i="1" s="1"/>
  <c r="BH263" i="1" s="1"/>
  <c r="BG199" i="1"/>
  <c r="AZ199" i="1" s="1"/>
  <c r="BC199" i="1"/>
  <c r="BA199" i="1"/>
  <c r="BD199" i="1" s="1"/>
  <c r="BE199" i="1" s="1"/>
  <c r="BH199" i="1" s="1"/>
  <c r="D285" i="1"/>
  <c r="BK285" i="1"/>
  <c r="BC243" i="1"/>
  <c r="BG243" i="1"/>
  <c r="AZ243" i="1" s="1"/>
  <c r="BA243" i="1"/>
  <c r="BK95" i="1"/>
  <c r="D95" i="1"/>
  <c r="D118" i="1"/>
  <c r="BK118" i="1"/>
  <c r="D85" i="1" l="1"/>
  <c r="BK85" i="1"/>
  <c r="AZ89" i="1"/>
  <c r="BJ89" i="1"/>
  <c r="BI89" i="1"/>
  <c r="BB83" i="1"/>
  <c r="BD243" i="1"/>
  <c r="BE243" i="1" s="1"/>
  <c r="BH243" i="1" s="1"/>
  <c r="BB213" i="1"/>
  <c r="D84" i="1"/>
  <c r="BK84" i="1"/>
  <c r="E131" i="1"/>
  <c r="D131" i="1" s="1"/>
  <c r="BM98" i="1"/>
  <c r="BN98" i="1" s="1"/>
  <c r="BM91" i="1"/>
  <c r="BM102" i="1"/>
  <c r="BN102" i="1" s="1"/>
  <c r="AZ82" i="1"/>
  <c r="BJ82" i="1"/>
  <c r="BI82" i="1"/>
  <c r="BB62" i="1"/>
  <c r="BJ78" i="1"/>
  <c r="AZ78" i="1"/>
  <c r="BI78" i="1"/>
  <c r="BB108" i="1"/>
  <c r="BJ96" i="1"/>
  <c r="BI96" i="1"/>
  <c r="AZ96" i="1"/>
  <c r="BB79" i="1"/>
  <c r="BB278" i="1"/>
  <c r="BB124" i="1"/>
  <c r="BB207" i="1"/>
  <c r="BL114" i="1"/>
  <c r="BB141" i="1"/>
  <c r="BB252" i="1"/>
  <c r="BB237" i="1"/>
  <c r="BB148" i="1"/>
  <c r="BB118" i="1"/>
  <c r="BL83" i="1"/>
  <c r="BB168" i="1"/>
  <c r="BB176" i="1"/>
  <c r="BB285" i="1"/>
  <c r="E101" i="1"/>
  <c r="D101" i="1" s="1"/>
  <c r="BL104" i="1"/>
  <c r="BI91" i="1"/>
  <c r="AZ91" i="1"/>
  <c r="BJ91" i="1"/>
  <c r="BJ90" i="1"/>
  <c r="BI90" i="1"/>
  <c r="AZ90" i="1"/>
  <c r="BB114" i="1"/>
  <c r="BB247" i="1"/>
  <c r="BB63" i="1"/>
  <c r="BB250" i="1"/>
  <c r="BB121" i="1"/>
  <c r="BL78" i="1"/>
  <c r="BB206" i="1"/>
  <c r="BK86" i="1"/>
  <c r="BI86" i="1"/>
  <c r="AZ86" i="1"/>
  <c r="BJ86" i="1"/>
  <c r="BB245" i="1"/>
  <c r="BL86" i="1"/>
  <c r="BM79" i="1"/>
  <c r="BB232" i="1"/>
  <c r="BM116" i="1"/>
  <c r="BN116" i="1" s="1"/>
  <c r="BM112" i="1"/>
  <c r="BN112" i="1" s="1"/>
  <c r="BM76" i="1"/>
  <c r="BM100" i="1"/>
  <c r="BN100" i="1" s="1"/>
  <c r="BB85" i="1"/>
  <c r="BL103" i="1"/>
  <c r="BB272" i="1"/>
  <c r="BB195" i="1"/>
  <c r="BB137" i="1"/>
  <c r="BB265" i="1"/>
  <c r="BB133" i="1"/>
  <c r="BL110" i="1"/>
  <c r="BB162" i="1"/>
  <c r="BB180" i="1"/>
  <c r="BB164" i="1"/>
  <c r="BB161" i="1"/>
  <c r="BB275" i="1"/>
  <c r="BL115" i="1"/>
  <c r="BB286" i="1"/>
  <c r="BB208" i="1"/>
  <c r="BB170" i="1"/>
  <c r="BB84" i="1"/>
  <c r="BB205" i="1"/>
  <c r="BB257" i="1"/>
  <c r="BB130" i="1"/>
  <c r="AZ83" i="1"/>
  <c r="BJ83" i="1"/>
  <c r="BI83" i="1"/>
  <c r="BM111" i="1"/>
  <c r="BN111" i="1" s="1"/>
  <c r="BB236" i="1"/>
  <c r="BB233" i="1"/>
  <c r="BM82" i="1"/>
  <c r="BM107" i="1"/>
  <c r="BN107" i="1" s="1"/>
  <c r="BM96" i="1"/>
  <c r="E74" i="1"/>
  <c r="D74" i="1" s="1"/>
  <c r="BL109" i="1"/>
  <c r="BB229" i="1"/>
  <c r="BI79" i="1"/>
  <c r="AZ79" i="1"/>
  <c r="BJ79" i="1"/>
  <c r="BB244" i="1"/>
  <c r="BB59" i="1"/>
  <c r="BB158" i="1"/>
  <c r="AZ88" i="1"/>
  <c r="BJ88" i="1"/>
  <c r="BI88" i="1"/>
  <c r="BB228" i="1"/>
  <c r="BI87" i="1"/>
  <c r="AZ87" i="1"/>
  <c r="BJ87" i="1"/>
  <c r="BL87" i="1"/>
  <c r="BL93" i="1"/>
  <c r="BJ97" i="1"/>
  <c r="AZ97" i="1"/>
  <c r="BI97" i="1"/>
  <c r="BB284" i="1"/>
  <c r="BB231" i="1"/>
  <c r="BM94" i="1"/>
  <c r="BL113" i="1"/>
  <c r="BM110" i="1"/>
  <c r="BN110" i="1" s="1"/>
  <c r="BB255" i="1"/>
  <c r="BB64" i="1"/>
  <c r="BB56" i="1"/>
  <c r="BB187" i="1"/>
  <c r="BB109" i="1"/>
  <c r="BB263" i="1"/>
  <c r="BB66" i="1"/>
  <c r="BB94" i="1"/>
  <c r="BD187" i="1"/>
  <c r="BE187" i="1" s="1"/>
  <c r="BH187" i="1" s="1"/>
  <c r="BB201" i="1"/>
  <c r="BB147" i="1"/>
  <c r="BD254" i="1"/>
  <c r="BE254" i="1" s="1"/>
  <c r="BH254" i="1" s="1"/>
  <c r="BD194" i="1"/>
  <c r="BE194" i="1" s="1"/>
  <c r="BH194" i="1" s="1"/>
  <c r="BB227" i="1"/>
  <c r="BB106" i="1"/>
  <c r="BM114" i="1"/>
  <c r="BN114" i="1" s="1"/>
  <c r="BM105" i="1"/>
  <c r="BN105" i="1" s="1"/>
  <c r="BM85" i="1"/>
  <c r="BM99" i="1"/>
  <c r="BN99" i="1" s="1"/>
  <c r="BI85" i="1"/>
  <c r="AZ85" i="1"/>
  <c r="BJ85" i="1"/>
  <c r="BD235" i="1"/>
  <c r="BE235" i="1" s="1"/>
  <c r="BH235" i="1" s="1"/>
  <c r="BB139" i="1"/>
  <c r="BB225" i="1"/>
  <c r="BD167" i="1"/>
  <c r="BE167" i="1" s="1"/>
  <c r="BH167" i="1" s="1"/>
  <c r="BB230" i="1"/>
  <c r="BL107" i="1"/>
  <c r="BB198" i="1"/>
  <c r="BB135" i="1"/>
  <c r="BB52" i="1"/>
  <c r="E75" i="1"/>
  <c r="BD261" i="1"/>
  <c r="BE261" i="1" s="1"/>
  <c r="BH261" i="1" s="1"/>
  <c r="BB47" i="1"/>
  <c r="BD221" i="1"/>
  <c r="BE221" i="1" s="1"/>
  <c r="BH221" i="1" s="1"/>
  <c r="BB290" i="1"/>
  <c r="BD241" i="1"/>
  <c r="BE241" i="1" s="1"/>
  <c r="BH241" i="1" s="1"/>
  <c r="BB138" i="1"/>
  <c r="BD195" i="1"/>
  <c r="BE195" i="1" s="1"/>
  <c r="BH195" i="1" s="1"/>
  <c r="BB273" i="1"/>
  <c r="BB172" i="1"/>
  <c r="BL106" i="1"/>
  <c r="BD158" i="1"/>
  <c r="BE158" i="1" s="1"/>
  <c r="BH158" i="1" s="1"/>
  <c r="BB73" i="1"/>
  <c r="BI75" i="1"/>
  <c r="AZ75" i="1"/>
  <c r="BJ75" i="1"/>
  <c r="BB248" i="1"/>
  <c r="E129" i="1"/>
  <c r="D129" i="1" s="1"/>
  <c r="BB149" i="1"/>
  <c r="BD177" i="1"/>
  <c r="BE177" i="1" s="1"/>
  <c r="BH177" i="1" s="1"/>
  <c r="BB288" i="1"/>
  <c r="BB282" i="1"/>
  <c r="BB88" i="1"/>
  <c r="BD74" i="1"/>
  <c r="BE74" i="1" s="1"/>
  <c r="BH74" i="1" s="1"/>
  <c r="BD262" i="1"/>
  <c r="BE262" i="1" s="1"/>
  <c r="BH262" i="1" s="1"/>
  <c r="BB181" i="1"/>
  <c r="BB107" i="1"/>
  <c r="BL108" i="1"/>
  <c r="BD67" i="1"/>
  <c r="BE67" i="1" s="1"/>
  <c r="BH67" i="1" s="1"/>
  <c r="BB105" i="1"/>
  <c r="BB217" i="1"/>
  <c r="BL105" i="1"/>
  <c r="BD159" i="1"/>
  <c r="BE159" i="1" s="1"/>
  <c r="BH159" i="1" s="1"/>
  <c r="AZ95" i="1"/>
  <c r="BJ95" i="1"/>
  <c r="BI95" i="1"/>
  <c r="BB143" i="1"/>
  <c r="BL102" i="1"/>
  <c r="BD196" i="1"/>
  <c r="BE196" i="1" s="1"/>
  <c r="BH196" i="1" s="1"/>
  <c r="BD60" i="1"/>
  <c r="BE60" i="1" s="1"/>
  <c r="BH60" i="1" s="1"/>
  <c r="BL89" i="1"/>
  <c r="BB199" i="1"/>
  <c r="BL95" i="1"/>
  <c r="BM103" i="1"/>
  <c r="BN103" i="1" s="1"/>
  <c r="BB189" i="1"/>
  <c r="AZ94" i="1"/>
  <c r="BJ94" i="1"/>
  <c r="BI94" i="1"/>
  <c r="BB153" i="1"/>
  <c r="BB222" i="1"/>
  <c r="BB173" i="1"/>
  <c r="BB150" i="1"/>
  <c r="BB204" i="1"/>
  <c r="BB49" i="1"/>
  <c r="BB51" i="1"/>
  <c r="BB218" i="1"/>
  <c r="BL97" i="1"/>
  <c r="BB193" i="1"/>
  <c r="BM73" i="1"/>
  <c r="BM106" i="1"/>
  <c r="BN106" i="1" s="1"/>
  <c r="BM104" i="1"/>
  <c r="BN104" i="1" s="1"/>
  <c r="BD146" i="1"/>
  <c r="BE146" i="1" s="1"/>
  <c r="BH146" i="1" s="1"/>
  <c r="BD220" i="1"/>
  <c r="BE220" i="1" s="1"/>
  <c r="BH220" i="1" s="1"/>
  <c r="BB293" i="1"/>
  <c r="BD291" i="1"/>
  <c r="BE291" i="1" s="1"/>
  <c r="BH291" i="1" s="1"/>
  <c r="BD136" i="1"/>
  <c r="BE136" i="1" s="1"/>
  <c r="BH136" i="1" s="1"/>
  <c r="BB224" i="1"/>
  <c r="BB214" i="1"/>
  <c r="BD277" i="1"/>
  <c r="BE277" i="1" s="1"/>
  <c r="BH277" i="1" s="1"/>
  <c r="BL91" i="1"/>
  <c r="BL111" i="1"/>
  <c r="BD169" i="1"/>
  <c r="BE169" i="1" s="1"/>
  <c r="BH169" i="1" s="1"/>
  <c r="BD189" i="1"/>
  <c r="BE189" i="1" s="1"/>
  <c r="BH189" i="1" s="1"/>
  <c r="BD172" i="1"/>
  <c r="BE172" i="1" s="1"/>
  <c r="BH172" i="1" s="1"/>
  <c r="BL76" i="1"/>
  <c r="BI93" i="1"/>
  <c r="AZ93" i="1"/>
  <c r="BJ93" i="1"/>
  <c r="BL92" i="1"/>
  <c r="BD73" i="1"/>
  <c r="BE73" i="1" s="1"/>
  <c r="BH73" i="1" s="1"/>
  <c r="BD283" i="1"/>
  <c r="BE283" i="1" s="1"/>
  <c r="BH283" i="1" s="1"/>
  <c r="BB116" i="1"/>
  <c r="BD242" i="1"/>
  <c r="BE242" i="1" s="1"/>
  <c r="BH242" i="1" s="1"/>
  <c r="BB279" i="1"/>
  <c r="BB216" i="1"/>
  <c r="BB142" i="1"/>
  <c r="BD209" i="1"/>
  <c r="BE209" i="1" s="1"/>
  <c r="BH209" i="1" s="1"/>
  <c r="BI74" i="1"/>
  <c r="BJ74" i="1"/>
  <c r="AZ74" i="1"/>
  <c r="BD111" i="1"/>
  <c r="BE111" i="1" s="1"/>
  <c r="BH111" i="1" s="1"/>
  <c r="BD107" i="1"/>
  <c r="BE107" i="1" s="1"/>
  <c r="BH107" i="1" s="1"/>
  <c r="BD190" i="1"/>
  <c r="BE190" i="1" s="1"/>
  <c r="BH190" i="1" s="1"/>
  <c r="BL88" i="1"/>
  <c r="BD92" i="1"/>
  <c r="BE92" i="1" s="1"/>
  <c r="BH92" i="1" s="1"/>
  <c r="BL77" i="1"/>
  <c r="BD48" i="1"/>
  <c r="BE48" i="1" s="1"/>
  <c r="BH48" i="1" s="1"/>
  <c r="BB251" i="1"/>
  <c r="BB264" i="1"/>
  <c r="BL94" i="1"/>
  <c r="BB95" i="1"/>
  <c r="BL82" i="1"/>
  <c r="BB249" i="1"/>
  <c r="BD54" i="1"/>
  <c r="BE54" i="1" s="1"/>
  <c r="BH54" i="1" s="1"/>
  <c r="BB115" i="1"/>
  <c r="BB287" i="1"/>
  <c r="BB203" i="1"/>
  <c r="BB119" i="1"/>
  <c r="BB113" i="1"/>
  <c r="BB123" i="1"/>
  <c r="E73" i="1"/>
  <c r="D73" i="1" s="1"/>
  <c r="BB78" i="1"/>
  <c r="BB280" i="1"/>
  <c r="BI73" i="1"/>
  <c r="AZ73" i="1"/>
  <c r="BJ73" i="1"/>
  <c r="BB75" i="1"/>
  <c r="E130" i="1"/>
  <c r="D130" i="1" s="1"/>
  <c r="BB144" i="1"/>
  <c r="BB223" i="1"/>
  <c r="BB145" i="1"/>
  <c r="BI92" i="1"/>
  <c r="AZ92" i="1"/>
  <c r="BJ92" i="1"/>
  <c r="BB292" i="1"/>
  <c r="BB77" i="1"/>
  <c r="BB110" i="1"/>
  <c r="BB53" i="1"/>
  <c r="BB87" i="1"/>
  <c r="BB163" i="1"/>
  <c r="BB55" i="1"/>
  <c r="BB45" i="1"/>
  <c r="BB256" i="1"/>
  <c r="BB151" i="1"/>
  <c r="BB234" i="1"/>
  <c r="BD101" i="1"/>
  <c r="BE101" i="1" s="1"/>
  <c r="BH101" i="1" s="1"/>
  <c r="BB102" i="1"/>
  <c r="BB260" i="1"/>
  <c r="BL116" i="1"/>
  <c r="BD197" i="1"/>
  <c r="BE197" i="1" s="1"/>
  <c r="BH197" i="1" s="1"/>
  <c r="BB274" i="1"/>
  <c r="BB174" i="1"/>
  <c r="BB188" i="1"/>
  <c r="BB65" i="1"/>
  <c r="BB152" i="1"/>
  <c r="D79" i="1"/>
  <c r="BK79" i="1"/>
  <c r="BL96" i="1"/>
  <c r="BB86" i="1"/>
  <c r="BB185" i="1"/>
  <c r="BM115" i="1"/>
  <c r="BN115" i="1" s="1"/>
  <c r="BB140" i="1"/>
  <c r="BB202" i="1"/>
  <c r="BD157" i="1"/>
  <c r="BE157" i="1" s="1"/>
  <c r="BH157" i="1" s="1"/>
  <c r="BB57" i="1"/>
  <c r="BB258" i="1"/>
  <c r="BD80" i="1"/>
  <c r="BE80" i="1" s="1"/>
  <c r="BH80" i="1" s="1"/>
  <c r="BB132" i="1"/>
  <c r="BG132" i="1" s="1"/>
  <c r="BB246" i="1"/>
  <c r="BB215" i="1"/>
  <c r="BL112" i="1"/>
  <c r="BB166" i="1"/>
  <c r="BM88" i="1"/>
  <c r="BM108" i="1"/>
  <c r="BN108" i="1" s="1"/>
  <c r="BM109" i="1"/>
  <c r="BN109" i="1" s="1"/>
  <c r="BM113" i="1"/>
  <c r="BN113" i="1" s="1"/>
  <c r="BD82" i="1"/>
  <c r="BE82" i="1" s="1"/>
  <c r="BH82" i="1" s="1"/>
  <c r="BB271" i="1"/>
  <c r="BB96" i="1"/>
  <c r="BB270" i="1"/>
  <c r="BB192" i="1"/>
  <c r="BB191" i="1"/>
  <c r="BB89" i="1"/>
  <c r="BB226" i="1"/>
  <c r="BD200" i="1"/>
  <c r="BE200" i="1" s="1"/>
  <c r="BH200" i="1" s="1"/>
  <c r="BD103" i="1"/>
  <c r="BE103" i="1" s="1"/>
  <c r="BH103" i="1" s="1"/>
  <c r="BL101" i="1"/>
  <c r="BB289" i="1"/>
  <c r="BB253" i="1"/>
  <c r="BI80" i="1"/>
  <c r="AZ80" i="1"/>
  <c r="BJ80" i="1"/>
  <c r="BB61" i="1"/>
  <c r="BB134" i="1"/>
  <c r="BB93" i="1"/>
  <c r="BB68" i="1"/>
  <c r="BB179" i="1"/>
  <c r="E133" i="1"/>
  <c r="D133" i="1" s="1"/>
  <c r="BB122" i="1"/>
  <c r="BB178" i="1"/>
  <c r="BB269" i="1"/>
  <c r="BB69" i="1"/>
  <c r="BD91" i="1"/>
  <c r="BE91" i="1" s="1"/>
  <c r="BH91" i="1" s="1"/>
  <c r="BB58" i="1"/>
  <c r="BB90" i="1"/>
  <c r="BB125" i="1"/>
  <c r="BB276" i="1"/>
  <c r="BB259" i="1"/>
  <c r="BL90" i="1"/>
  <c r="BB46" i="1"/>
  <c r="BB112" i="1"/>
  <c r="AZ77" i="1"/>
  <c r="BJ77" i="1"/>
  <c r="BI77" i="1"/>
  <c r="BB175" i="1"/>
  <c r="BB120" i="1"/>
  <c r="BB165" i="1"/>
  <c r="BB186" i="1"/>
  <c r="BD171" i="1"/>
  <c r="BE171" i="1" s="1"/>
  <c r="BH171" i="1" s="1"/>
  <c r="BB97" i="1"/>
  <c r="BB117" i="1"/>
  <c r="BD160" i="1"/>
  <c r="BE160" i="1" s="1"/>
  <c r="BH160" i="1" s="1"/>
  <c r="E76" i="1"/>
  <c r="D76" i="1" s="1"/>
  <c r="BK75" i="1"/>
  <c r="D32" i="1" s="1"/>
  <c r="D75" i="1"/>
  <c r="BD86" i="1"/>
  <c r="BE86" i="1" s="1"/>
  <c r="BH86" i="1" s="1"/>
  <c r="BD281" i="1"/>
  <c r="BE281" i="1" s="1"/>
  <c r="BH281" i="1" s="1"/>
  <c r="BB219" i="1"/>
  <c r="BB209" i="1" l="1"/>
  <c r="BB111" i="1"/>
  <c r="BB283" i="1"/>
  <c r="BB194" i="1"/>
  <c r="BB67" i="1"/>
  <c r="BB177" i="1"/>
  <c r="BN84" i="1"/>
  <c r="BN83" i="1"/>
  <c r="BN82" i="1"/>
  <c r="BB241" i="1"/>
  <c r="BB190" i="1"/>
  <c r="BB235" i="1"/>
  <c r="BN90" i="1"/>
  <c r="BN89" i="1"/>
  <c r="BN88" i="1"/>
  <c r="BB197" i="1"/>
  <c r="BB80" i="1"/>
  <c r="BB136" i="1"/>
  <c r="BB277" i="1"/>
  <c r="BB167" i="1"/>
  <c r="BB291" i="1"/>
  <c r="BN79" i="1"/>
  <c r="BN81" i="1"/>
  <c r="BN80" i="1"/>
  <c r="BN91" i="1"/>
  <c r="BN93" i="1"/>
  <c r="BN92" i="1"/>
  <c r="BB243" i="1"/>
  <c r="BN75" i="1"/>
  <c r="BN74" i="1"/>
  <c r="BN73" i="1"/>
  <c r="BB146" i="1"/>
  <c r="BB200" i="1"/>
  <c r="BN95" i="1"/>
  <c r="BN94" i="1"/>
  <c r="BB159" i="1"/>
  <c r="BB262" i="1"/>
  <c r="BB220" i="1"/>
  <c r="D33" i="1"/>
  <c r="C33" i="1" s="1"/>
  <c r="BB171" i="1"/>
  <c r="BB101" i="1"/>
  <c r="BG101" i="1" s="1"/>
  <c r="BN85" i="1"/>
  <c r="BN87" i="1"/>
  <c r="BN86" i="1"/>
  <c r="BB196" i="1"/>
  <c r="BB74" i="1"/>
  <c r="BB60" i="1"/>
  <c r="BB242" i="1"/>
  <c r="BB91" i="1"/>
  <c r="BB157" i="1"/>
  <c r="BB103" i="1"/>
  <c r="BB48" i="1"/>
  <c r="BB169" i="1"/>
  <c r="BB54" i="1"/>
  <c r="BB221" i="1"/>
  <c r="BB254" i="1"/>
  <c r="BB281" i="1"/>
  <c r="BN78" i="1"/>
  <c r="BN77" i="1"/>
  <c r="BN76" i="1"/>
  <c r="BB160" i="1"/>
  <c r="BB261" i="1"/>
  <c r="AZ132" i="1"/>
  <c r="O132" i="1"/>
  <c r="AJ125" i="1" s="1"/>
  <c r="AG132" i="1"/>
  <c r="AY132" i="1"/>
  <c r="BB92" i="1"/>
  <c r="BB82" i="1"/>
  <c r="BN97" i="1"/>
  <c r="BN96" i="1"/>
  <c r="D4" i="1" l="1"/>
  <c r="C4" i="1" s="1"/>
  <c r="D30" i="1"/>
  <c r="C30" i="1" s="1"/>
  <c r="D28" i="1"/>
  <c r="C28" i="1" s="1"/>
  <c r="D26" i="1"/>
  <c r="C26" i="1" s="1"/>
  <c r="D24" i="1"/>
  <c r="C24" i="1" s="1"/>
  <c r="D22" i="1"/>
  <c r="C22" i="1" s="1"/>
  <c r="D20" i="1"/>
  <c r="C20" i="1" s="1"/>
  <c r="D18" i="1"/>
  <c r="C18" i="1" s="1"/>
  <c r="D16" i="1"/>
  <c r="C16" i="1" s="1"/>
  <c r="D15" i="1"/>
  <c r="C15" i="1" s="1"/>
  <c r="D14" i="1"/>
  <c r="C14" i="1" s="1"/>
  <c r="D13" i="1"/>
  <c r="C13" i="1" s="1"/>
  <c r="D12" i="1"/>
  <c r="C12" i="1" s="1"/>
  <c r="D6" i="1"/>
  <c r="C6" i="1" s="1"/>
  <c r="D5" i="1"/>
  <c r="C5" i="1" s="1"/>
  <c r="D29" i="1"/>
  <c r="C29" i="1" s="1"/>
  <c r="D31" i="1"/>
  <c r="C31" i="1" s="1"/>
  <c r="D23" i="1"/>
  <c r="C23" i="1" s="1"/>
  <c r="D7" i="1"/>
  <c r="C7" i="1" s="1"/>
  <c r="D21" i="1"/>
  <c r="C21" i="1" s="1"/>
  <c r="D11" i="1"/>
  <c r="C11" i="1" s="1"/>
  <c r="D8" i="1"/>
  <c r="C8" i="1" s="1"/>
  <c r="D25" i="1"/>
  <c r="C25" i="1" s="1"/>
  <c r="D17" i="1"/>
  <c r="C17" i="1" s="1"/>
  <c r="D9" i="1"/>
  <c r="C9" i="1" s="1"/>
  <c r="D27" i="1"/>
  <c r="C27" i="1" s="1"/>
  <c r="D19" i="1"/>
  <c r="C19" i="1" s="1"/>
  <c r="D10" i="1"/>
  <c r="C10" i="1" s="1"/>
  <c r="AZ101" i="1"/>
  <c r="O101" i="1"/>
  <c r="AG101" i="1"/>
  <c r="AY101" i="1"/>
  <c r="C32" i="1"/>
  <c r="U4" i="1" l="1"/>
  <c r="U5" i="1"/>
</calcChain>
</file>

<file path=xl/sharedStrings.xml><?xml version="1.0" encoding="utf-8"?>
<sst xmlns="http://schemas.openxmlformats.org/spreadsheetml/2006/main" count="106" uniqueCount="85">
  <si>
    <t>人数</t>
    <rPh sb="0" eb="2">
      <t>ニンズウ</t>
    </rPh>
    <phoneticPr fontId="14"/>
  </si>
  <si>
    <t>時間</t>
    <rPh sb="0" eb="2">
      <t>ジカン</t>
    </rPh>
    <phoneticPr fontId="14"/>
  </si>
  <si>
    <t>ウィンダミア</t>
  </si>
  <si>
    <t>宴会</t>
    <rPh sb="0" eb="2">
      <t>エンカイ</t>
    </rPh>
    <phoneticPr fontId="14"/>
  </si>
  <si>
    <t>△</t>
  </si>
  <si>
    <t>宿泊</t>
    <rPh sb="0" eb="2">
      <t>シュクハク</t>
    </rPh>
    <phoneticPr fontId="14"/>
  </si>
  <si>
    <t>○</t>
  </si>
  <si>
    <t>出張</t>
    <rPh sb="0" eb="2">
      <t>シュッチョウ</t>
    </rPh>
    <phoneticPr fontId="14"/>
  </si>
  <si>
    <t>SS</t>
    <phoneticPr fontId="14"/>
  </si>
  <si>
    <t>グリニッジ</t>
  </si>
  <si>
    <t>アトモス</t>
    <phoneticPr fontId="14"/>
  </si>
  <si>
    <t>SSS</t>
    <phoneticPr fontId="14"/>
  </si>
  <si>
    <t>リッチモンド</t>
    <phoneticPr fontId="15"/>
  </si>
  <si>
    <t>C:GRILL</t>
    <phoneticPr fontId="15"/>
  </si>
  <si>
    <t>来賓控室</t>
    <rPh sb="0" eb="2">
      <t>ライヒン</t>
    </rPh>
    <rPh sb="2" eb="3">
      <t>ヒカエ</t>
    </rPh>
    <rPh sb="3" eb="4">
      <t>シツ</t>
    </rPh>
    <phoneticPr fontId="15"/>
  </si>
  <si>
    <t>40SKY</t>
    <phoneticPr fontId="15"/>
  </si>
  <si>
    <t>アマリー①</t>
  </si>
  <si>
    <t>フィットネス</t>
    <phoneticPr fontId="15"/>
  </si>
  <si>
    <t>アマリー②</t>
  </si>
  <si>
    <t>蔵</t>
    <rPh sb="0" eb="1">
      <t>クラ</t>
    </rPh>
    <phoneticPr fontId="15"/>
  </si>
  <si>
    <t>ハートウェル</t>
  </si>
  <si>
    <t>ラウンジ</t>
    <phoneticPr fontId="15"/>
  </si>
  <si>
    <t>ティーラウンジ</t>
  </si>
  <si>
    <t>ベル(GS)</t>
    <phoneticPr fontId="15"/>
  </si>
  <si>
    <t>雅</t>
    <rPh sb="0" eb="1">
      <t>ミヤビ</t>
    </rPh>
    <phoneticPr fontId="15"/>
  </si>
  <si>
    <t>有給休暇</t>
    <rPh sb="0" eb="4">
      <t>ユウキュウキュウカ</t>
    </rPh>
    <phoneticPr fontId="15"/>
  </si>
  <si>
    <t>翡翠</t>
    <rPh sb="0" eb="2">
      <t>ヒスイ</t>
    </rPh>
    <phoneticPr fontId="15"/>
  </si>
  <si>
    <t>アエリア</t>
    <phoneticPr fontId="15"/>
  </si>
  <si>
    <t>瑠璃</t>
    <rPh sb="0" eb="2">
      <t>ルリ</t>
    </rPh>
    <phoneticPr fontId="15"/>
  </si>
  <si>
    <t>休業補償</t>
    <rPh sb="0" eb="4">
      <t>キュウギョウホショウ</t>
    </rPh>
    <phoneticPr fontId="15"/>
  </si>
  <si>
    <t>伽羅</t>
    <rPh sb="0" eb="2">
      <t>キャラ</t>
    </rPh>
    <phoneticPr fontId="15"/>
  </si>
  <si>
    <t>HR</t>
    <phoneticPr fontId="15"/>
  </si>
  <si>
    <t>エスカーレ</t>
  </si>
  <si>
    <t>スノーベリー</t>
  </si>
  <si>
    <t>ラベンダー</t>
  </si>
  <si>
    <t>ルピナス</t>
  </si>
  <si>
    <t>ブルーベル</t>
  </si>
  <si>
    <t>プリムローズ</t>
  </si>
  <si>
    <t>VIPルーム</t>
  </si>
  <si>
    <t>ブルーム</t>
  </si>
  <si>
    <t>ディジー</t>
  </si>
  <si>
    <t>ミント</t>
  </si>
  <si>
    <t>レモングラス</t>
  </si>
  <si>
    <t>ローズマリー①</t>
  </si>
  <si>
    <t>ローズマリー②</t>
  </si>
  <si>
    <t>カモミール①</t>
  </si>
  <si>
    <t>カモミール②</t>
  </si>
  <si>
    <t>タイム①</t>
  </si>
  <si>
    <t>タイム②</t>
  </si>
  <si>
    <t>オレガノ</t>
  </si>
  <si>
    <t>フェンネル</t>
  </si>
  <si>
    <t>アトモス</t>
  </si>
  <si>
    <t>実働時間</t>
    <rPh sb="0" eb="1">
      <t>ジツ</t>
    </rPh>
    <rPh sb="1" eb="2">
      <t>ドウ</t>
    </rPh>
    <rPh sb="2" eb="4">
      <t>ジカン</t>
    </rPh>
    <phoneticPr fontId="14"/>
  </si>
  <si>
    <t>実働</t>
    <rPh sb="0" eb="2">
      <t>ジツドウ</t>
    </rPh>
    <phoneticPr fontId="14"/>
  </si>
  <si>
    <t>実働労働</t>
    <rPh sb="0" eb="2">
      <t>ジツドウ</t>
    </rPh>
    <phoneticPr fontId="14"/>
  </si>
  <si>
    <t>早朝</t>
    <rPh sb="0" eb="2">
      <t>ソウチョウ</t>
    </rPh>
    <phoneticPr fontId="14"/>
  </si>
  <si>
    <t>深夜</t>
    <rPh sb="0" eb="2">
      <t>シンヤ</t>
    </rPh>
    <phoneticPr fontId="14"/>
  </si>
  <si>
    <t>時間外</t>
    <rPh sb="0" eb="3">
      <t>ジカンガイ</t>
    </rPh>
    <phoneticPr fontId="14"/>
  </si>
  <si>
    <t>早朝割増</t>
    <rPh sb="0" eb="2">
      <t>ソウチョウ</t>
    </rPh>
    <rPh sb="2" eb="3">
      <t>ワリ</t>
    </rPh>
    <rPh sb="3" eb="4">
      <t>ゾウ</t>
    </rPh>
    <phoneticPr fontId="14"/>
  </si>
  <si>
    <t>深夜割増</t>
    <rPh sb="0" eb="2">
      <t>シンヤ</t>
    </rPh>
    <rPh sb="2" eb="4">
      <t>ワリマシ</t>
    </rPh>
    <phoneticPr fontId="14"/>
  </si>
  <si>
    <t>朝食  　 休憩</t>
    <rPh sb="0" eb="2">
      <t>チョウショク</t>
    </rPh>
    <rPh sb="6" eb="8">
      <t>キュウケイ</t>
    </rPh>
    <phoneticPr fontId="14"/>
  </si>
  <si>
    <t>始業</t>
    <rPh sb="0" eb="2">
      <t>シギョウ</t>
    </rPh>
    <phoneticPr fontId="14"/>
  </si>
  <si>
    <t>終業</t>
    <rPh sb="0" eb="2">
      <t>シュウギョウ</t>
    </rPh>
    <phoneticPr fontId="14"/>
  </si>
  <si>
    <t>労働</t>
    <rPh sb="0" eb="2">
      <t>ロウドウ</t>
    </rPh>
    <phoneticPr fontId="14"/>
  </si>
  <si>
    <t>賃金</t>
    <rPh sb="0" eb="2">
      <t>チンギン</t>
    </rPh>
    <phoneticPr fontId="14"/>
  </si>
  <si>
    <t>名前</t>
    <rPh sb="0" eb="2">
      <t>ナマエ</t>
    </rPh>
    <phoneticPr fontId="15"/>
  </si>
  <si>
    <t>コード</t>
    <phoneticPr fontId="14"/>
  </si>
  <si>
    <t>ＩＮ</t>
    <phoneticPr fontId="14"/>
  </si>
  <si>
    <t>ＯＵＴ</t>
    <phoneticPr fontId="14"/>
  </si>
  <si>
    <t>休憩</t>
    <rPh sb="0" eb="2">
      <t>キュウケイ</t>
    </rPh>
    <phoneticPr fontId="14"/>
  </si>
  <si>
    <t>名　前</t>
    <rPh sb="0" eb="1">
      <t>メイ</t>
    </rPh>
    <rPh sb="2" eb="3">
      <t>マエ</t>
    </rPh>
    <phoneticPr fontId="14"/>
  </si>
  <si>
    <t>フリガナ</t>
    <phoneticPr fontId="14"/>
  </si>
  <si>
    <t>ランク</t>
    <phoneticPr fontId="14"/>
  </si>
  <si>
    <t>賃金</t>
    <rPh sb="0" eb="2">
      <t>チンギン</t>
    </rPh>
    <phoneticPr fontId="14"/>
  </si>
  <si>
    <t>交通費</t>
    <rPh sb="0" eb="3">
      <t>コウツウヒ</t>
    </rPh>
    <phoneticPr fontId="14"/>
  </si>
  <si>
    <t>総合計</t>
    <rPh sb="0" eb="1">
      <t>ソウ</t>
    </rPh>
    <rPh sb="1" eb="3">
      <t>ゴウケイ</t>
    </rPh>
    <phoneticPr fontId="14"/>
  </si>
  <si>
    <t>40SKY</t>
  </si>
  <si>
    <t>会場</t>
    <rPh sb="0" eb="2">
      <t>カイジョウ</t>
    </rPh>
    <phoneticPr fontId="14"/>
  </si>
  <si>
    <t>カウント</t>
    <phoneticPr fontId="14"/>
  </si>
  <si>
    <t>実労Ｈ</t>
    <rPh sb="0" eb="1">
      <t>ジツ</t>
    </rPh>
    <rPh sb="1" eb="2">
      <t>ロウ</t>
    </rPh>
    <phoneticPr fontId="14"/>
  </si>
  <si>
    <t>合計</t>
    <rPh sb="0" eb="2">
      <t>ゴウケイ</t>
    </rPh>
    <phoneticPr fontId="14"/>
  </si>
  <si>
    <t>部屋№</t>
    <rPh sb="0" eb="2">
      <t>ヘヤ</t>
    </rPh>
    <phoneticPr fontId="14"/>
  </si>
  <si>
    <t>ランク</t>
    <phoneticPr fontId="14"/>
  </si>
  <si>
    <t>C:GRILL</t>
  </si>
  <si>
    <t>人 数</t>
    <rPh sb="0" eb="1">
      <t>ヒト</t>
    </rPh>
    <rPh sb="2" eb="3">
      <t>カズ</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</si>
</sst>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176" formatCode="0.00_);[Red]\(0.00\)"/>
    <numFmt numFmtId="177" formatCode="0_);[Red]\(0\)"/>
    <numFmt numFmtId="178" formatCode="0.0_);[Red]\(0.0\)"/>
    <numFmt numFmtId="179" formatCode="0&quot;人&quot;"/>
    <numFmt numFmtId="180" formatCode="0\ &quot;人&quot;"/>
    <numFmt numFmtId="181" formatCode="0\ &quot;年&quot;"/>
    <numFmt numFmtId="182" formatCode="0;[Red]0"/>
    <numFmt numFmtId="183" formatCode="yyyy&quot;年 &quot;m&quot;月 &quot;d&quot;日 &quot;\(aaa\)"/>
    <numFmt numFmtId="184" formatCode="0.00_ "/>
  </numFmts>
  <fonts count="48" x14ac:knownFonts="1">
    <font>
      <sz val="11"/>
      <name val="ＭＳ 明朝"/>
      <family val="1"/>
      <charset val="128"/>
    </font>
    <font>
      <sz val="11"/>
      <name val="ＭＳ Ｐゴシック"/>
      <family val="3"/>
      <charset val="128"/>
    </font>
    <font>
      <b/>
      <sz val="14"/>
      <color indexed="8"/>
      <name val="メイリオ"/>
      <family val="3"/>
      <charset val="128"/>
    </font>
    <font>
      <sz val="6"/>
      <name val="游ゴシック"/>
      <family val="2"/>
      <charset val="128"/>
      <scheme val="minor"/>
    </font>
    <font>
      <sz val="11"/>
      <color indexed="8"/>
      <name val="メイリオ"/>
      <family val="3"/>
      <charset val="128"/>
    </font>
    <font>
      <b/>
      <sz val="11"/>
      <color indexed="8"/>
      <name val="メイリオ"/>
      <family val="3"/>
      <charset val="128"/>
    </font>
    <font>
      <sz val="11"/>
      <name val="ＭＳ 明朝"/>
      <family val="1"/>
      <charset val="128"/>
    </font>
    <font>
      <sz val="10"/>
      <name val="メイリオ"/>
      <family val="3"/>
      <charset val="128"/>
    </font>
    <font>
      <sz val="11"/>
      <name val="メイリオ"/>
      <family val="3"/>
      <charset val="128"/>
    </font>
    <font>
      <sz val="12"/>
      <color indexed="8"/>
      <name val="メイリオ"/>
      <family val="3"/>
      <charset val="128"/>
    </font>
    <font>
      <sz val="14"/>
      <color indexed="8"/>
      <name val="メイリオ"/>
      <family val="3"/>
      <charset val="128"/>
    </font>
    <font>
      <sz val="12"/>
      <color indexed="8"/>
      <name val="ＭＳ Ｐゴシック"/>
      <family val="3"/>
      <charset val="128"/>
    </font>
    <font>
      <b/>
      <sz val="12"/>
      <color indexed="8"/>
      <name val="メイリオ"/>
      <family val="3"/>
      <charset val="128"/>
    </font>
    <font>
      <sz val="16"/>
      <color indexed="8"/>
      <name val="メイリオ"/>
      <family val="3"/>
      <charset val="128"/>
    </font>
    <font>
      <sz val="6"/>
      <name val="ＭＳ Ｐゴシック"/>
      <family val="3"/>
      <charset val="128"/>
    </font>
    <font>
      <sz val="6"/>
      <name val="ＭＳ 明朝"/>
      <family val="1"/>
      <charset val="128"/>
    </font>
    <font>
      <sz val="11"/>
      <color indexed="10"/>
      <name val="メイリオ"/>
      <family val="3"/>
      <charset val="128"/>
    </font>
    <font>
      <sz val="11"/>
      <color indexed="9"/>
      <name val="メイリオ"/>
      <family val="3"/>
      <charset val="128"/>
    </font>
    <font>
      <sz val="12"/>
      <color indexed="9"/>
      <name val="メイリオ"/>
      <family val="3"/>
      <charset val="128"/>
    </font>
    <font>
      <b/>
      <sz val="12"/>
      <color indexed="9"/>
      <name val="メイリオ"/>
      <family val="3"/>
      <charset val="128"/>
    </font>
    <font>
      <sz val="12"/>
      <color indexed="10"/>
      <name val="メイリオ"/>
      <family val="3"/>
      <charset val="128"/>
    </font>
    <font>
      <b/>
      <sz val="14"/>
      <color indexed="9"/>
      <name val="メイリオ"/>
      <family val="3"/>
      <charset val="128"/>
    </font>
    <font>
      <b/>
      <sz val="14"/>
      <color indexed="10"/>
      <name val="メイリオ"/>
      <family val="3"/>
      <charset val="128"/>
    </font>
    <font>
      <b/>
      <sz val="16"/>
      <color indexed="8"/>
      <name val="メイリオ"/>
      <family val="3"/>
      <charset val="128"/>
    </font>
    <font>
      <sz val="18"/>
      <color indexed="9"/>
      <name val="メイリオ"/>
      <family val="3"/>
      <charset val="128"/>
    </font>
    <font>
      <sz val="14"/>
      <color indexed="9"/>
      <name val="メイリオ"/>
      <family val="3"/>
      <charset val="128"/>
    </font>
    <font>
      <sz val="16"/>
      <color indexed="9"/>
      <name val="メイリオ"/>
      <family val="3"/>
      <charset val="128"/>
    </font>
    <font>
      <sz val="18"/>
      <color indexed="10"/>
      <name val="メイリオ"/>
      <family val="3"/>
      <charset val="128"/>
    </font>
    <font>
      <sz val="16"/>
      <color indexed="10"/>
      <name val="メイリオ"/>
      <family val="3"/>
      <charset val="128"/>
    </font>
    <font>
      <sz val="20"/>
      <color indexed="10"/>
      <name val="メイリオ"/>
      <family val="3"/>
      <charset val="128"/>
    </font>
    <font>
      <sz val="10"/>
      <color indexed="10"/>
      <name val="メイリオ"/>
      <family val="3"/>
      <charset val="128"/>
    </font>
    <font>
      <sz val="22"/>
      <color indexed="10"/>
      <name val="メイリオ"/>
      <family val="3"/>
      <charset val="128"/>
    </font>
    <font>
      <sz val="20"/>
      <color indexed="9"/>
      <name val="メイリオ"/>
      <family val="3"/>
      <charset val="128"/>
    </font>
    <font>
      <sz val="22"/>
      <color indexed="9"/>
      <name val="メイリオ"/>
      <family val="3"/>
      <charset val="128"/>
    </font>
    <font>
      <sz val="12"/>
      <name val="メイリオ"/>
      <family val="3"/>
      <charset val="128"/>
    </font>
    <font>
      <b/>
      <sz val="18"/>
      <color indexed="8"/>
      <name val="メイリオ"/>
      <family val="3"/>
      <charset val="128"/>
    </font>
    <font>
      <sz val="11"/>
      <color indexed="51"/>
      <name val="メイリオ"/>
      <family val="3"/>
      <charset val="128"/>
    </font>
    <font>
      <sz val="14"/>
      <color indexed="12"/>
      <name val="メイリオ"/>
      <family val="3"/>
      <charset val="128"/>
    </font>
    <font>
      <sz val="14"/>
      <name val="メイリオ"/>
      <family val="3"/>
      <charset val="128"/>
    </font>
    <font>
      <sz val="14"/>
      <color indexed="10"/>
      <name val="メイリオ"/>
      <family val="3"/>
      <charset val="128"/>
    </font>
    <font>
      <b/>
      <sz val="16"/>
      <name val="メイリオ"/>
      <family val="3"/>
      <charset val="128"/>
    </font>
    <font>
      <sz val="16"/>
      <name val="メイリオ"/>
      <family val="3"/>
      <charset val="128"/>
    </font>
    <font>
      <sz val="20"/>
      <color indexed="8"/>
      <name val="メイリオ"/>
      <family val="3"/>
      <charset val="128"/>
    </font>
    <font>
      <sz val="18"/>
      <name val="メイリオ"/>
      <family val="3"/>
      <charset val="128"/>
    </font>
    <font>
      <sz val="18"/>
      <color indexed="8"/>
      <name val="メイリオ"/>
      <family val="3"/>
      <charset val="128"/>
    </font>
    <font>
      <sz val="20"/>
      <name val="メイリオ"/>
      <family val="3"/>
      <charset val="128"/>
    </font>
    <font>
      <sz val="24"/>
      <color indexed="9"/>
      <name val="メイリオ"/>
      <family val="3"/>
      <charset val="128"/>
    </font>
    <font>
      <sz val="18"/>
      <color indexed="12"/>
      <name val="メイリオ"/>
      <family val="3"/>
      <charset val="128"/>
    </font>
  </fonts>
  <fills count="12">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44"/>
        <bgColor indexed="22"/>
      </patternFill>
    </fill>
    <fill>
      <patternFill patternType="solid">
        <fgColor indexed="42"/>
        <bgColor indexed="64"/>
      </patternFill>
    </fill>
    <fill>
      <patternFill patternType="solid">
        <fgColor indexed="45"/>
        <bgColor indexed="64"/>
      </patternFill>
    </fill>
    <fill>
      <patternFill patternType="solid">
        <fgColor theme="3" tint="0.79998168889431442"/>
        <bgColor indexed="64"/>
      </patternFill>
    </fill>
    <fill>
      <patternFill patternType="solid">
        <fgColor indexed="27"/>
        <bgColor indexed="22"/>
      </patternFill>
    </fill>
    <fill>
      <patternFill patternType="solid">
        <fgColor rgb="FFFFC000"/>
        <bgColor indexed="64"/>
      </patternFill>
    </fill>
  </fills>
  <borders count="20">
    <border>
      <left/>
      <right/>
      <top/>
      <bottom/>
      <diagonal/>
    </border>
    <border>
      <left style="hair">
        <color indexed="10"/>
      </left>
      <right style="hair">
        <color indexed="10"/>
      </right>
      <top style="hair">
        <color indexed="10"/>
      </top>
      <bottom style="hair">
        <color indexed="10"/>
      </bottom>
      <diagonal/>
    </border>
    <border>
      <left/>
      <right/>
      <top/>
      <bottom style="dotted">
        <color indexed="10"/>
      </bottom>
      <diagonal/>
    </border>
    <border>
      <left/>
      <right/>
      <top/>
      <bottom style="dotted">
        <color indexed="12"/>
      </bottom>
      <diagonal/>
    </border>
    <border>
      <left style="hair">
        <color indexed="44"/>
      </left>
      <right style="hair">
        <color indexed="44"/>
      </right>
      <top style="dotted">
        <color indexed="12"/>
      </top>
      <bottom style="dotted">
        <color indexed="12"/>
      </bottom>
      <diagonal/>
    </border>
    <border>
      <left/>
      <right/>
      <top style="dotted">
        <color indexed="12"/>
      </top>
      <bottom style="dotted">
        <color indexed="12"/>
      </bottom>
      <diagonal/>
    </border>
    <border>
      <left/>
      <right/>
      <top style="dotted">
        <color indexed="12"/>
      </top>
      <bottom/>
      <diagonal/>
    </border>
    <border>
      <left/>
      <right style="hair">
        <color indexed="44"/>
      </right>
      <top style="dotted">
        <color indexed="12"/>
      </top>
      <bottom/>
      <diagonal/>
    </border>
    <border>
      <left/>
      <right style="hair">
        <color indexed="44"/>
      </right>
      <top/>
      <bottom/>
      <diagonal/>
    </border>
    <border>
      <left style="hair">
        <color indexed="44"/>
      </left>
      <right style="hair">
        <color indexed="44"/>
      </right>
      <top/>
      <bottom/>
      <diagonal/>
    </border>
    <border>
      <left/>
      <right style="dotted">
        <color indexed="11"/>
      </right>
      <top style="dotted">
        <color indexed="11"/>
      </top>
      <bottom style="dotted">
        <color indexed="10"/>
      </bottom>
      <diagonal/>
    </border>
    <border>
      <left style="hair">
        <color indexed="44"/>
      </left>
      <right/>
      <top/>
      <bottom style="dotted">
        <color indexed="10"/>
      </bottom>
      <diagonal/>
    </border>
    <border>
      <left/>
      <right style="hair">
        <color indexed="44"/>
      </right>
      <top/>
      <bottom style="dotted">
        <color indexed="12"/>
      </bottom>
      <diagonal/>
    </border>
    <border>
      <left style="hair">
        <color indexed="44"/>
      </left>
      <right style="hair">
        <color indexed="44"/>
      </right>
      <top/>
      <bottom style="dotted">
        <color indexed="12"/>
      </bottom>
      <diagonal/>
    </border>
    <border>
      <left style="hair">
        <color indexed="44"/>
      </left>
      <right style="hair">
        <color indexed="44"/>
      </right>
      <top style="dotted">
        <color indexed="10"/>
      </top>
      <bottom style="dotted">
        <color indexed="12"/>
      </bottom>
      <diagonal/>
    </border>
    <border>
      <left/>
      <right/>
      <top style="dotted">
        <color indexed="10"/>
      </top>
      <bottom style="dotted">
        <color indexed="12"/>
      </bottom>
      <diagonal/>
    </border>
    <border>
      <left/>
      <right style="hair">
        <color indexed="44"/>
      </right>
      <top/>
      <bottom style="dotted">
        <color indexed="10"/>
      </bottom>
      <diagonal/>
    </border>
    <border>
      <left style="hair">
        <color indexed="44"/>
      </left>
      <right style="hair">
        <color indexed="44"/>
      </right>
      <top/>
      <bottom style="dotted">
        <color indexed="10"/>
      </bottom>
      <diagonal/>
    </border>
    <border>
      <left style="dotted">
        <color indexed="11"/>
      </left>
      <right/>
      <top style="dotted">
        <color indexed="11"/>
      </top>
      <bottom style="dotted">
        <color indexed="10"/>
      </bottom>
      <diagonal/>
    </border>
    <border>
      <left/>
      <right/>
      <top style="dotted">
        <color indexed="11"/>
      </top>
      <bottom style="dotted">
        <color indexed="10"/>
      </bottom>
      <diagonal/>
    </border>
  </borders>
  <cellStyleXfs count="8">
    <xf numFmtId="0" fontId="0" fillId="0" borderId="0">
      <alignment vertical="center"/>
    </xf>
    <xf numFmtId="0" fontId="1" fillId="0" borderId="0"/>
    <xf numFmtId="0" fontId="1" fillId="0" borderId="0"/>
    <xf numFmtId="0" fontId="1" fillId="0" borderId="0">
      <alignment vertical="center"/>
    </xf>
    <xf numFmtId="38" fontId="1" fillId="0" borderId="0" applyFont="0" applyFill="0" applyBorder="0" applyAlignment="0" applyProtection="0"/>
    <xf numFmtId="0" fontId="6" fillId="0" borderId="0"/>
    <xf numFmtId="0" fontId="6" fillId="0" borderId="0"/>
    <xf numFmtId="0" fontId="1" fillId="0" borderId="0"/>
  </cellStyleXfs>
  <cellXfs count="301">
    <xf numFmtId="0" fontId="0" fillId="0" borderId="0" xfId="0">
      <alignment vertical="center"/>
    </xf>
    <xf numFmtId="0" fontId="2" fillId="0" borderId="0" xfId="1" applyFont="1" applyAlignment="1">
      <alignment horizontal="center" vertical="center"/>
    </xf>
    <xf numFmtId="0" fontId="4" fillId="0" borderId="0" xfId="1" applyFont="1" applyAlignment="1">
      <alignment horizontal="center" vertical="center" wrapText="1"/>
    </xf>
    <xf numFmtId="0" fontId="4" fillId="0" borderId="0" xfId="1" applyFont="1" applyAlignment="1">
      <alignment horizontal="left" vertical="center" wrapText="1"/>
    </xf>
    <xf numFmtId="0" fontId="5" fillId="0" borderId="0" xfId="1" applyFont="1" applyAlignment="1">
      <alignment horizontal="left" vertical="center" wrapText="1"/>
    </xf>
    <xf numFmtId="0" fontId="5" fillId="0" borderId="0" xfId="1" applyFont="1" applyAlignment="1">
      <alignment horizontal="center" vertical="center"/>
    </xf>
    <xf numFmtId="176" fontId="4" fillId="0" borderId="0" xfId="1" applyNumberFormat="1" applyFont="1" applyAlignment="1">
      <alignment horizontal="center" vertical="center"/>
    </xf>
    <xf numFmtId="176" fontId="5" fillId="0" borderId="0" xfId="1" applyNumberFormat="1" applyFont="1" applyAlignment="1">
      <alignment horizontal="center" vertical="center"/>
    </xf>
    <xf numFmtId="0" fontId="4" fillId="0" borderId="0" xfId="1" applyFont="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177" fontId="4" fillId="0" borderId="1" xfId="2"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10" fillId="0" borderId="0" xfId="1" applyFont="1" applyAlignment="1">
      <alignment horizontal="center" vertical="center"/>
    </xf>
    <xf numFmtId="0" fontId="12" fillId="0" borderId="0" xfId="1" applyFont="1" applyAlignment="1">
      <alignment horizontal="center" vertical="center"/>
    </xf>
    <xf numFmtId="176" fontId="13" fillId="0" borderId="0" xfId="1" applyNumberFormat="1" applyFont="1" applyAlignment="1">
      <alignment horizontal="center" vertical="center"/>
    </xf>
    <xf numFmtId="0" fontId="4" fillId="0" borderId="0" xfId="1" applyFont="1" applyAlignment="1">
      <alignment vertical="center"/>
    </xf>
    <xf numFmtId="176" fontId="4" fillId="0" borderId="0" xfId="1" applyNumberFormat="1" applyFont="1" applyAlignment="1">
      <alignment vertical="center"/>
    </xf>
    <xf numFmtId="1" fontId="10" fillId="0" borderId="0" xfId="1" applyNumberFormat="1" applyFont="1" applyAlignment="1">
      <alignment horizontal="center" vertical="center"/>
    </xf>
    <xf numFmtId="176" fontId="4" fillId="0" borderId="0" xfId="1" applyNumberFormat="1" applyFont="1" applyAlignment="1">
      <alignment horizontal="left" vertical="center"/>
    </xf>
    <xf numFmtId="176" fontId="5" fillId="0" borderId="0" xfId="1" applyNumberFormat="1" applyFont="1" applyAlignment="1">
      <alignment horizontal="left" vertical="center"/>
    </xf>
    <xf numFmtId="178" fontId="4" fillId="0" borderId="0" xfId="1" applyNumberFormat="1" applyFont="1" applyAlignment="1">
      <alignment horizontal="center" vertical="center"/>
    </xf>
    <xf numFmtId="179" fontId="4" fillId="0" borderId="0" xfId="1" applyNumberFormat="1" applyFont="1" applyAlignment="1">
      <alignment horizontal="center" vertical="center"/>
    </xf>
    <xf numFmtId="0" fontId="4" fillId="0" borderId="0" xfId="3" applyFont="1" applyAlignment="1">
      <alignment horizontal="left" vertical="center"/>
    </xf>
    <xf numFmtId="0" fontId="5" fillId="0" borderId="0" xfId="3" applyFont="1" applyAlignment="1">
      <alignment horizontal="left" vertical="center"/>
    </xf>
    <xf numFmtId="0" fontId="5" fillId="0" borderId="0" xfId="1" applyFont="1" applyAlignment="1">
      <alignment horizontal="right" vertical="center"/>
    </xf>
    <xf numFmtId="176" fontId="4" fillId="0" borderId="0" xfId="2" applyNumberFormat="1" applyFont="1" applyAlignment="1">
      <alignment vertical="center"/>
    </xf>
    <xf numFmtId="180" fontId="4" fillId="2" borderId="0" xfId="4" applyNumberFormat="1" applyFont="1" applyFill="1" applyBorder="1" applyAlignment="1" applyProtection="1">
      <alignment horizontal="center" vertical="center"/>
    </xf>
    <xf numFmtId="176" fontId="4" fillId="3" borderId="0" xfId="4" applyNumberFormat="1" applyFont="1" applyFill="1" applyBorder="1" applyAlignment="1" applyProtection="1">
      <alignment horizontal="center" vertical="center"/>
    </xf>
    <xf numFmtId="0" fontId="4" fillId="4" borderId="0" xfId="1" applyFont="1" applyFill="1" applyAlignment="1">
      <alignment horizontal="right" vertical="center"/>
    </xf>
    <xf numFmtId="179" fontId="4" fillId="4" borderId="0" xfId="5" applyNumberFormat="1" applyFont="1" applyFill="1" applyAlignment="1">
      <alignment horizontal="center" vertical="center"/>
    </xf>
    <xf numFmtId="0" fontId="4" fillId="5" borderId="0" xfId="1" applyFont="1" applyFill="1" applyAlignment="1">
      <alignment horizontal="right" vertical="center"/>
    </xf>
    <xf numFmtId="179" fontId="4" fillId="5" borderId="0" xfId="5" applyNumberFormat="1" applyFont="1" applyFill="1" applyAlignment="1">
      <alignment horizontal="center" vertical="center"/>
    </xf>
    <xf numFmtId="0" fontId="4" fillId="3" borderId="0" xfId="1" applyFont="1" applyFill="1" applyAlignment="1">
      <alignment horizontal="center" vertical="center"/>
    </xf>
    <xf numFmtId="179" fontId="4" fillId="3" borderId="0" xfId="5" applyNumberFormat="1" applyFont="1" applyFill="1" applyAlignment="1">
      <alignment horizontal="center" vertical="center"/>
    </xf>
    <xf numFmtId="176" fontId="4" fillId="0" borderId="0" xfId="6" applyNumberFormat="1" applyFont="1" applyAlignment="1">
      <alignment vertical="center"/>
    </xf>
    <xf numFmtId="176" fontId="4" fillId="0" borderId="0" xfId="5" applyNumberFormat="1" applyFont="1" applyAlignment="1">
      <alignment horizontal="center" vertical="center"/>
    </xf>
    <xf numFmtId="179" fontId="4" fillId="0" borderId="0" xfId="5" applyNumberFormat="1" applyFont="1" applyAlignment="1">
      <alignment horizontal="center" vertical="center"/>
    </xf>
    <xf numFmtId="0" fontId="4" fillId="0" borderId="0" xfId="5" applyFont="1" applyAlignment="1">
      <alignment horizontal="center" vertical="center"/>
    </xf>
    <xf numFmtId="176" fontId="4" fillId="0" borderId="0" xfId="6" applyNumberFormat="1" applyFont="1" applyAlignment="1">
      <alignment horizontal="center" vertical="center"/>
    </xf>
    <xf numFmtId="0" fontId="9" fillId="0" borderId="0" xfId="5" applyFont="1" applyAlignment="1">
      <alignment horizontal="center" vertical="center"/>
    </xf>
    <xf numFmtId="1" fontId="4" fillId="0" borderId="0" xfId="5" applyNumberFormat="1" applyFont="1" applyAlignment="1">
      <alignment horizontal="center" vertical="center"/>
    </xf>
    <xf numFmtId="179" fontId="9" fillId="0" borderId="0" xfId="1" applyNumberFormat="1" applyFont="1" applyAlignment="1">
      <alignment horizontal="center" vertical="center"/>
    </xf>
    <xf numFmtId="0" fontId="4" fillId="4" borderId="0" xfId="1" applyFont="1" applyFill="1" applyAlignment="1">
      <alignment horizontal="center" vertical="center"/>
    </xf>
    <xf numFmtId="178" fontId="4" fillId="0" borderId="0" xfId="4" applyNumberFormat="1" applyFont="1" applyFill="1" applyBorder="1" applyAlignment="1" applyProtection="1">
      <alignment horizontal="center" vertical="center"/>
    </xf>
    <xf numFmtId="176" fontId="4" fillId="0" borderId="0" xfId="2" applyNumberFormat="1" applyFont="1" applyAlignment="1">
      <alignment vertical="center" wrapText="1"/>
    </xf>
    <xf numFmtId="0" fontId="4" fillId="0" borderId="0" xfId="1" applyFont="1" applyAlignment="1">
      <alignment horizontal="left" vertical="center"/>
    </xf>
    <xf numFmtId="0" fontId="5" fillId="0" borderId="0" xfId="2" applyFont="1" applyAlignment="1">
      <alignment horizontal="right" vertical="center"/>
    </xf>
    <xf numFmtId="176" fontId="4" fillId="0" borderId="0" xfId="4" applyNumberFormat="1" applyFont="1" applyFill="1" applyBorder="1" applyAlignment="1" applyProtection="1">
      <alignment horizontal="center" vertical="center"/>
    </xf>
    <xf numFmtId="38" fontId="5" fillId="0" borderId="0" xfId="4" applyFont="1" applyFill="1" applyBorder="1" applyAlignment="1" applyProtection="1">
      <alignment horizontal="right" vertical="center"/>
    </xf>
    <xf numFmtId="0" fontId="13" fillId="0" borderId="0" xfId="1" applyFont="1" applyAlignment="1">
      <alignment horizontal="center" vertical="center"/>
    </xf>
    <xf numFmtId="0" fontId="13" fillId="0" borderId="0" xfId="1" applyFont="1" applyAlignment="1">
      <alignment vertical="center"/>
    </xf>
    <xf numFmtId="0" fontId="5" fillId="0" borderId="0" xfId="1" applyFont="1" applyAlignment="1">
      <alignment horizontal="left" vertical="center"/>
    </xf>
    <xf numFmtId="177" fontId="4" fillId="0" borderId="0" xfId="5" applyNumberFormat="1" applyFont="1" applyAlignment="1">
      <alignment horizontal="center" vertical="center"/>
    </xf>
    <xf numFmtId="177" fontId="4" fillId="0" borderId="0" xfId="6" applyNumberFormat="1" applyFont="1" applyAlignment="1">
      <alignment vertical="center"/>
    </xf>
    <xf numFmtId="177" fontId="4" fillId="0" borderId="0" xfId="6" applyNumberFormat="1" applyFont="1" applyAlignment="1">
      <alignment horizontal="center" vertical="center"/>
    </xf>
    <xf numFmtId="179" fontId="16" fillId="0" borderId="0" xfId="5" applyNumberFormat="1" applyFont="1" applyAlignment="1">
      <alignment horizontal="center" vertical="center"/>
    </xf>
    <xf numFmtId="176" fontId="16" fillId="0" borderId="0" xfId="6" applyNumberFormat="1" applyFont="1" applyAlignment="1">
      <alignment vertical="center"/>
    </xf>
    <xf numFmtId="177" fontId="16" fillId="0" borderId="0" xfId="5" applyNumberFormat="1" applyFont="1" applyAlignment="1">
      <alignment horizontal="center" vertical="center"/>
    </xf>
    <xf numFmtId="177" fontId="16" fillId="0" borderId="0" xfId="6" applyNumberFormat="1" applyFont="1" applyAlignment="1">
      <alignment vertical="center"/>
    </xf>
    <xf numFmtId="176" fontId="16" fillId="0" borderId="0" xfId="5" applyNumberFormat="1" applyFont="1" applyAlignment="1">
      <alignment horizontal="center" vertical="center"/>
    </xf>
    <xf numFmtId="177" fontId="16" fillId="0" borderId="0" xfId="6" applyNumberFormat="1" applyFont="1" applyAlignment="1">
      <alignment horizontal="center" vertical="center"/>
    </xf>
    <xf numFmtId="0" fontId="16" fillId="0" borderId="0" xfId="1" applyFont="1" applyAlignment="1">
      <alignment horizontal="center" vertical="center"/>
    </xf>
    <xf numFmtId="176" fontId="16" fillId="0" borderId="0" xfId="1" applyNumberFormat="1" applyFont="1" applyAlignment="1">
      <alignment horizontal="center" vertical="center"/>
    </xf>
    <xf numFmtId="38" fontId="5" fillId="0" borderId="0" xfId="4" applyFont="1" applyFill="1" applyBorder="1" applyAlignment="1" applyProtection="1">
      <alignment horizontal="left" vertical="center"/>
    </xf>
    <xf numFmtId="181" fontId="16" fillId="0" borderId="0" xfId="1" quotePrefix="1" applyNumberFormat="1" applyFont="1" applyAlignment="1">
      <alignment horizontal="right" vertical="center"/>
    </xf>
    <xf numFmtId="0" fontId="16" fillId="0" borderId="0" xfId="1" applyFont="1" applyAlignment="1">
      <alignment vertical="center"/>
    </xf>
    <xf numFmtId="1" fontId="13" fillId="0" borderId="0" xfId="1" applyNumberFormat="1" applyFont="1" applyAlignment="1">
      <alignment horizontal="center" vertical="center"/>
    </xf>
    <xf numFmtId="182" fontId="9" fillId="0" borderId="0" xfId="1" applyNumberFormat="1" applyFont="1" applyAlignment="1">
      <alignment horizontal="center" vertical="center"/>
    </xf>
    <xf numFmtId="38" fontId="9" fillId="0" borderId="0" xfId="1" applyNumberFormat="1" applyFont="1" applyAlignment="1">
      <alignment horizontal="center" vertical="center"/>
    </xf>
    <xf numFmtId="176" fontId="17" fillId="0" borderId="0" xfId="1" applyNumberFormat="1" applyFont="1" applyAlignment="1">
      <alignment horizontal="center" vertical="center"/>
    </xf>
    <xf numFmtId="177" fontId="18" fillId="0" borderId="0" xfId="1" applyNumberFormat="1" applyFont="1" applyAlignment="1">
      <alignment horizontal="center" vertical="center"/>
    </xf>
    <xf numFmtId="0" fontId="18" fillId="0" borderId="0" xfId="1" applyFont="1" applyAlignment="1">
      <alignment horizontal="center" vertical="center"/>
    </xf>
    <xf numFmtId="0" fontId="19" fillId="0" borderId="0" xfId="1" applyFont="1" applyAlignment="1">
      <alignment horizontal="center" vertical="center"/>
    </xf>
    <xf numFmtId="0" fontId="20" fillId="0" borderId="0" xfId="1" applyFont="1" applyAlignment="1">
      <alignment horizontal="center" vertical="center"/>
    </xf>
    <xf numFmtId="176" fontId="20" fillId="0" borderId="0" xfId="1" applyNumberFormat="1" applyFont="1" applyAlignment="1">
      <alignment horizontal="center" vertical="center"/>
    </xf>
    <xf numFmtId="177" fontId="4" fillId="0" borderId="0" xfId="2" applyNumberFormat="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xf>
    <xf numFmtId="176" fontId="17" fillId="0" borderId="0" xfId="1" quotePrefix="1" applyNumberFormat="1" applyFont="1" applyAlignment="1">
      <alignment horizontal="center" vertical="center"/>
    </xf>
    <xf numFmtId="181" fontId="17" fillId="0" borderId="0" xfId="1" quotePrefix="1" applyNumberFormat="1" applyFont="1" applyAlignment="1">
      <alignment horizontal="center" vertical="center"/>
    </xf>
    <xf numFmtId="0" fontId="17" fillId="0" borderId="0" xfId="1" applyFont="1" applyAlignment="1">
      <alignment vertical="center"/>
    </xf>
    <xf numFmtId="0" fontId="21" fillId="0" borderId="0" xfId="1" applyFont="1" applyAlignment="1">
      <alignment horizontal="center" vertical="center"/>
    </xf>
    <xf numFmtId="0" fontId="22" fillId="0" borderId="0" xfId="1" applyFont="1" applyAlignment="1">
      <alignment horizontal="center" vertical="center"/>
    </xf>
    <xf numFmtId="38" fontId="16" fillId="0" borderId="0" xfId="4" applyFont="1" applyFill="1" applyBorder="1" applyAlignment="1" applyProtection="1">
      <alignment horizontal="center" vertical="center"/>
    </xf>
    <xf numFmtId="5" fontId="16" fillId="0" borderId="0" xfId="1" applyNumberFormat="1" applyFont="1" applyAlignment="1">
      <alignment horizontal="right" vertical="center"/>
    </xf>
    <xf numFmtId="38" fontId="16" fillId="0" borderId="0" xfId="4" applyFont="1" applyFill="1" applyBorder="1" applyAlignment="1" applyProtection="1">
      <alignment vertical="center"/>
    </xf>
    <xf numFmtId="0" fontId="9" fillId="0" borderId="0" xfId="1" applyFont="1" applyAlignment="1">
      <alignment horizontal="center" vertical="center" wrapText="1"/>
    </xf>
    <xf numFmtId="0" fontId="23" fillId="0" borderId="0" xfId="1" applyFont="1" applyAlignment="1">
      <alignment vertical="center"/>
    </xf>
    <xf numFmtId="0" fontId="23" fillId="0" borderId="0" xfId="1" applyFont="1" applyAlignment="1">
      <alignment horizontal="center" vertical="center"/>
    </xf>
    <xf numFmtId="176" fontId="13" fillId="0" borderId="0" xfId="1" applyNumberFormat="1" applyFont="1" applyAlignment="1">
      <alignment vertical="center"/>
    </xf>
    <xf numFmtId="0" fontId="24" fillId="0" borderId="0" xfId="1" applyFont="1" applyAlignment="1">
      <alignment vertical="center"/>
    </xf>
    <xf numFmtId="0" fontId="17" fillId="0" borderId="0" xfId="1" applyFont="1" applyAlignment="1">
      <alignment horizontal="center" vertical="center"/>
    </xf>
    <xf numFmtId="0" fontId="25" fillId="0" borderId="0" xfId="1" applyFont="1" applyAlignment="1">
      <alignment vertical="center"/>
    </xf>
    <xf numFmtId="0" fontId="26" fillId="0" borderId="0" xfId="1" applyFont="1" applyAlignment="1">
      <alignment horizontal="center" vertical="center" wrapText="1"/>
    </xf>
    <xf numFmtId="0" fontId="26" fillId="0" borderId="0" xfId="1" applyFont="1" applyAlignment="1">
      <alignment vertical="center" wrapText="1"/>
    </xf>
    <xf numFmtId="0" fontId="17" fillId="0" borderId="0" xfId="1" applyFont="1" applyAlignment="1">
      <alignment horizontal="center" vertical="center" wrapText="1"/>
    </xf>
    <xf numFmtId="0" fontId="27" fillId="0" borderId="0" xfId="1" applyFont="1" applyAlignment="1">
      <alignment vertical="center"/>
    </xf>
    <xf numFmtId="176" fontId="28" fillId="0" borderId="0" xfId="1" applyNumberFormat="1" applyFont="1" applyAlignment="1">
      <alignment horizontal="center" vertical="center"/>
    </xf>
    <xf numFmtId="0" fontId="29" fillId="0" borderId="0" xfId="1" applyFont="1" applyAlignment="1">
      <alignment horizontal="center" vertical="center"/>
    </xf>
    <xf numFmtId="0" fontId="29" fillId="0" borderId="0" xfId="1" applyFont="1" applyAlignment="1">
      <alignment horizontal="center" vertical="center" wrapText="1"/>
    </xf>
    <xf numFmtId="38" fontId="16" fillId="0" borderId="0" xfId="4" applyFont="1" applyFill="1" applyBorder="1" applyAlignment="1" applyProtection="1">
      <alignment horizontal="right" vertical="center"/>
    </xf>
    <xf numFmtId="0" fontId="26" fillId="0" borderId="0" xfId="1" applyFont="1" applyAlignment="1">
      <alignment horizontal="center" vertical="center"/>
    </xf>
    <xf numFmtId="0" fontId="30" fillId="0" borderId="0" xfId="3" applyFont="1" applyAlignment="1">
      <alignment horizontal="center" vertical="center"/>
    </xf>
    <xf numFmtId="0" fontId="31" fillId="0" borderId="0" xfId="1" applyFont="1" applyAlignment="1">
      <alignment horizontal="center" vertical="center"/>
    </xf>
    <xf numFmtId="182" fontId="9" fillId="0" borderId="0" xfId="2" applyNumberFormat="1" applyFont="1" applyAlignment="1">
      <alignment horizontal="center" vertical="center"/>
    </xf>
    <xf numFmtId="176" fontId="26" fillId="0" borderId="0" xfId="1" applyNumberFormat="1" applyFont="1" applyAlignment="1">
      <alignment horizontal="center" vertical="center"/>
    </xf>
    <xf numFmtId="38" fontId="32" fillId="0" borderId="0" xfId="1" applyNumberFormat="1" applyFont="1" applyAlignment="1">
      <alignment horizontal="center" vertical="center"/>
    </xf>
    <xf numFmtId="38" fontId="26" fillId="0" borderId="0" xfId="1" applyNumberFormat="1" applyFont="1" applyAlignment="1">
      <alignment horizontal="center" vertical="center"/>
    </xf>
    <xf numFmtId="0" fontId="33" fillId="0" borderId="0" xfId="1" applyFont="1" applyAlignment="1">
      <alignment horizontal="center" vertical="center"/>
    </xf>
    <xf numFmtId="0" fontId="13" fillId="0" borderId="0" xfId="1" applyFont="1" applyAlignment="1">
      <alignment horizontal="center" vertical="center" wrapText="1"/>
    </xf>
    <xf numFmtId="0" fontId="23" fillId="0" borderId="0" xfId="1" applyFont="1" applyAlignment="1">
      <alignment horizontal="center" vertical="center" wrapText="1"/>
    </xf>
    <xf numFmtId="0" fontId="23" fillId="6" borderId="0" xfId="1" applyFont="1" applyFill="1" applyAlignment="1">
      <alignment horizontal="left" vertical="center"/>
    </xf>
    <xf numFmtId="0" fontId="28" fillId="4" borderId="0" xfId="1" applyFont="1" applyFill="1" applyAlignment="1">
      <alignment horizontal="center" vertical="center"/>
    </xf>
    <xf numFmtId="0" fontId="34" fillId="4" borderId="0" xfId="1" applyFont="1" applyFill="1" applyAlignment="1">
      <alignment vertical="center"/>
    </xf>
    <xf numFmtId="0" fontId="36" fillId="3" borderId="0" xfId="1" applyFont="1" applyFill="1" applyAlignment="1">
      <alignment horizontal="center" vertical="center"/>
    </xf>
    <xf numFmtId="0" fontId="20" fillId="3" borderId="0" xfId="1" applyFont="1" applyFill="1" applyAlignment="1">
      <alignment vertical="center"/>
    </xf>
    <xf numFmtId="0" fontId="34" fillId="3" borderId="0" xfId="1" applyFont="1" applyFill="1" applyAlignment="1">
      <alignment vertical="center"/>
    </xf>
    <xf numFmtId="0" fontId="37" fillId="3" borderId="0" xfId="1" applyFont="1" applyFill="1" applyAlignment="1">
      <alignment horizontal="center" vertical="center"/>
    </xf>
    <xf numFmtId="176" fontId="38" fillId="3" borderId="0" xfId="1" applyNumberFormat="1" applyFont="1" applyFill="1" applyAlignment="1">
      <alignment horizontal="center" vertical="center"/>
    </xf>
    <xf numFmtId="5" fontId="38" fillId="3" borderId="0" xfId="1" applyNumberFormat="1" applyFont="1" applyFill="1" applyAlignment="1">
      <alignment horizontal="center" vertical="center"/>
    </xf>
    <xf numFmtId="38" fontId="38" fillId="3" borderId="0" xfId="4" applyFont="1" applyFill="1" applyBorder="1" applyAlignment="1" applyProtection="1">
      <alignment horizontal="center" vertical="center" wrapText="1"/>
    </xf>
    <xf numFmtId="0" fontId="34" fillId="0" borderId="0" xfId="1" applyFont="1" applyAlignment="1">
      <alignment horizontal="center" vertical="center"/>
    </xf>
    <xf numFmtId="1" fontId="34" fillId="0" borderId="0" xfId="1" applyNumberFormat="1" applyFont="1" applyAlignment="1">
      <alignment horizontal="center" vertical="center"/>
    </xf>
    <xf numFmtId="182" fontId="34" fillId="0" borderId="0" xfId="2" applyNumberFormat="1" applyFont="1" applyAlignment="1">
      <alignment horizontal="center" vertical="center"/>
    </xf>
    <xf numFmtId="38" fontId="34" fillId="0" borderId="0" xfId="1" applyNumberFormat="1" applyFont="1" applyAlignment="1">
      <alignment horizontal="center" vertical="center"/>
    </xf>
    <xf numFmtId="0" fontId="34" fillId="0" borderId="0" xfId="1" applyFont="1" applyAlignment="1">
      <alignment vertical="center"/>
    </xf>
    <xf numFmtId="0" fontId="38" fillId="0" borderId="0" xfId="1" applyFont="1" applyAlignment="1">
      <alignment horizontal="center" vertical="center"/>
    </xf>
    <xf numFmtId="176" fontId="28" fillId="2" borderId="0" xfId="4" applyNumberFormat="1" applyFont="1" applyFill="1" applyBorder="1" applyAlignment="1" applyProtection="1">
      <alignment horizontal="center" vertical="center"/>
    </xf>
    <xf numFmtId="38" fontId="39" fillId="3" borderId="0" xfId="4" applyFont="1" applyFill="1" applyBorder="1" applyAlignment="1" applyProtection="1">
      <alignment horizontal="center" vertical="center"/>
    </xf>
    <xf numFmtId="0" fontId="28" fillId="3" borderId="0" xfId="1" applyFont="1" applyFill="1" applyAlignment="1">
      <alignment horizontal="center" vertical="center"/>
    </xf>
    <xf numFmtId="0" fontId="39" fillId="3" borderId="0" xfId="1" applyFont="1" applyFill="1" applyAlignment="1">
      <alignment horizontal="center" vertical="center"/>
    </xf>
    <xf numFmtId="38" fontId="37" fillId="3" borderId="0" xfId="4" applyFont="1" applyFill="1" applyBorder="1" applyAlignment="1" applyProtection="1">
      <alignment horizontal="center" vertical="center"/>
    </xf>
    <xf numFmtId="176" fontId="37" fillId="3" borderId="0" xfId="1" applyNumberFormat="1" applyFont="1" applyFill="1" applyAlignment="1">
      <alignment horizontal="center" vertical="center"/>
    </xf>
    <xf numFmtId="5" fontId="34" fillId="3" borderId="0" xfId="1" applyNumberFormat="1" applyFont="1" applyFill="1" applyAlignment="1">
      <alignment horizontal="center" vertical="center"/>
    </xf>
    <xf numFmtId="38" fontId="22" fillId="3" borderId="0" xfId="4" applyFont="1" applyFill="1" applyBorder="1" applyAlignment="1" applyProtection="1">
      <alignment horizontal="center" vertical="center" wrapText="1"/>
    </xf>
    <xf numFmtId="0" fontId="10" fillId="0" borderId="3" xfId="1" applyFont="1" applyBorder="1" applyAlignment="1">
      <alignment horizontal="center" vertical="center"/>
    </xf>
    <xf numFmtId="0" fontId="9" fillId="0" borderId="3" xfId="1" applyFont="1" applyBorder="1" applyAlignment="1">
      <alignment horizontal="center" vertical="center"/>
    </xf>
    <xf numFmtId="0" fontId="23" fillId="0" borderId="4" xfId="1" applyFont="1" applyBorder="1" applyAlignment="1">
      <alignment horizontal="center" vertical="center" wrapText="1"/>
    </xf>
    <xf numFmtId="0" fontId="23" fillId="0" borderId="3" xfId="1" applyFont="1" applyBorder="1" applyAlignment="1">
      <alignment horizontal="center" vertical="center"/>
    </xf>
    <xf numFmtId="176" fontId="28" fillId="2" borderId="3" xfId="1" applyNumberFormat="1" applyFont="1" applyFill="1" applyBorder="1" applyAlignment="1">
      <alignment horizontal="center" vertical="center"/>
    </xf>
    <xf numFmtId="0" fontId="28" fillId="2" borderId="3" xfId="1" applyFont="1" applyFill="1" applyBorder="1" applyAlignment="1">
      <alignment horizontal="center" vertical="center"/>
    </xf>
    <xf numFmtId="176" fontId="28" fillId="2" borderId="3" xfId="4" applyNumberFormat="1" applyFont="1" applyFill="1" applyBorder="1" applyAlignment="1" applyProtection="1">
      <alignment horizontal="center" vertical="center"/>
    </xf>
    <xf numFmtId="38" fontId="39" fillId="3" borderId="3" xfId="4" applyFont="1" applyFill="1" applyBorder="1" applyAlignment="1" applyProtection="1">
      <alignment horizontal="center" vertical="center"/>
    </xf>
    <xf numFmtId="0" fontId="37" fillId="3" borderId="3" xfId="1" applyFont="1" applyFill="1" applyBorder="1" applyAlignment="1">
      <alignment horizontal="center" vertical="center"/>
    </xf>
    <xf numFmtId="38" fontId="37" fillId="3" borderId="3" xfId="4" applyFont="1" applyFill="1" applyBorder="1" applyAlignment="1" applyProtection="1">
      <alignment horizontal="center" vertical="center"/>
    </xf>
    <xf numFmtId="176" fontId="37" fillId="3" borderId="3" xfId="1" applyNumberFormat="1" applyFont="1" applyFill="1" applyBorder="1" applyAlignment="1">
      <alignment horizontal="center" vertical="center"/>
    </xf>
    <xf numFmtId="176" fontId="38" fillId="3" borderId="3" xfId="1" applyNumberFormat="1" applyFont="1" applyFill="1" applyBorder="1" applyAlignment="1">
      <alignment horizontal="center" vertical="center"/>
    </xf>
    <xf numFmtId="5" fontId="37" fillId="3" borderId="3" xfId="1" applyNumberFormat="1" applyFont="1" applyFill="1" applyBorder="1" applyAlignment="1">
      <alignment horizontal="center" vertical="center"/>
    </xf>
    <xf numFmtId="0" fontId="37" fillId="3" borderId="3" xfId="1" applyFont="1" applyFill="1" applyBorder="1" applyAlignment="1">
      <alignment horizontal="center" vertical="center" wrapText="1"/>
    </xf>
    <xf numFmtId="38" fontId="22" fillId="3" borderId="3" xfId="4" applyFont="1" applyFill="1" applyBorder="1" applyAlignment="1" applyProtection="1">
      <alignment horizontal="center" vertical="center" wrapText="1"/>
    </xf>
    <xf numFmtId="0" fontId="10" fillId="0" borderId="5" xfId="1" applyFont="1" applyBorder="1" applyAlignment="1">
      <alignment horizontal="center" vertical="center"/>
    </xf>
    <xf numFmtId="0" fontId="4" fillId="0" borderId="5" xfId="1" applyFont="1" applyBorder="1" applyAlignment="1">
      <alignment horizontal="center" vertical="center"/>
    </xf>
    <xf numFmtId="0" fontId="13" fillId="0" borderId="5" xfId="1" applyFont="1" applyBorder="1" applyAlignment="1">
      <alignment horizontal="center" vertical="center" wrapText="1"/>
    </xf>
    <xf numFmtId="0" fontId="40" fillId="9" borderId="5" xfId="1" applyFont="1" applyFill="1" applyBorder="1" applyAlignment="1">
      <alignment horizontal="center" vertical="center"/>
    </xf>
    <xf numFmtId="0" fontId="41" fillId="2" borderId="5" xfId="1" applyFont="1" applyFill="1" applyBorder="1" applyAlignment="1">
      <alignment horizontal="center" vertical="center"/>
    </xf>
    <xf numFmtId="0" fontId="41" fillId="2" borderId="5" xfId="1" quotePrefix="1" applyFont="1" applyFill="1" applyBorder="1" applyAlignment="1">
      <alignment horizontal="center" vertical="center"/>
    </xf>
    <xf numFmtId="176" fontId="41" fillId="2" borderId="5" xfId="1" applyNumberFormat="1" applyFont="1" applyFill="1" applyBorder="1" applyAlignment="1">
      <alignment horizontal="center" vertical="center"/>
    </xf>
    <xf numFmtId="0" fontId="42" fillId="0" borderId="3" xfId="1" applyFont="1" applyBorder="1" applyAlignment="1">
      <alignment horizontal="center" vertical="center"/>
    </xf>
    <xf numFmtId="0" fontId="41" fillId="0" borderId="3" xfId="1" applyFont="1" applyBorder="1" applyAlignment="1">
      <alignment horizontal="center" vertical="center"/>
    </xf>
    <xf numFmtId="0" fontId="43" fillId="0" borderId="3" xfId="1" applyFont="1" applyBorder="1" applyAlignment="1">
      <alignment horizontal="center" vertical="center"/>
    </xf>
    <xf numFmtId="176" fontId="41" fillId="0" borderId="3" xfId="1" applyNumberFormat="1" applyFont="1" applyBorder="1" applyAlignment="1">
      <alignment horizontal="center" vertical="center"/>
    </xf>
    <xf numFmtId="176" fontId="41" fillId="0" borderId="3" xfId="2" applyNumberFormat="1" applyFont="1" applyBorder="1" applyAlignment="1">
      <alignment horizontal="center" vertical="center"/>
    </xf>
    <xf numFmtId="38" fontId="8" fillId="0" borderId="3" xfId="4" applyFont="1" applyFill="1" applyBorder="1" applyAlignment="1" applyProtection="1">
      <alignment horizontal="center" vertical="center"/>
    </xf>
    <xf numFmtId="0" fontId="41" fillId="0" borderId="3" xfId="1" applyFont="1" applyBorder="1" applyAlignment="1">
      <alignment horizontal="center" vertical="center" wrapText="1"/>
    </xf>
    <xf numFmtId="38" fontId="41" fillId="0" borderId="3" xfId="4" applyFont="1" applyFill="1" applyBorder="1" applyAlignment="1" applyProtection="1">
      <alignment horizontal="center" vertical="center"/>
    </xf>
    <xf numFmtId="0" fontId="9" fillId="0" borderId="3" xfId="7" applyFont="1" applyBorder="1" applyAlignment="1">
      <alignment horizontal="center" vertical="center"/>
    </xf>
    <xf numFmtId="38" fontId="8" fillId="0" borderId="3" xfId="4" applyFont="1" applyFill="1" applyBorder="1" applyAlignment="1" applyProtection="1">
      <alignment vertical="center"/>
    </xf>
    <xf numFmtId="5" fontId="34" fillId="0" borderId="0" xfId="1" applyNumberFormat="1" applyFont="1" applyAlignment="1">
      <alignment horizontal="center" vertical="center"/>
    </xf>
    <xf numFmtId="1" fontId="41" fillId="0" borderId="0" xfId="1" applyNumberFormat="1" applyFont="1" applyAlignment="1">
      <alignment horizontal="center" vertical="center"/>
    </xf>
    <xf numFmtId="0" fontId="41" fillId="0" borderId="0" xfId="1" applyFont="1" applyAlignment="1">
      <alignment horizontal="center" vertical="center"/>
    </xf>
    <xf numFmtId="0" fontId="38" fillId="0" borderId="0" xfId="5" applyFont="1" applyAlignment="1">
      <alignment horizontal="center" vertical="center"/>
    </xf>
    <xf numFmtId="38" fontId="8" fillId="0" borderId="0" xfId="1" applyNumberFormat="1" applyFont="1" applyAlignment="1">
      <alignment horizontal="center" vertical="center"/>
    </xf>
    <xf numFmtId="0" fontId="8" fillId="0" borderId="0" xfId="5" applyFont="1" applyAlignment="1">
      <alignment horizontal="center" vertical="center"/>
    </xf>
    <xf numFmtId="184" fontId="38" fillId="0" borderId="0" xfId="1" applyNumberFormat="1" applyFont="1" applyAlignment="1">
      <alignment horizontal="center" vertical="center"/>
    </xf>
    <xf numFmtId="184" fontId="10" fillId="0" borderId="0" xfId="1" applyNumberFormat="1" applyFont="1" applyAlignment="1">
      <alignment horizontal="center" vertical="center"/>
    </xf>
    <xf numFmtId="0" fontId="8" fillId="0" borderId="0" xfId="1" applyFont="1" applyAlignment="1">
      <alignment horizontal="center" vertical="center"/>
    </xf>
    <xf numFmtId="0" fontId="8" fillId="0" borderId="0" xfId="1" applyFont="1" applyAlignment="1">
      <alignment vertical="center"/>
    </xf>
    <xf numFmtId="176" fontId="41" fillId="0" borderId="5" xfId="1" applyNumberFormat="1" applyFont="1" applyBorder="1" applyAlignment="1">
      <alignment horizontal="center" vertical="center"/>
    </xf>
    <xf numFmtId="38" fontId="8" fillId="0" borderId="5" xfId="4" applyFont="1" applyFill="1" applyBorder="1" applyAlignment="1" applyProtection="1">
      <alignment horizontal="center" vertical="center"/>
    </xf>
    <xf numFmtId="0" fontId="41" fillId="0" borderId="5" xfId="1" applyFont="1" applyBorder="1" applyAlignment="1">
      <alignment horizontal="center" vertical="center"/>
    </xf>
    <xf numFmtId="38" fontId="41" fillId="0" borderId="5" xfId="4" applyFont="1" applyFill="1" applyBorder="1" applyAlignment="1" applyProtection="1">
      <alignment horizontal="center" vertical="center"/>
    </xf>
    <xf numFmtId="0" fontId="9" fillId="0" borderId="5" xfId="7" applyFont="1" applyBorder="1" applyAlignment="1">
      <alignment horizontal="center" vertical="center"/>
    </xf>
    <xf numFmtId="176" fontId="10" fillId="0" borderId="0" xfId="1" applyNumberFormat="1" applyFont="1" applyAlignment="1">
      <alignment horizontal="center" vertical="center"/>
    </xf>
    <xf numFmtId="0" fontId="41" fillId="0" borderId="0" xfId="2" applyFont="1" applyAlignment="1">
      <alignment horizontal="center" vertical="center"/>
    </xf>
    <xf numFmtId="176" fontId="41" fillId="0" borderId="6" xfId="1" applyNumberFormat="1" applyFont="1" applyBorder="1" applyAlignment="1">
      <alignment horizontal="center" vertical="center"/>
    </xf>
    <xf numFmtId="38" fontId="8" fillId="0" borderId="6" xfId="4" applyFont="1" applyFill="1" applyBorder="1" applyAlignment="1" applyProtection="1">
      <alignment horizontal="center" vertical="center"/>
    </xf>
    <xf numFmtId="0" fontId="41" fillId="0" borderId="6" xfId="1" applyFont="1" applyBorder="1" applyAlignment="1">
      <alignment horizontal="center" vertical="center"/>
    </xf>
    <xf numFmtId="38" fontId="41" fillId="0" borderId="6" xfId="4" applyFont="1" applyFill="1" applyBorder="1" applyAlignment="1" applyProtection="1">
      <alignment horizontal="center" vertical="center"/>
    </xf>
    <xf numFmtId="0" fontId="10" fillId="0" borderId="6" xfId="1" applyFont="1" applyBorder="1" applyAlignment="1">
      <alignment horizontal="center" vertical="center"/>
    </xf>
    <xf numFmtId="0" fontId="4" fillId="0" borderId="6" xfId="1" applyFont="1" applyBorder="1" applyAlignment="1">
      <alignment horizontal="center" vertical="center"/>
    </xf>
    <xf numFmtId="0" fontId="13" fillId="0" borderId="7" xfId="1" applyFont="1" applyBorder="1" applyAlignment="1">
      <alignment vertical="center"/>
    </xf>
    <xf numFmtId="0" fontId="23" fillId="0" borderId="8" xfId="1" applyFont="1" applyBorder="1" applyAlignment="1">
      <alignment vertical="center"/>
    </xf>
    <xf numFmtId="0" fontId="23" fillId="10" borderId="9" xfId="1" applyFont="1" applyFill="1" applyBorder="1" applyAlignment="1">
      <alignment horizontal="left" vertical="center"/>
    </xf>
    <xf numFmtId="176" fontId="13" fillId="10" borderId="9" xfId="1" applyNumberFormat="1" applyFont="1" applyFill="1" applyBorder="1" applyAlignment="1">
      <alignment vertical="center"/>
    </xf>
    <xf numFmtId="176" fontId="13" fillId="0" borderId="9" xfId="1" applyNumberFormat="1" applyFont="1" applyBorder="1" applyAlignment="1">
      <alignment vertical="center"/>
    </xf>
    <xf numFmtId="0" fontId="44" fillId="0" borderId="9" xfId="1" applyFont="1" applyBorder="1" applyAlignment="1">
      <alignment vertical="center"/>
    </xf>
    <xf numFmtId="176" fontId="24" fillId="0" borderId="9" xfId="1" applyNumberFormat="1" applyFont="1" applyBorder="1" applyAlignment="1">
      <alignment horizontal="center" vertical="center"/>
    </xf>
    <xf numFmtId="0" fontId="24" fillId="0" borderId="9" xfId="1" applyFont="1" applyBorder="1" applyAlignment="1">
      <alignment horizontal="center" vertical="center"/>
    </xf>
    <xf numFmtId="0" fontId="24" fillId="0" borderId="9" xfId="1" applyFont="1" applyBorder="1" applyAlignment="1">
      <alignment vertical="center"/>
    </xf>
    <xf numFmtId="0" fontId="26" fillId="0" borderId="6" xfId="1" applyFont="1" applyBorder="1" applyAlignment="1">
      <alignment horizontal="center" vertical="center"/>
    </xf>
    <xf numFmtId="0" fontId="27" fillId="0" borderId="6" xfId="1" applyFont="1" applyBorder="1" applyAlignment="1">
      <alignment horizontal="center" vertical="center"/>
    </xf>
    <xf numFmtId="38" fontId="8" fillId="0" borderId="0" xfId="4" applyFont="1" applyFill="1" applyBorder="1" applyAlignment="1" applyProtection="1">
      <alignment horizontal="center" vertical="center"/>
    </xf>
    <xf numFmtId="176" fontId="41" fillId="0" borderId="0" xfId="1" applyNumberFormat="1" applyFont="1" applyAlignment="1">
      <alignment horizontal="center" vertical="center"/>
    </xf>
    <xf numFmtId="0" fontId="45" fillId="0" borderId="0" xfId="1" applyFont="1" applyAlignment="1">
      <alignment horizontal="center" vertical="center"/>
    </xf>
    <xf numFmtId="0" fontId="45" fillId="0" borderId="0" xfId="1" applyFont="1" applyAlignment="1">
      <alignment horizontal="center" vertical="center" wrapText="1"/>
    </xf>
    <xf numFmtId="38" fontId="8" fillId="0" borderId="0" xfId="4" applyFont="1" applyFill="1" applyBorder="1" applyAlignment="1" applyProtection="1">
      <alignment horizontal="right" vertical="center"/>
    </xf>
    <xf numFmtId="0" fontId="34" fillId="0" borderId="0" xfId="1" applyFont="1" applyAlignment="1">
      <alignment horizontal="center" vertical="center" wrapText="1"/>
    </xf>
    <xf numFmtId="0" fontId="4" fillId="0" borderId="3" xfId="1" applyFont="1" applyBorder="1" applyAlignment="1">
      <alignment horizontal="center" vertical="center"/>
    </xf>
    <xf numFmtId="0" fontId="13" fillId="0" borderId="3" xfId="1" applyFont="1" applyBorder="1" applyAlignment="1">
      <alignment horizontal="center" vertical="center" wrapText="1"/>
    </xf>
    <xf numFmtId="0" fontId="44" fillId="7" borderId="10" xfId="1" applyFont="1" applyFill="1" applyBorder="1" applyAlignment="1">
      <alignment vertical="center"/>
    </xf>
    <xf numFmtId="0" fontId="25" fillId="0" borderId="0" xfId="1" applyFont="1" applyAlignment="1">
      <alignment horizontal="center" vertical="center"/>
    </xf>
    <xf numFmtId="0" fontId="26" fillId="0" borderId="2" xfId="1" applyFont="1" applyBorder="1" applyAlignment="1">
      <alignment horizontal="center" vertical="center"/>
    </xf>
    <xf numFmtId="0" fontId="46" fillId="0" borderId="11" xfId="1" applyFont="1" applyBorder="1" applyAlignment="1">
      <alignment horizontal="center" vertical="center"/>
    </xf>
    <xf numFmtId="0" fontId="16" fillId="0" borderId="2" xfId="1" applyFont="1" applyBorder="1" applyAlignment="1">
      <alignment vertical="center"/>
    </xf>
    <xf numFmtId="0" fontId="8" fillId="0" borderId="2" xfId="1" applyFont="1" applyBorder="1" applyAlignment="1">
      <alignment vertical="center"/>
    </xf>
    <xf numFmtId="176" fontId="41" fillId="0" borderId="2" xfId="1" applyNumberFormat="1" applyFont="1" applyBorder="1" applyAlignment="1">
      <alignment horizontal="center" vertical="center"/>
    </xf>
    <xf numFmtId="176" fontId="41" fillId="0" borderId="2" xfId="1" applyNumberFormat="1" applyFont="1" applyBorder="1" applyAlignment="1">
      <alignment horizontal="center" vertical="center" wrapText="1"/>
    </xf>
    <xf numFmtId="180" fontId="8" fillId="0" borderId="2" xfId="1" applyNumberFormat="1" applyFont="1" applyBorder="1" applyAlignment="1">
      <alignment horizontal="center" vertical="center"/>
    </xf>
    <xf numFmtId="0" fontId="38" fillId="0" borderId="2" xfId="1" applyFont="1" applyBorder="1" applyAlignment="1">
      <alignment horizontal="center" vertical="center" wrapText="1"/>
    </xf>
    <xf numFmtId="180" fontId="41" fillId="0" borderId="2" xfId="1" applyNumberFormat="1" applyFont="1" applyBorder="1" applyAlignment="1">
      <alignment horizontal="center" vertical="center"/>
    </xf>
    <xf numFmtId="0" fontId="45" fillId="0" borderId="2" xfId="1" applyFont="1" applyBorder="1" applyAlignment="1">
      <alignment horizontal="center" vertical="center" wrapText="1"/>
    </xf>
    <xf numFmtId="0" fontId="45" fillId="0" borderId="2" xfId="1" applyFont="1" applyBorder="1" applyAlignment="1">
      <alignment horizontal="center" vertical="center"/>
    </xf>
    <xf numFmtId="31" fontId="34" fillId="0" borderId="2" xfId="4" applyNumberFormat="1" applyFont="1" applyFill="1" applyBorder="1" applyAlignment="1" applyProtection="1">
      <alignment horizontal="right" vertical="center"/>
    </xf>
    <xf numFmtId="31" fontId="8" fillId="0" borderId="2" xfId="4" applyNumberFormat="1" applyFont="1" applyFill="1" applyBorder="1" applyAlignment="1" applyProtection="1">
      <alignment horizontal="right" vertical="center"/>
    </xf>
    <xf numFmtId="0" fontId="13" fillId="0" borderId="12" xfId="1" applyFont="1" applyBorder="1" applyAlignment="1">
      <alignment horizontal="center" vertical="center" wrapText="1"/>
    </xf>
    <xf numFmtId="0" fontId="23" fillId="0" borderId="13" xfId="1" applyFont="1" applyBorder="1" applyAlignment="1">
      <alignment horizontal="center" vertical="center"/>
    </xf>
    <xf numFmtId="176" fontId="28" fillId="2" borderId="13" xfId="1" applyNumberFormat="1" applyFont="1" applyFill="1" applyBorder="1" applyAlignment="1">
      <alignment horizontal="center" vertical="center"/>
    </xf>
    <xf numFmtId="0" fontId="28" fillId="2" borderId="13" xfId="1" applyFont="1" applyFill="1" applyBorder="1" applyAlignment="1">
      <alignment horizontal="center" vertical="center"/>
    </xf>
    <xf numFmtId="176" fontId="28" fillId="2" borderId="14" xfId="1" applyNumberFormat="1" applyFont="1" applyFill="1" applyBorder="1" applyAlignment="1">
      <alignment horizontal="center" vertical="center"/>
    </xf>
    <xf numFmtId="38" fontId="30" fillId="2" borderId="3" xfId="4" applyFont="1" applyFill="1" applyBorder="1" applyAlignment="1" applyProtection="1">
      <alignment horizontal="center" vertical="center" wrapText="1"/>
    </xf>
    <xf numFmtId="38" fontId="28" fillId="0" borderId="14" xfId="1" applyNumberFormat="1" applyFont="1" applyBorder="1" applyAlignment="1">
      <alignment horizontal="center" vertical="center"/>
    </xf>
    <xf numFmtId="0" fontId="13" fillId="0" borderId="15" xfId="1" applyFont="1" applyBorder="1" applyAlignment="1">
      <alignment horizontal="center" vertical="center"/>
    </xf>
    <xf numFmtId="0" fontId="13" fillId="0" borderId="15" xfId="1" applyFont="1" applyBorder="1" applyAlignment="1">
      <alignment vertical="center"/>
    </xf>
    <xf numFmtId="0" fontId="41" fillId="0" borderId="15" xfId="1" applyFont="1" applyBorder="1" applyAlignment="1">
      <alignment vertical="center"/>
    </xf>
    <xf numFmtId="176" fontId="41" fillId="0" borderId="15" xfId="1" applyNumberFormat="1" applyFont="1" applyBorder="1" applyAlignment="1">
      <alignment horizontal="center" vertical="center"/>
    </xf>
    <xf numFmtId="38" fontId="8" fillId="0" borderId="15" xfId="4" applyFont="1" applyFill="1" applyBorder="1" applyAlignment="1" applyProtection="1">
      <alignment horizontal="center" vertical="center"/>
    </xf>
    <xf numFmtId="5" fontId="41" fillId="0" borderId="15" xfId="1" applyNumberFormat="1" applyFont="1" applyBorder="1" applyAlignment="1">
      <alignment horizontal="center" vertical="center"/>
    </xf>
    <xf numFmtId="0" fontId="41" fillId="0" borderId="15" xfId="1" applyFont="1" applyBorder="1" applyAlignment="1">
      <alignment horizontal="center" vertical="center"/>
    </xf>
    <xf numFmtId="0" fontId="41" fillId="0" borderId="15" xfId="1" applyFont="1" applyBorder="1" applyAlignment="1">
      <alignment horizontal="center" vertical="center" wrapText="1"/>
    </xf>
    <xf numFmtId="38" fontId="41" fillId="0" borderId="15" xfId="4" applyFont="1" applyFill="1" applyBorder="1" applyAlignment="1" applyProtection="1">
      <alignment horizontal="center" vertical="center"/>
    </xf>
    <xf numFmtId="31" fontId="34" fillId="0" borderId="15" xfId="4" applyNumberFormat="1" applyFont="1" applyFill="1" applyBorder="1" applyAlignment="1" applyProtection="1">
      <alignment horizontal="right" vertical="center"/>
    </xf>
    <xf numFmtId="31" fontId="8" fillId="0" borderId="15" xfId="4" applyNumberFormat="1" applyFont="1" applyFill="1" applyBorder="1" applyAlignment="1" applyProtection="1">
      <alignment horizontal="right" vertical="center"/>
    </xf>
    <xf numFmtId="0" fontId="34" fillId="0" borderId="0" xfId="5" applyFont="1" applyAlignment="1">
      <alignment horizontal="center" vertical="center"/>
    </xf>
    <xf numFmtId="184" fontId="41" fillId="0" borderId="0" xfId="1" applyNumberFormat="1" applyFont="1" applyAlignment="1">
      <alignment horizontal="center" vertical="center"/>
    </xf>
    <xf numFmtId="184" fontId="13" fillId="0" borderId="0" xfId="1" applyNumberFormat="1" applyFont="1" applyAlignment="1">
      <alignment horizontal="center" vertical="center"/>
    </xf>
    <xf numFmtId="0" fontId="41" fillId="0" borderId="0" xfId="1" applyFont="1" applyAlignment="1">
      <alignment vertical="center"/>
    </xf>
    <xf numFmtId="0" fontId="8" fillId="0" borderId="0" xfId="3" applyFont="1" applyAlignment="1">
      <alignment horizontal="center" vertical="center"/>
    </xf>
    <xf numFmtId="0" fontId="38" fillId="0" borderId="0" xfId="3" applyFont="1" applyAlignment="1">
      <alignment horizontal="center" vertical="center"/>
    </xf>
    <xf numFmtId="0" fontId="43" fillId="0" borderId="6" xfId="1" applyFont="1" applyBorder="1" applyAlignment="1">
      <alignment horizontal="center" vertical="center"/>
    </xf>
    <xf numFmtId="38" fontId="16" fillId="0" borderId="6" xfId="4" applyFont="1" applyFill="1" applyBorder="1" applyAlignment="1" applyProtection="1">
      <alignment horizontal="center" vertical="center"/>
    </xf>
    <xf numFmtId="176" fontId="28" fillId="0" borderId="6" xfId="1" applyNumberFormat="1" applyFont="1" applyBorder="1" applyAlignment="1">
      <alignment horizontal="center" vertical="center"/>
    </xf>
    <xf numFmtId="176" fontId="41" fillId="0" borderId="6" xfId="2" applyNumberFormat="1" applyFont="1" applyBorder="1" applyAlignment="1">
      <alignment horizontal="center" vertical="center"/>
    </xf>
    <xf numFmtId="0" fontId="26" fillId="0" borderId="16" xfId="1" applyFont="1" applyBorder="1" applyAlignment="1">
      <alignment horizontal="center" vertical="center"/>
    </xf>
    <xf numFmtId="0" fontId="46" fillId="0" borderId="17" xfId="1" applyFont="1" applyBorder="1" applyAlignment="1">
      <alignment horizontal="center" vertical="center"/>
    </xf>
    <xf numFmtId="0" fontId="43" fillId="0" borderId="2" xfId="1" applyFont="1" applyBorder="1" applyAlignment="1">
      <alignment horizontal="center" vertical="center"/>
    </xf>
    <xf numFmtId="176" fontId="28" fillId="0" borderId="2" xfId="1" applyNumberFormat="1" applyFont="1" applyBorder="1" applyAlignment="1">
      <alignment horizontal="center" vertical="center"/>
    </xf>
    <xf numFmtId="176" fontId="41" fillId="0" borderId="2" xfId="2" applyNumberFormat="1" applyFont="1" applyBorder="1" applyAlignment="1">
      <alignment horizontal="center" vertical="center"/>
    </xf>
    <xf numFmtId="38" fontId="30" fillId="2" borderId="14" xfId="1" applyNumberFormat="1" applyFont="1" applyFill="1" applyBorder="1" applyAlignment="1">
      <alignment horizontal="center" vertical="center" wrapText="1"/>
    </xf>
    <xf numFmtId="0" fontId="28" fillId="0" borderId="14" xfId="1" applyFont="1" applyBorder="1" applyAlignment="1">
      <alignment horizontal="center" vertical="center"/>
    </xf>
    <xf numFmtId="0" fontId="41" fillId="0" borderId="3" xfId="1" applyFont="1" applyBorder="1" applyAlignment="1">
      <alignment vertical="center"/>
    </xf>
    <xf numFmtId="0" fontId="41" fillId="0" borderId="0" xfId="5" applyFont="1" applyAlignment="1">
      <alignment horizontal="center" vertical="center"/>
    </xf>
    <xf numFmtId="38" fontId="41" fillId="0" borderId="0" xfId="1" applyNumberFormat="1" applyFont="1" applyAlignment="1">
      <alignment horizontal="center" vertical="center"/>
    </xf>
    <xf numFmtId="0" fontId="41" fillId="0" borderId="5" xfId="1" applyFont="1" applyBorder="1" applyAlignment="1">
      <alignment horizontal="center" vertical="center" wrapText="1"/>
    </xf>
    <xf numFmtId="0" fontId="47" fillId="0" borderId="0" xfId="1" applyFont="1" applyAlignment="1">
      <alignment vertical="center"/>
    </xf>
    <xf numFmtId="0" fontId="13" fillId="0" borderId="6" xfId="1" applyFont="1" applyBorder="1" applyAlignment="1">
      <alignment horizontal="center" vertical="center"/>
    </xf>
    <xf numFmtId="0" fontId="26" fillId="0" borderId="2" xfId="1" applyFont="1" applyBorder="1" applyAlignment="1">
      <alignment vertical="center"/>
    </xf>
    <xf numFmtId="0" fontId="13" fillId="0" borderId="2" xfId="1" applyFont="1" applyBorder="1" applyAlignment="1">
      <alignment horizontal="center" vertical="center"/>
    </xf>
    <xf numFmtId="0" fontId="32" fillId="0" borderId="0" xfId="1" applyFont="1" applyAlignment="1">
      <alignment horizontal="center" vertical="center"/>
    </xf>
    <xf numFmtId="0" fontId="5" fillId="0" borderId="0" xfId="1" applyFont="1" applyAlignment="1">
      <alignment vertical="center"/>
    </xf>
    <xf numFmtId="0" fontId="43" fillId="0" borderId="0" xfId="1" applyFont="1" applyAlignment="1">
      <alignment horizontal="center" vertical="center"/>
    </xf>
    <xf numFmtId="176" fontId="8" fillId="0" borderId="0" xfId="1" applyNumberFormat="1" applyFont="1" applyAlignment="1">
      <alignment horizontal="center" vertical="center"/>
    </xf>
    <xf numFmtId="0" fontId="38" fillId="0" borderId="0" xfId="1" applyFont="1" applyAlignment="1">
      <alignment vertical="center"/>
    </xf>
    <xf numFmtId="0" fontId="26" fillId="0" borderId="0" xfId="1" applyFont="1" applyAlignment="1">
      <alignment vertical="center"/>
    </xf>
    <xf numFmtId="5" fontId="8" fillId="0" borderId="0" xfId="1" applyNumberFormat="1" applyFont="1" applyAlignment="1">
      <alignment horizontal="center" vertical="center"/>
    </xf>
    <xf numFmtId="0" fontId="8" fillId="0" borderId="0" xfId="1" applyFont="1" applyAlignment="1">
      <alignment horizontal="center" vertical="center" wrapText="1"/>
    </xf>
    <xf numFmtId="5" fontId="34" fillId="0" borderId="0" xfId="1" applyNumberFormat="1" applyFont="1" applyAlignment="1">
      <alignment horizontal="right" vertical="center"/>
    </xf>
    <xf numFmtId="38" fontId="8" fillId="0" borderId="0" xfId="4" applyFont="1" applyFill="1" applyBorder="1" applyAlignment="1" applyProtection="1">
      <alignment vertical="center"/>
    </xf>
    <xf numFmtId="182" fontId="34" fillId="0" borderId="0" xfId="1" applyNumberFormat="1" applyFont="1" applyAlignment="1">
      <alignment horizontal="center" vertical="center"/>
    </xf>
    <xf numFmtId="0" fontId="41" fillId="0" borderId="3" xfId="1" applyFont="1" applyBorder="1" applyAlignment="1">
      <alignment horizontal="center" vertical="center"/>
    </xf>
    <xf numFmtId="0" fontId="7" fillId="0" borderId="5" xfId="1" applyFont="1" applyBorder="1" applyAlignment="1">
      <alignment horizontal="center" vertical="center"/>
    </xf>
    <xf numFmtId="0" fontId="35" fillId="7" borderId="18" xfId="1" applyFont="1" applyFill="1" applyBorder="1" applyAlignment="1">
      <alignment vertical="center"/>
    </xf>
    <xf numFmtId="0" fontId="35" fillId="7" borderId="19" xfId="1" applyFont="1" applyFill="1" applyBorder="1" applyAlignment="1">
      <alignment vertical="center"/>
    </xf>
    <xf numFmtId="0" fontId="35" fillId="7" borderId="10" xfId="1" applyFont="1" applyFill="1" applyBorder="1" applyAlignment="1">
      <alignment vertical="center"/>
    </xf>
    <xf numFmtId="0" fontId="35" fillId="7" borderId="2" xfId="1" applyFont="1" applyFill="1" applyBorder="1" applyAlignment="1">
      <alignment vertical="center"/>
    </xf>
    <xf numFmtId="38" fontId="37" fillId="3" borderId="0" xfId="4" applyFont="1" applyFill="1" applyBorder="1" applyAlignment="1" applyProtection="1">
      <alignment horizontal="center" vertical="center" wrapText="1"/>
    </xf>
    <xf numFmtId="183" fontId="23" fillId="8" borderId="0" xfId="1" applyNumberFormat="1" applyFont="1" applyFill="1" applyAlignment="1">
      <alignment horizontal="center" vertical="center"/>
    </xf>
    <xf numFmtId="38" fontId="28" fillId="2" borderId="0" xfId="4" applyFont="1" applyFill="1" applyBorder="1" applyAlignment="1" applyProtection="1">
      <alignment horizontal="center" vertical="center" wrapText="1"/>
    </xf>
    <xf numFmtId="38" fontId="28" fillId="2" borderId="3" xfId="4" applyFont="1" applyFill="1" applyBorder="1" applyAlignment="1" applyProtection="1">
      <alignment horizontal="center" vertical="center" wrapText="1"/>
    </xf>
    <xf numFmtId="0" fontId="37" fillId="3" borderId="3" xfId="1" applyFont="1" applyFill="1" applyBorder="1" applyAlignment="1">
      <alignment horizontal="center" vertical="center"/>
    </xf>
    <xf numFmtId="0" fontId="37" fillId="3" borderId="0" xfId="1" applyFont="1" applyFill="1" applyAlignment="1">
      <alignment horizontal="center" vertical="center"/>
    </xf>
    <xf numFmtId="0" fontId="37" fillId="3" borderId="0" xfId="1" applyFont="1" applyFill="1" applyAlignment="1">
      <alignment horizontal="center" vertical="center" wrapText="1"/>
    </xf>
    <xf numFmtId="5" fontId="37" fillId="3" borderId="0" xfId="1" applyNumberFormat="1" applyFont="1" applyFill="1" applyAlignment="1">
      <alignment horizontal="center" vertical="center"/>
    </xf>
    <xf numFmtId="0" fontId="4" fillId="0" borderId="0" xfId="1" applyFont="1" applyAlignment="1">
      <alignment horizontal="center" vertical="center"/>
    </xf>
    <xf numFmtId="0" fontId="10" fillId="0" borderId="0" xfId="1" applyFont="1" applyAlignment="1">
      <alignment horizontal="left" vertical="center"/>
    </xf>
    <xf numFmtId="0" fontId="40" fillId="11" borderId="5" xfId="1" applyFont="1" applyFill="1" applyBorder="1" applyAlignment="1">
      <alignment horizontal="center" vertical="center"/>
    </xf>
    <xf numFmtId="0" fontId="43" fillId="11" borderId="3" xfId="1" applyFont="1" applyFill="1" applyBorder="1" applyAlignment="1">
      <alignment horizontal="center" vertical="center"/>
    </xf>
    <xf numFmtId="176" fontId="41" fillId="11" borderId="3" xfId="1" applyNumberFormat="1" applyFont="1" applyFill="1" applyBorder="1" applyAlignment="1">
      <alignment horizontal="center" vertical="center"/>
    </xf>
    <xf numFmtId="176" fontId="41" fillId="11" borderId="3" xfId="2" applyNumberFormat="1" applyFont="1" applyFill="1" applyBorder="1" applyAlignment="1">
      <alignment horizontal="center" vertical="center"/>
    </xf>
    <xf numFmtId="0" fontId="35" fillId="11" borderId="2" xfId="1" applyFont="1" applyFill="1" applyBorder="1" applyAlignment="1">
      <alignment vertical="center"/>
    </xf>
  </cellXfs>
  <cellStyles count="8">
    <cellStyle name="桁区切り 2" xfId="4" xr:uid="{6D5F36BC-5F5D-4D7E-A9CB-331D6C60F9AA}"/>
    <cellStyle name="標準" xfId="0" builtinId="0"/>
    <cellStyle name="標準 2" xfId="1" xr:uid="{B4E90693-D926-4476-B9BD-365D2623D6E0}"/>
    <cellStyle name="標準 2 2" xfId="3" xr:uid="{1915E83B-363F-4444-9C6E-3DE4E85AA00B}"/>
    <cellStyle name="標準_ＡＮＡ　書類2" xfId="2" xr:uid="{C74663E0-6DAE-491B-8ED5-69538365BEAF}"/>
    <cellStyle name="標準_Book1 (1)" xfId="6" xr:uid="{224D1D67-1E51-4390-BC80-20CEF8A5DE34}"/>
    <cellStyle name="標準_Book1www" xfId="5" xr:uid="{EDB324EF-6B4C-4A1E-AFEC-F9C36C10AFA5}"/>
    <cellStyle name="標準_ヒルトン原本01日" xfId="7" xr:uid="{3490D0DD-9B70-46A1-963D-215D68D99589}"/>
  </cellStyles>
  <dxfs count="703">
    <dxf>
      <font>
        <b/>
        <i val="0"/>
        <color theme="2" tint="-0.89996032593768116"/>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theme="2" tint="-0.89996032593768116"/>
      </font>
    </dxf>
    <dxf>
      <font>
        <color rgb="FFFF0000"/>
      </font>
    </dxf>
    <dxf>
      <font>
        <color rgb="FF0000FF"/>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b/>
        <i val="0"/>
        <color theme="2" tint="-0.89996032593768116"/>
      </font>
    </dxf>
    <dxf>
      <font>
        <b/>
        <i val="0"/>
        <color rgb="FFFF0000"/>
      </font>
    </dxf>
    <dxf>
      <font>
        <b/>
        <i val="0"/>
        <color rgb="FFFF0000"/>
      </font>
      <fill>
        <patternFill patternType="none">
          <bgColor indexed="65"/>
        </patternFill>
      </fill>
    </dxf>
    <dxf>
      <font>
        <b/>
        <i val="0"/>
        <color rgb="FFFF0000"/>
      </font>
      <fill>
        <patternFill>
          <bgColor theme="5" tint="0.79998168889431442"/>
        </patternFill>
      </fill>
    </dxf>
    <dxf>
      <font>
        <b/>
        <i val="0"/>
        <color rgb="FFCC0066"/>
      </font>
    </dxf>
    <dxf>
      <font>
        <color rgb="FFFF0000"/>
      </font>
    </dxf>
    <dxf>
      <font>
        <color rgb="FF0000F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02\My%20Documents\&#12464;&#12521;&#12473;&#12511;&#12450;&#22823;&#38442;\&#12464;&#12521;&#12473;&#12511;&#12450;&#25152;&#2364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new&#12510;&#12473;&#12479;&#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グラスミア大阪"/>
      <sheetName val="メンバー№"/>
      <sheetName val="メンバー一覧"/>
      <sheetName val="一覧・携帯"/>
      <sheetName val="携帯電話"/>
      <sheetName val="グラスミア所属"/>
    </sheetNames>
    <sheetDataSet>
      <sheetData sheetId="0" refreshError="1"/>
      <sheetData sheetId="1" refreshError="1">
        <row r="2">
          <cell r="A2">
            <v>10820</v>
          </cell>
        </row>
        <row r="3">
          <cell r="A3">
            <v>20849</v>
          </cell>
        </row>
        <row r="4">
          <cell r="A4">
            <v>22820</v>
          </cell>
        </row>
        <row r="5">
          <cell r="A5">
            <v>24783</v>
          </cell>
        </row>
        <row r="6">
          <cell r="A6">
            <v>24843</v>
          </cell>
        </row>
        <row r="7">
          <cell r="A7">
            <v>25468</v>
          </cell>
        </row>
        <row r="8">
          <cell r="A8">
            <v>25622</v>
          </cell>
        </row>
        <row r="9">
          <cell r="A9">
            <v>25865</v>
          </cell>
        </row>
        <row r="10">
          <cell r="A10">
            <v>26094</v>
          </cell>
        </row>
        <row r="11">
          <cell r="A11">
            <v>27285</v>
          </cell>
        </row>
        <row r="12">
          <cell r="A12">
            <v>27664</v>
          </cell>
        </row>
        <row r="13">
          <cell r="A13">
            <v>29325</v>
          </cell>
        </row>
        <row r="14">
          <cell r="A14">
            <v>29419</v>
          </cell>
        </row>
        <row r="15">
          <cell r="A15">
            <v>30137</v>
          </cell>
        </row>
        <row r="16">
          <cell r="A16">
            <v>30640</v>
          </cell>
        </row>
        <row r="17">
          <cell r="A17">
            <v>31738</v>
          </cell>
        </row>
        <row r="18">
          <cell r="A18">
            <v>31766</v>
          </cell>
        </row>
        <row r="19">
          <cell r="A19">
            <v>31900</v>
          </cell>
        </row>
        <row r="20">
          <cell r="A20">
            <v>31944</v>
          </cell>
        </row>
        <row r="21">
          <cell r="A21">
            <v>33699</v>
          </cell>
        </row>
        <row r="22">
          <cell r="A22">
            <v>33795</v>
          </cell>
        </row>
        <row r="23">
          <cell r="A23">
            <v>33870</v>
          </cell>
        </row>
        <row r="24">
          <cell r="A24">
            <v>33924</v>
          </cell>
        </row>
        <row r="25">
          <cell r="A25">
            <v>33928</v>
          </cell>
        </row>
        <row r="26">
          <cell r="A26">
            <v>34004</v>
          </cell>
        </row>
        <row r="27">
          <cell r="A27">
            <v>34037</v>
          </cell>
        </row>
        <row r="28">
          <cell r="A28">
            <v>34108</v>
          </cell>
        </row>
        <row r="29">
          <cell r="A29">
            <v>34166</v>
          </cell>
        </row>
        <row r="30">
          <cell r="A30">
            <v>34243</v>
          </cell>
        </row>
        <row r="31">
          <cell r="A31">
            <v>34244</v>
          </cell>
        </row>
        <row r="32">
          <cell r="A32">
            <v>34346</v>
          </cell>
        </row>
        <row r="33">
          <cell r="A33">
            <v>34431</v>
          </cell>
        </row>
        <row r="34">
          <cell r="A34">
            <v>34498</v>
          </cell>
        </row>
        <row r="35">
          <cell r="A35">
            <v>34499</v>
          </cell>
        </row>
        <row r="36">
          <cell r="A36">
            <v>37317</v>
          </cell>
        </row>
        <row r="37">
          <cell r="A37">
            <v>38048</v>
          </cell>
        </row>
        <row r="38">
          <cell r="A38">
            <v>34244</v>
          </cell>
        </row>
        <row r="39">
          <cell r="A39">
            <v>34346</v>
          </cell>
        </row>
        <row r="40">
          <cell r="A40">
            <v>34431</v>
          </cell>
        </row>
        <row r="41">
          <cell r="A41">
            <v>37317</v>
          </cell>
        </row>
        <row r="42">
          <cell r="A42">
            <v>38048</v>
          </cell>
        </row>
        <row r="43">
          <cell r="A43">
            <v>34346</v>
          </cell>
        </row>
        <row r="44">
          <cell r="A44">
            <v>37317</v>
          </cell>
        </row>
        <row r="45">
          <cell r="A45">
            <v>38048</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ンバー表"/>
      <sheetName val="計算 (2)"/>
      <sheetName val="計算"/>
      <sheetName val="紹介状"/>
      <sheetName val="紹介状 (2)"/>
      <sheetName val="線無"/>
    </sheetNames>
    <sheetDataSet>
      <sheetData sheetId="0">
        <row r="5">
          <cell r="AE5" t="str">
            <v>ウィンダミア</v>
          </cell>
          <cell r="AG5">
            <v>1</v>
          </cell>
        </row>
        <row r="6">
          <cell r="AE6" t="str">
            <v>グリニッジ</v>
          </cell>
          <cell r="AG6">
            <v>1</v>
          </cell>
        </row>
        <row r="7">
          <cell r="AE7" t="str">
            <v>リッチモンド</v>
          </cell>
          <cell r="AG7">
            <v>1</v>
          </cell>
        </row>
        <row r="8">
          <cell r="AE8" t="str">
            <v>来賓控室</v>
          </cell>
          <cell r="AG8">
            <v>1</v>
          </cell>
        </row>
        <row r="9">
          <cell r="AE9" t="str">
            <v>24F親族控室</v>
          </cell>
          <cell r="AG9">
            <v>1</v>
          </cell>
        </row>
        <row r="10">
          <cell r="AE10" t="str">
            <v>アマリー①</v>
          </cell>
          <cell r="AG10">
            <v>1</v>
          </cell>
        </row>
        <row r="11">
          <cell r="AE11" t="str">
            <v>アマリー②</v>
          </cell>
          <cell r="AG11">
            <v>1</v>
          </cell>
        </row>
        <row r="12">
          <cell r="AE12" t="str">
            <v>ハートウェル</v>
          </cell>
          <cell r="AG12">
            <v>1</v>
          </cell>
        </row>
        <row r="13">
          <cell r="AE13" t="str">
            <v>ティーラウンジ</v>
          </cell>
          <cell r="AG13">
            <v>1</v>
          </cell>
        </row>
        <row r="14">
          <cell r="AE14" t="str">
            <v>雅</v>
          </cell>
          <cell r="AG14">
            <v>1</v>
          </cell>
        </row>
        <row r="15">
          <cell r="AE15" t="str">
            <v>翡翠</v>
          </cell>
          <cell r="AG15">
            <v>1</v>
          </cell>
        </row>
        <row r="16">
          <cell r="AE16" t="str">
            <v>瑠璃</v>
          </cell>
          <cell r="AG16">
            <v>1</v>
          </cell>
        </row>
        <row r="17">
          <cell r="AE17" t="str">
            <v>伽羅</v>
          </cell>
          <cell r="AG17">
            <v>1</v>
          </cell>
        </row>
        <row r="18">
          <cell r="AE18" t="str">
            <v>スノーベリー</v>
          </cell>
          <cell r="AG18">
            <v>1</v>
          </cell>
        </row>
        <row r="19">
          <cell r="AE19" t="str">
            <v>ラベンダー</v>
          </cell>
          <cell r="AG19">
            <v>1</v>
          </cell>
        </row>
        <row r="20">
          <cell r="AE20" t="str">
            <v>ルピナス</v>
          </cell>
          <cell r="AG20">
            <v>1</v>
          </cell>
        </row>
        <row r="21">
          <cell r="AE21" t="str">
            <v>ブルーベル</v>
          </cell>
          <cell r="AG21">
            <v>1</v>
          </cell>
        </row>
        <row r="22">
          <cell r="AE22" t="str">
            <v>ブルーベル</v>
          </cell>
          <cell r="AG22">
            <v>1</v>
          </cell>
        </row>
        <row r="23">
          <cell r="AE23" t="str">
            <v>VIPルーム</v>
          </cell>
          <cell r="AG23">
            <v>1</v>
          </cell>
        </row>
        <row r="24">
          <cell r="AE24" t="str">
            <v>ブルーム</v>
          </cell>
          <cell r="AG24">
            <v>1</v>
          </cell>
        </row>
        <row r="25">
          <cell r="AE25" t="str">
            <v>ディジー</v>
          </cell>
          <cell r="AG25">
            <v>1</v>
          </cell>
        </row>
        <row r="26">
          <cell r="AE26" t="str">
            <v>ミント</v>
          </cell>
          <cell r="AG26">
            <v>1</v>
          </cell>
        </row>
        <row r="27">
          <cell r="AE27" t="str">
            <v>レモングラス</v>
          </cell>
          <cell r="AG27">
            <v>1</v>
          </cell>
        </row>
        <row r="28">
          <cell r="AE28" t="str">
            <v>ローズマリー①</v>
          </cell>
          <cell r="AG28">
            <v>1</v>
          </cell>
        </row>
        <row r="29">
          <cell r="AE29" t="str">
            <v>ローズマリー②</v>
          </cell>
          <cell r="AG29">
            <v>1</v>
          </cell>
        </row>
        <row r="30">
          <cell r="AE30" t="str">
            <v>カモミール①</v>
          </cell>
          <cell r="AG30">
            <v>1</v>
          </cell>
        </row>
        <row r="31">
          <cell r="AE31" t="str">
            <v>カモミール②</v>
          </cell>
          <cell r="AG31">
            <v>1</v>
          </cell>
        </row>
        <row r="32">
          <cell r="AE32" t="str">
            <v>タイム①</v>
          </cell>
          <cell r="AG32">
            <v>1</v>
          </cell>
        </row>
        <row r="33">
          <cell r="AE33" t="str">
            <v>タイム②</v>
          </cell>
          <cell r="AG33">
            <v>1</v>
          </cell>
        </row>
        <row r="34">
          <cell r="AE34" t="str">
            <v>オレガノ</v>
          </cell>
          <cell r="AG34">
            <v>1</v>
          </cell>
        </row>
        <row r="35">
          <cell r="AE35" t="str">
            <v>フェンネル</v>
          </cell>
          <cell r="AG35">
            <v>1</v>
          </cell>
        </row>
        <row r="36">
          <cell r="AE36" t="str">
            <v>B Q</v>
          </cell>
          <cell r="AG36">
            <v>1</v>
          </cell>
        </row>
        <row r="37">
          <cell r="AE37" t="str">
            <v>B Q.</v>
          </cell>
          <cell r="AG37">
            <v>1</v>
          </cell>
        </row>
        <row r="38">
          <cell r="AE38" t="str">
            <v>随 縁 亭</v>
          </cell>
          <cell r="AG38">
            <v>1</v>
          </cell>
        </row>
        <row r="39">
          <cell r="AE39" t="str">
            <v>エスカーレ</v>
          </cell>
          <cell r="AG39">
            <v>1</v>
          </cell>
        </row>
        <row r="40">
          <cell r="AE40" t="str">
            <v>神 戸</v>
          </cell>
          <cell r="AG40">
            <v>1</v>
          </cell>
        </row>
      </sheetData>
      <sheetData sheetId="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スター"/>
      <sheetName val="マスター (2)"/>
    </sheetNames>
    <sheetDataSet>
      <sheetData sheetId="0" refreshError="1">
        <row r="2">
          <cell r="B2">
            <v>22788</v>
          </cell>
          <cell r="C2" t="str">
            <v>小縄　永遠</v>
          </cell>
          <cell r="D2" t="str">
            <v>コナワ　トワ</v>
          </cell>
          <cell r="I2" t="str">
            <v>080-6195-7431</v>
          </cell>
          <cell r="K2">
            <v>1500</v>
          </cell>
          <cell r="L2" t="str">
            <v>F</v>
          </cell>
        </row>
        <row r="3">
          <cell r="B3">
            <v>18535</v>
          </cell>
          <cell r="C3" t="str">
            <v>坂口　和佳奈</v>
          </cell>
          <cell r="D3" t="str">
            <v>サカグチ　ワカナ</v>
          </cell>
          <cell r="E3" t="str">
            <v>597-0031</v>
          </cell>
          <cell r="F3" t="str">
            <v>大阪府貝塚市久保</v>
          </cell>
          <cell r="G3" t="str">
            <v>438-9</v>
          </cell>
          <cell r="I3" t="str">
            <v>080-5331-3713</v>
          </cell>
          <cell r="J3">
            <v>35055</v>
          </cell>
          <cell r="K3">
            <v>1450</v>
          </cell>
          <cell r="L3" t="str">
            <v>E50</v>
          </cell>
        </row>
        <row r="4">
          <cell r="B4">
            <v>34929</v>
          </cell>
          <cell r="C4" t="str">
            <v>山本　一輝</v>
          </cell>
          <cell r="D4" t="str">
            <v>ヤマモト　カズキ</v>
          </cell>
          <cell r="E4" t="str">
            <v>558-0022</v>
          </cell>
          <cell r="F4" t="str">
            <v>大阪府大阪市住吉区杉本</v>
          </cell>
          <cell r="G4" t="str">
            <v>2-3-2杉本88マンション101</v>
          </cell>
          <cell r="I4" t="str">
            <v>070-2323-4956</v>
          </cell>
          <cell r="J4">
            <v>36988</v>
          </cell>
          <cell r="K4">
            <v>1400</v>
          </cell>
          <cell r="L4" t="str">
            <v>E</v>
          </cell>
        </row>
        <row r="5">
          <cell r="B5">
            <v>34893</v>
          </cell>
          <cell r="C5" t="str">
            <v>軍場　保</v>
          </cell>
          <cell r="D5" t="str">
            <v>クサバ　タモツ　　</v>
          </cell>
          <cell r="E5" t="str">
            <v>661-0953</v>
          </cell>
          <cell r="F5" t="str">
            <v>兵庫県尼崎市東園田町</v>
          </cell>
          <cell r="G5" t="str">
            <v>6-58-1-207</v>
          </cell>
          <cell r="I5" t="str">
            <v>080-2885-3867</v>
          </cell>
          <cell r="J5">
            <v>36210</v>
          </cell>
          <cell r="K5">
            <v>1400</v>
          </cell>
          <cell r="L5" t="str">
            <v>E</v>
          </cell>
        </row>
        <row r="6">
          <cell r="B6">
            <v>35302</v>
          </cell>
          <cell r="C6" t="str">
            <v>山下　莉里花</v>
          </cell>
          <cell r="D6" t="str">
            <v>ヤマシタ　リリカ</v>
          </cell>
          <cell r="E6" t="str">
            <v>573-1192</v>
          </cell>
          <cell r="F6" t="str">
            <v>大阪府枚方市西禁野</v>
          </cell>
          <cell r="G6" t="str">
            <v>2丁目5-24エルロード有馬402</v>
          </cell>
          <cell r="I6" t="str">
            <v>080-5608-4821</v>
          </cell>
          <cell r="J6">
            <v>37313</v>
          </cell>
          <cell r="K6">
            <v>1400</v>
          </cell>
          <cell r="L6" t="str">
            <v>E</v>
          </cell>
        </row>
        <row r="7">
          <cell r="B7">
            <v>35382</v>
          </cell>
          <cell r="C7" t="str">
            <v>漆畑　李帆</v>
          </cell>
          <cell r="D7" t="str">
            <v>ウルシバタ　リホ</v>
          </cell>
          <cell r="E7" t="str">
            <v>590-0011</v>
          </cell>
          <cell r="F7" t="str">
            <v>大阪府堺市堺区香ケ丘町</v>
          </cell>
          <cell r="G7" t="str">
            <v>4-3-2　2nd　208号室</v>
          </cell>
          <cell r="I7" t="str">
            <v>090-7313-6962</v>
          </cell>
          <cell r="J7">
            <v>37518</v>
          </cell>
          <cell r="K7">
            <v>1400</v>
          </cell>
          <cell r="L7" t="str">
            <v>E</v>
          </cell>
        </row>
        <row r="8">
          <cell r="B8">
            <v>16706</v>
          </cell>
          <cell r="C8" t="str">
            <v>横山　幸一</v>
          </cell>
          <cell r="D8" t="str">
            <v>ヨコヤマ　コウイチ</v>
          </cell>
          <cell r="K8">
            <v>1500</v>
          </cell>
          <cell r="L8" t="str">
            <v>F</v>
          </cell>
        </row>
        <row r="9">
          <cell r="B9">
            <v>25320</v>
          </cell>
          <cell r="C9" t="str">
            <v>グリャエバ　エレナ</v>
          </cell>
          <cell r="E9" t="str">
            <v>547-0005</v>
          </cell>
          <cell r="F9" t="str">
            <v>大阪府大阪市平野区加美西</v>
          </cell>
          <cell r="G9" t="str">
            <v>1-15-26-403</v>
          </cell>
          <cell r="I9" t="str">
            <v>070-5267-4687</v>
          </cell>
          <cell r="J9">
            <v>28815</v>
          </cell>
          <cell r="K9">
            <v>1400</v>
          </cell>
          <cell r="L9" t="str">
            <v>E</v>
          </cell>
        </row>
        <row r="10">
          <cell r="B10">
            <v>35452</v>
          </cell>
          <cell r="C10" t="str">
            <v>矢野　有香</v>
          </cell>
          <cell r="D10" t="str">
            <v>ヤノ　ユカ</v>
          </cell>
          <cell r="E10" t="str">
            <v>561-0862</v>
          </cell>
          <cell r="F10" t="str">
            <v>大阪府豊中市西泉丘</v>
          </cell>
          <cell r="G10" t="str">
            <v>1-15-1-308</v>
          </cell>
          <cell r="I10" t="str">
            <v>090-6209-1826</v>
          </cell>
          <cell r="J10">
            <v>28627</v>
          </cell>
          <cell r="K10">
            <v>1500</v>
          </cell>
          <cell r="L10" t="str">
            <v>F</v>
          </cell>
        </row>
        <row r="11">
          <cell r="B11">
            <v>22470</v>
          </cell>
          <cell r="C11" t="str">
            <v>東海林　知恵美</v>
          </cell>
          <cell r="D11" t="str">
            <v>ショウジ　チエミ</v>
          </cell>
          <cell r="E11" t="str">
            <v>571-0030</v>
          </cell>
          <cell r="F11" t="str">
            <v>大阪府門真市末広町</v>
          </cell>
          <cell r="G11" t="str">
            <v>32-11-605　ハイブリッジ門真</v>
          </cell>
          <cell r="I11" t="str">
            <v>090-3942-2494</v>
          </cell>
          <cell r="J11">
            <v>30800</v>
          </cell>
          <cell r="K11">
            <v>1600</v>
          </cell>
          <cell r="L11" t="str">
            <v>G</v>
          </cell>
        </row>
        <row r="12">
          <cell r="B12">
            <v>35475</v>
          </cell>
          <cell r="C12" t="str">
            <v>藤本　純奈</v>
          </cell>
          <cell r="D12" t="str">
            <v>フジモト　ジュンナ</v>
          </cell>
          <cell r="E12" t="str">
            <v>576-0053</v>
          </cell>
          <cell r="F12" t="str">
            <v>大阪府交野市郡津</v>
          </cell>
          <cell r="G12" t="str">
            <v>1-1-430</v>
          </cell>
          <cell r="I12" t="str">
            <v>090-3922-0282</v>
          </cell>
          <cell r="J12">
            <v>37946</v>
          </cell>
          <cell r="K12">
            <v>1400</v>
          </cell>
          <cell r="L12" t="str">
            <v>E</v>
          </cell>
        </row>
        <row r="13">
          <cell r="B13">
            <v>35533</v>
          </cell>
          <cell r="C13" t="str">
            <v>和田　美南</v>
          </cell>
          <cell r="D13" t="str">
            <v>ワダ　ミナミ</v>
          </cell>
          <cell r="E13" t="str">
            <v>666-0251</v>
          </cell>
          <cell r="F13" t="str">
            <v>兵庫県川辺郡猪名川町若葉</v>
          </cell>
          <cell r="G13" t="str">
            <v>2-173-61ソルマラッツD202</v>
          </cell>
          <cell r="I13" t="str">
            <v>080-9161-4816</v>
          </cell>
          <cell r="J13">
            <v>37114</v>
          </cell>
          <cell r="K13">
            <v>1400</v>
          </cell>
          <cell r="L13" t="str">
            <v>E</v>
          </cell>
        </row>
        <row r="14">
          <cell r="B14">
            <v>35679</v>
          </cell>
          <cell r="C14" t="str">
            <v>川口　実夏</v>
          </cell>
          <cell r="D14" t="str">
            <v>カワグチ　ミカ</v>
          </cell>
          <cell r="E14" t="str">
            <v>530-0047</v>
          </cell>
          <cell r="F14" t="str">
            <v>大阪府大阪市北区西天満</v>
          </cell>
          <cell r="G14" t="str">
            <v>5-2-14スワンズシティ南森町605</v>
          </cell>
          <cell r="I14" t="str">
            <v>090-1072-7317</v>
          </cell>
          <cell r="J14">
            <v>34480</v>
          </cell>
          <cell r="K14">
            <v>1400</v>
          </cell>
          <cell r="L14" t="str">
            <v>E</v>
          </cell>
        </row>
        <row r="15">
          <cell r="B15">
            <v>35666</v>
          </cell>
          <cell r="C15" t="str">
            <v>福島　慧人</v>
          </cell>
          <cell r="D15" t="str">
            <v>フクシマ　ケイト</v>
          </cell>
          <cell r="E15" t="str">
            <v>537-0021</v>
          </cell>
          <cell r="F15" t="str">
            <v>大阪府大阪市東成区東中本</v>
          </cell>
          <cell r="G15" t="str">
            <v>3丁目20番4号</v>
          </cell>
          <cell r="I15" t="str">
            <v>090-8197-5689</v>
          </cell>
          <cell r="J15">
            <v>37914</v>
          </cell>
          <cell r="K15">
            <v>1400</v>
          </cell>
          <cell r="L15" t="str">
            <v>E</v>
          </cell>
        </row>
        <row r="16">
          <cell r="B16">
            <v>35665</v>
          </cell>
          <cell r="C16" t="str">
            <v>塩崎　航</v>
          </cell>
          <cell r="D16" t="str">
            <v>シオザキ　ワタル</v>
          </cell>
          <cell r="E16" t="str">
            <v>573-1182</v>
          </cell>
          <cell r="F16" t="str">
            <v>大阪府枚方市御殿山町</v>
          </cell>
          <cell r="G16" t="str">
            <v>8-8アルテ御殿山305</v>
          </cell>
          <cell r="I16" t="str">
            <v>080-1498-7460</v>
          </cell>
          <cell r="J16">
            <v>37241</v>
          </cell>
          <cell r="K16">
            <v>1400</v>
          </cell>
          <cell r="L16" t="str">
            <v>E</v>
          </cell>
        </row>
        <row r="17">
          <cell r="B17">
            <v>35808</v>
          </cell>
          <cell r="C17" t="str">
            <v>久保　紀乃香</v>
          </cell>
          <cell r="D17" t="str">
            <v>クボ　ノノカ</v>
          </cell>
          <cell r="E17" t="str">
            <v>564-0001</v>
          </cell>
          <cell r="F17" t="str">
            <v>大阪府吹田市岸部北</v>
          </cell>
          <cell r="G17" t="str">
            <v>2-22-7</v>
          </cell>
          <cell r="I17" t="str">
            <v>080-6207-0097</v>
          </cell>
          <cell r="J17">
            <v>37156</v>
          </cell>
          <cell r="K17">
            <v>1200</v>
          </cell>
          <cell r="L17" t="str">
            <v>C</v>
          </cell>
        </row>
        <row r="18">
          <cell r="B18">
            <v>35481</v>
          </cell>
          <cell r="C18" t="str">
            <v>眞野　葵</v>
          </cell>
          <cell r="D18" t="str">
            <v>マノ　アオイ</v>
          </cell>
          <cell r="F18"/>
          <cell r="G18"/>
          <cell r="I18"/>
          <cell r="J18"/>
          <cell r="K18">
            <v>1350</v>
          </cell>
          <cell r="L18" t="str">
            <v>D50</v>
          </cell>
        </row>
        <row r="19">
          <cell r="B19">
            <v>35792</v>
          </cell>
          <cell r="C19" t="str">
            <v>髙見　渚沙</v>
          </cell>
          <cell r="D19" t="str">
            <v>タカミ　ナギサ</v>
          </cell>
          <cell r="I19" t="str">
            <v>080-5858-8511</v>
          </cell>
          <cell r="K19">
            <v>1400</v>
          </cell>
          <cell r="L19" t="str">
            <v>E</v>
          </cell>
        </row>
        <row r="20">
          <cell r="B20">
            <v>35830</v>
          </cell>
          <cell r="C20" t="str">
            <v>滝口　由季乃</v>
          </cell>
          <cell r="D20" t="str">
            <v>タキグチ　ユキノ</v>
          </cell>
          <cell r="E20" t="str">
            <v>550-0003</v>
          </cell>
          <cell r="F20" t="str">
            <v>大阪府大阪市西区京町堀</v>
          </cell>
          <cell r="G20" t="str">
            <v>2-4-1グランメゾン京町堀タワー1302</v>
          </cell>
          <cell r="I20" t="str">
            <v>080-3859-1424</v>
          </cell>
          <cell r="J20">
            <v>37291</v>
          </cell>
          <cell r="K20">
            <v>1400</v>
          </cell>
          <cell r="L20" t="str">
            <v>E</v>
          </cell>
        </row>
        <row r="21">
          <cell r="B21">
            <v>35858</v>
          </cell>
          <cell r="C21" t="str">
            <v>廣瀬　遼空</v>
          </cell>
          <cell r="D21" t="str">
            <v>ヒロセ　ハルク</v>
          </cell>
          <cell r="E21" t="str">
            <v>573-0034</v>
          </cell>
          <cell r="F21" t="str">
            <v>大阪府枚方市岡山手町</v>
          </cell>
          <cell r="G21" t="str">
            <v>11-101</v>
          </cell>
          <cell r="I21" t="str">
            <v>080-9164-0715</v>
          </cell>
          <cell r="J21">
            <v>37817</v>
          </cell>
          <cell r="K21">
            <v>1400</v>
          </cell>
          <cell r="L21" t="str">
            <v>E</v>
          </cell>
        </row>
        <row r="22">
          <cell r="B22">
            <v>35870</v>
          </cell>
          <cell r="C22" t="str">
            <v>藤井　悠也</v>
          </cell>
          <cell r="D22" t="str">
            <v>フジイ　ユウヤ</v>
          </cell>
          <cell r="E22" t="str">
            <v>530-0043</v>
          </cell>
          <cell r="F22" t="str">
            <v>大阪府大阪市北区天満</v>
          </cell>
          <cell r="G22" t="str">
            <v>2丁目9-9　学生会館　ユニハーモニー天満橋505</v>
          </cell>
          <cell r="I22" t="str">
            <v>080-8902-9936</v>
          </cell>
          <cell r="J22">
            <v>37820</v>
          </cell>
          <cell r="K22">
            <v>1200</v>
          </cell>
          <cell r="L22" t="str">
            <v>C</v>
          </cell>
        </row>
        <row r="23">
          <cell r="B23">
            <v>35930</v>
          </cell>
          <cell r="C23" t="str">
            <v>地守　唯</v>
          </cell>
          <cell r="D23" t="str">
            <v>チモリ　ユイ</v>
          </cell>
          <cell r="E23" t="str">
            <v>570-0014</v>
          </cell>
          <cell r="F23" t="str">
            <v>大阪府守口市藤田町</v>
          </cell>
          <cell r="G23" t="str">
            <v>6-12-10-301</v>
          </cell>
          <cell r="I23" t="str">
            <v>080-8691-8395</v>
          </cell>
          <cell r="J23">
            <v>37951</v>
          </cell>
          <cell r="K23">
            <v>1300</v>
          </cell>
          <cell r="L23" t="str">
            <v>D</v>
          </cell>
        </row>
        <row r="24">
          <cell r="B24">
            <v>35932</v>
          </cell>
          <cell r="C24" t="str">
            <v>津田　穣太郎</v>
          </cell>
          <cell r="D24" t="str">
            <v>ツダ　ジョウタロウ</v>
          </cell>
          <cell r="E24" t="str">
            <v>530-0047</v>
          </cell>
          <cell r="F24" t="str">
            <v>大阪府大阪市北区西天満</v>
          </cell>
          <cell r="G24" t="str">
            <v>5-2-6-203</v>
          </cell>
          <cell r="I24" t="str">
            <v>080-2507-6947</v>
          </cell>
          <cell r="J24">
            <v>37363</v>
          </cell>
          <cell r="K24">
            <v>1200</v>
          </cell>
          <cell r="L24" t="str">
            <v>C</v>
          </cell>
        </row>
        <row r="25">
          <cell r="B25">
            <v>35931</v>
          </cell>
          <cell r="C25" t="str">
            <v>山岸　世暉</v>
          </cell>
          <cell r="D25" t="str">
            <v>ヤマギシ　ツグキ</v>
          </cell>
          <cell r="E25" t="str">
            <v>662-0841</v>
          </cell>
          <cell r="F25" t="str">
            <v>兵庫県西宮市両度町</v>
          </cell>
          <cell r="G25" t="str">
            <v>3-1-1212</v>
          </cell>
          <cell r="I25" t="str">
            <v>090-9276-7943</v>
          </cell>
          <cell r="J25">
            <v>37421</v>
          </cell>
          <cell r="K25">
            <v>1400</v>
          </cell>
          <cell r="L25" t="str">
            <v>E</v>
          </cell>
        </row>
        <row r="26">
          <cell r="B26">
            <v>34217</v>
          </cell>
          <cell r="C26" t="str">
            <v>鈴木　力斗</v>
          </cell>
          <cell r="D26" t="str">
            <v>スズキ　リキト</v>
          </cell>
          <cell r="E26" t="str">
            <v>564-0062</v>
          </cell>
          <cell r="F26" t="str">
            <v>大阪府吹田市垂水町</v>
          </cell>
          <cell r="G26" t="str">
            <v>3丁目17-303　第一田中マンション</v>
          </cell>
          <cell r="I26" t="str">
            <v>080-2414-4207</v>
          </cell>
          <cell r="J26">
            <v>35248</v>
          </cell>
          <cell r="K26">
            <v>1300</v>
          </cell>
          <cell r="L26" t="str">
            <v>D</v>
          </cell>
        </row>
        <row r="27">
          <cell r="B27">
            <v>35948</v>
          </cell>
          <cell r="C27" t="str">
            <v>池田　薫</v>
          </cell>
          <cell r="D27" t="str">
            <v>イケダ　カオル</v>
          </cell>
          <cell r="E27" t="str">
            <v>573-1164</v>
          </cell>
          <cell r="F27" t="str">
            <v>大阪府枚方市須山町</v>
          </cell>
          <cell r="G27" t="str">
            <v>41-3 NYビル202号室</v>
          </cell>
          <cell r="I27" t="str">
            <v>080-2950-3006</v>
          </cell>
          <cell r="J27">
            <v>37201</v>
          </cell>
          <cell r="K27">
            <v>1200</v>
          </cell>
          <cell r="L27" t="str">
            <v>C</v>
          </cell>
        </row>
        <row r="28">
          <cell r="B28">
            <v>36017</v>
          </cell>
          <cell r="C28" t="str">
            <v>奥井　健太</v>
          </cell>
          <cell r="D28" t="str">
            <v>オクイ　ケンタ</v>
          </cell>
          <cell r="E28" t="str">
            <v>567-0891</v>
          </cell>
          <cell r="F28" t="str">
            <v>大阪府茨木市水尾</v>
          </cell>
          <cell r="G28" t="str">
            <v>2-2-20-8-201</v>
          </cell>
          <cell r="I28" t="str">
            <v>080-6364-7688</v>
          </cell>
          <cell r="J28">
            <v>37523</v>
          </cell>
          <cell r="K28">
            <v>1350</v>
          </cell>
          <cell r="L28" t="str">
            <v>D50</v>
          </cell>
        </row>
        <row r="29">
          <cell r="B29">
            <v>36160</v>
          </cell>
          <cell r="C29" t="str">
            <v>福本　誉</v>
          </cell>
          <cell r="D29" t="str">
            <v>フクモト　ホマレ</v>
          </cell>
          <cell r="E29" t="str">
            <v>570-0044</v>
          </cell>
          <cell r="F29" t="str">
            <v>大阪府守口市南寺方南通</v>
          </cell>
          <cell r="G29" t="str">
            <v>1-6-11</v>
          </cell>
          <cell r="I29" t="str">
            <v>090-9279-4091</v>
          </cell>
          <cell r="J29">
            <v>38014</v>
          </cell>
          <cell r="K29">
            <v>1350</v>
          </cell>
          <cell r="L29" t="str">
            <v>D50</v>
          </cell>
        </row>
        <row r="30">
          <cell r="B30">
            <v>35301</v>
          </cell>
          <cell r="C30" t="str">
            <v>大屋　綾乃</v>
          </cell>
          <cell r="D30" t="str">
            <v>オオヤ　アヤノ　　</v>
          </cell>
          <cell r="E30" t="str">
            <v>573-1196</v>
          </cell>
          <cell r="F30" t="str">
            <v>大阪府枚方市中宮本町　</v>
          </cell>
          <cell r="G30" t="str">
            <v>7-12シャンティー中宮Ⅱ403</v>
          </cell>
          <cell r="I30" t="str">
            <v>070-2229-4800</v>
          </cell>
          <cell r="J30">
            <v>37102</v>
          </cell>
          <cell r="K30">
            <v>1400</v>
          </cell>
          <cell r="L30" t="str">
            <v>E</v>
          </cell>
        </row>
        <row r="31">
          <cell r="B31">
            <v>28380</v>
          </cell>
          <cell r="C31" t="str">
            <v>前田　昌久</v>
          </cell>
          <cell r="D31" t="str">
            <v>マエダ　マサヒサ</v>
          </cell>
          <cell r="E31" t="str">
            <v>594-0041</v>
          </cell>
          <cell r="F31" t="str">
            <v>大阪府和泉市いぶき野</v>
          </cell>
          <cell r="G31" t="str">
            <v>3-17-18</v>
          </cell>
          <cell r="I31" t="str">
            <v>090-8656-8122</v>
          </cell>
          <cell r="J31">
            <v>25546</v>
          </cell>
          <cell r="K31">
            <v>1600</v>
          </cell>
          <cell r="L31" t="str">
            <v>G</v>
          </cell>
        </row>
        <row r="32">
          <cell r="B32">
            <v>36455</v>
          </cell>
          <cell r="C32" t="str">
            <v>高磯　茉優</v>
          </cell>
          <cell r="D32" t="str">
            <v>タカイソ　マヒロ</v>
          </cell>
          <cell r="E32" t="str">
            <v>639-0231</v>
          </cell>
          <cell r="F32" t="str">
            <v>奈良県香芝市下田西</v>
          </cell>
          <cell r="G32" t="str">
            <v>3-5-6-101</v>
          </cell>
          <cell r="I32" t="str">
            <v>080-2540-3698</v>
          </cell>
          <cell r="J32">
            <v>37889</v>
          </cell>
          <cell r="K32">
            <v>1350</v>
          </cell>
          <cell r="L32" t="str">
            <v>D50</v>
          </cell>
        </row>
        <row r="33">
          <cell r="B33">
            <v>36520</v>
          </cell>
          <cell r="C33" t="str">
            <v>小倉　弥桜</v>
          </cell>
          <cell r="D33" t="str">
            <v>オグラ　ミオ</v>
          </cell>
          <cell r="K33">
            <v>1350</v>
          </cell>
          <cell r="L33" t="str">
            <v>D50</v>
          </cell>
        </row>
        <row r="34">
          <cell r="B34">
            <v>36683</v>
          </cell>
          <cell r="C34" t="str">
            <v>村上　祐多</v>
          </cell>
          <cell r="D34" t="str">
            <v>ムラカミ　ユウタ</v>
          </cell>
          <cell r="K34">
            <v>1400</v>
          </cell>
          <cell r="L34" t="str">
            <v>E</v>
          </cell>
        </row>
        <row r="35">
          <cell r="B35">
            <v>36684</v>
          </cell>
          <cell r="C35" t="str">
            <v>山口　茉佑</v>
          </cell>
          <cell r="D35" t="str">
            <v>ヤマグチ　マユ</v>
          </cell>
          <cell r="K35">
            <v>1400</v>
          </cell>
          <cell r="L35" t="str">
            <v>E</v>
          </cell>
        </row>
        <row r="36">
          <cell r="B36">
            <v>36789</v>
          </cell>
          <cell r="C36" t="str">
            <v>北村　希保</v>
          </cell>
          <cell r="D36" t="str">
            <v>キタムラ　キホ</v>
          </cell>
          <cell r="K36">
            <v>1350</v>
          </cell>
          <cell r="L36" t="str">
            <v>D50</v>
          </cell>
        </row>
        <row r="37">
          <cell r="B37">
            <v>36832</v>
          </cell>
          <cell r="C37" t="str">
            <v>丸山 咲妃</v>
          </cell>
          <cell r="D37" t="str">
            <v>マルヤマ　サキ</v>
          </cell>
          <cell r="K37">
            <v>1300</v>
          </cell>
          <cell r="L37" t="str">
            <v>D</v>
          </cell>
        </row>
        <row r="38">
          <cell r="B38">
            <v>36829</v>
          </cell>
          <cell r="C38" t="str">
            <v>宮本 脩斗</v>
          </cell>
          <cell r="D38" t="str">
            <v>ミヤモト　シュウト</v>
          </cell>
          <cell r="K38">
            <v>1300</v>
          </cell>
          <cell r="L38" t="str">
            <v>D</v>
          </cell>
        </row>
        <row r="39">
          <cell r="B39">
            <v>36831</v>
          </cell>
          <cell r="C39" t="str">
            <v>松尾 海</v>
          </cell>
          <cell r="D39" t="str">
            <v>マツオ　アオイ</v>
          </cell>
          <cell r="K39">
            <v>1300</v>
          </cell>
          <cell r="L39" t="str">
            <v>D</v>
          </cell>
        </row>
        <row r="40">
          <cell r="B40">
            <v>36883</v>
          </cell>
          <cell r="C40" t="str">
            <v>髙橋　哲也</v>
          </cell>
          <cell r="D40" t="str">
            <v>タカハシ　テツヤ</v>
          </cell>
          <cell r="K40">
            <v>1300</v>
          </cell>
          <cell r="L40" t="str">
            <v>D</v>
          </cell>
        </row>
        <row r="42">
          <cell r="B42">
            <v>35734</v>
          </cell>
          <cell r="C42" t="str">
            <v>藤原　七菜</v>
          </cell>
          <cell r="D42" t="str">
            <v>フジハラ　ナナ</v>
          </cell>
          <cell r="E42" t="str">
            <v>538-052</v>
          </cell>
          <cell r="F42" t="str">
            <v>大阪府大阪市鶴見区横堤</v>
          </cell>
          <cell r="G42" t="str">
            <v>2丁目5-55-405ビーペレス</v>
          </cell>
          <cell r="I42" t="str">
            <v>090-8889-8447</v>
          </cell>
          <cell r="J42">
            <v>38325</v>
          </cell>
          <cell r="K42">
            <v>1400</v>
          </cell>
          <cell r="L42" t="str">
            <v>E</v>
          </cell>
        </row>
        <row r="43">
          <cell r="B43">
            <v>36067</v>
          </cell>
          <cell r="C43" t="str">
            <v>佐藤　由依</v>
          </cell>
          <cell r="D43" t="str">
            <v>サトウ　ユイ</v>
          </cell>
          <cell r="E43" t="str">
            <v>533-0007</v>
          </cell>
          <cell r="F43" t="str">
            <v>大阪府大阪市東淀川区相川</v>
          </cell>
          <cell r="G43" t="str">
            <v>2-13-6-302</v>
          </cell>
          <cell r="I43" t="str">
            <v>080-2941-5510</v>
          </cell>
          <cell r="J43">
            <v>37328</v>
          </cell>
          <cell r="K43">
            <v>1400</v>
          </cell>
          <cell r="L43" t="str">
            <v>E</v>
          </cell>
        </row>
        <row r="44">
          <cell r="B44">
            <v>36070</v>
          </cell>
          <cell r="C44" t="str">
            <v>土屋　萌々香</v>
          </cell>
          <cell r="D44" t="str">
            <v>ツチヤ　モモカ</v>
          </cell>
          <cell r="E44" t="str">
            <v>573-1196</v>
          </cell>
          <cell r="F44" t="str">
            <v>大阪府枚方市中宮東之町</v>
          </cell>
          <cell r="G44" t="str">
            <v>4-10-1-202</v>
          </cell>
          <cell r="I44" t="str">
            <v>070-4027-3926</v>
          </cell>
          <cell r="J44">
            <v>37852</v>
          </cell>
          <cell r="K44">
            <v>1400</v>
          </cell>
          <cell r="L44" t="str">
            <v>E</v>
          </cell>
        </row>
        <row r="45">
          <cell r="B45">
            <v>25178</v>
          </cell>
          <cell r="C45" t="str">
            <v>明神　彪</v>
          </cell>
          <cell r="D45" t="str">
            <v>ミョウジン　ヒョウ</v>
          </cell>
          <cell r="E45"/>
          <cell r="F45"/>
          <cell r="G45"/>
          <cell r="I45" t="str">
            <v>080-3454-1207</v>
          </cell>
          <cell r="J45"/>
          <cell r="K45">
            <v>1350</v>
          </cell>
          <cell r="L45" t="str">
            <v>D50</v>
          </cell>
        </row>
        <row r="46">
          <cell r="B46">
            <v>36318</v>
          </cell>
          <cell r="C46" t="str">
            <v>甲斐　菜愛</v>
          </cell>
          <cell r="D46" t="str">
            <v>カイ　ナツメ</v>
          </cell>
          <cell r="E46"/>
          <cell r="F46"/>
          <cell r="G46"/>
          <cell r="I46" t="str">
            <v>090-6904-0912</v>
          </cell>
          <cell r="J46"/>
          <cell r="K46">
            <v>1350</v>
          </cell>
          <cell r="L46" t="str">
            <v>D50</v>
          </cell>
        </row>
        <row r="47">
          <cell r="B47">
            <v>36279</v>
          </cell>
          <cell r="C47" t="str">
            <v>西ノ園 春翔</v>
          </cell>
          <cell r="D47" t="str">
            <v>ニシノソノ ハルト</v>
          </cell>
          <cell r="E47"/>
          <cell r="F47"/>
          <cell r="G47"/>
          <cell r="I47" t="str">
            <v>080-7626-3156</v>
          </cell>
          <cell r="J47"/>
          <cell r="K47">
            <v>1300</v>
          </cell>
          <cell r="L47" t="str">
            <v>D</v>
          </cell>
        </row>
        <row r="48">
          <cell r="B48">
            <v>36353</v>
          </cell>
          <cell r="C48" t="str">
            <v>泉　詩栞</v>
          </cell>
          <cell r="D48" t="str">
            <v>イズミ　シオリ</v>
          </cell>
          <cell r="E48" t="str">
            <v>573-1165</v>
          </cell>
          <cell r="F48" t="str">
            <v>大阪府枚方市都丘町</v>
          </cell>
          <cell r="G48" t="str">
            <v>2-15-502.</v>
          </cell>
          <cell r="I48" t="str">
            <v>070-4208-9771</v>
          </cell>
          <cell r="J48">
            <v>38065</v>
          </cell>
          <cell r="K48">
            <v>1400</v>
          </cell>
          <cell r="L48" t="str">
            <v>E</v>
          </cell>
        </row>
        <row r="49">
          <cell r="B49">
            <v>36356</v>
          </cell>
          <cell r="C49" t="str">
            <v>伊藤　愛珠</v>
          </cell>
          <cell r="D49" t="str">
            <v>イトウ　アミ</v>
          </cell>
          <cell r="E49" t="str">
            <v>570-0083</v>
          </cell>
          <cell r="F49" t="str">
            <v>大阪府守口市京阪本通</v>
          </cell>
          <cell r="G49" t="str">
            <v>1-1-8-1001</v>
          </cell>
          <cell r="I49" t="str">
            <v>080-5707-2783</v>
          </cell>
          <cell r="J49">
            <v>37868</v>
          </cell>
          <cell r="K49">
            <v>1400</v>
          </cell>
          <cell r="L49" t="str">
            <v>E</v>
          </cell>
        </row>
        <row r="50">
          <cell r="B50">
            <v>36540</v>
          </cell>
          <cell r="C50" t="str">
            <v>佐藤　萌菜</v>
          </cell>
          <cell r="D50" t="str">
            <v>サトウ　モナ</v>
          </cell>
          <cell r="E50" t="str">
            <v>567-0006</v>
          </cell>
          <cell r="F50" t="str">
            <v>大阪府茨木市耳原</v>
          </cell>
          <cell r="G50" t="str">
            <v>1-4-24</v>
          </cell>
          <cell r="I50" t="str">
            <v>080-2533-0399</v>
          </cell>
          <cell r="J50">
            <v>38513</v>
          </cell>
          <cell r="K50">
            <v>1350</v>
          </cell>
          <cell r="L50" t="str">
            <v>D50</v>
          </cell>
        </row>
        <row r="51">
          <cell r="B51">
            <v>36411</v>
          </cell>
          <cell r="C51" t="str">
            <v>谷村　光姫</v>
          </cell>
          <cell r="D51" t="str">
            <v>タニムラ　ミツキ</v>
          </cell>
          <cell r="E51"/>
          <cell r="F51"/>
          <cell r="G51"/>
          <cell r="I51"/>
          <cell r="J51"/>
          <cell r="K51">
            <v>1350</v>
          </cell>
          <cell r="L51" t="str">
            <v>D50</v>
          </cell>
        </row>
        <row r="52">
          <cell r="B52">
            <v>36408</v>
          </cell>
          <cell r="C52" t="str">
            <v>古谷　禄史</v>
          </cell>
          <cell r="D52" t="str">
            <v>フルヤ　ロクフミ</v>
          </cell>
          <cell r="E52"/>
          <cell r="F52"/>
          <cell r="G52"/>
          <cell r="I52"/>
          <cell r="J52"/>
          <cell r="K52">
            <v>1350</v>
          </cell>
          <cell r="L52" t="str">
            <v>D50</v>
          </cell>
        </row>
        <row r="53">
          <cell r="B53">
            <v>36453</v>
          </cell>
          <cell r="C53" t="str">
            <v>佐々　みゆか</v>
          </cell>
          <cell r="D53" t="str">
            <v>ササ　ミユカ</v>
          </cell>
          <cell r="E53"/>
          <cell r="F53"/>
          <cell r="G53"/>
          <cell r="I53"/>
          <cell r="J53"/>
          <cell r="K53">
            <v>1350</v>
          </cell>
          <cell r="L53" t="str">
            <v>D50</v>
          </cell>
        </row>
        <row r="54">
          <cell r="B54">
            <v>36044</v>
          </cell>
          <cell r="C54" t="str">
            <v>奥田　智美</v>
          </cell>
          <cell r="D54" t="str">
            <v>オクダ　トモミ</v>
          </cell>
          <cell r="E54"/>
          <cell r="F54"/>
          <cell r="G54"/>
          <cell r="I54"/>
          <cell r="J54"/>
          <cell r="K54">
            <v>1400</v>
          </cell>
          <cell r="L54" t="str">
            <v>E</v>
          </cell>
        </row>
        <row r="55">
          <cell r="B55"/>
          <cell r="C55"/>
          <cell r="E55"/>
          <cell r="F55"/>
          <cell r="G55"/>
          <cell r="I55"/>
          <cell r="J55"/>
          <cell r="K55"/>
          <cell r="L55"/>
        </row>
        <row r="56">
          <cell r="B56"/>
          <cell r="C56"/>
          <cell r="D56"/>
          <cell r="E56"/>
          <cell r="F56"/>
          <cell r="G56"/>
          <cell r="H56"/>
          <cell r="I56"/>
          <cell r="J56"/>
          <cell r="K56"/>
          <cell r="L56"/>
        </row>
        <row r="57">
          <cell r="B57">
            <v>35498</v>
          </cell>
          <cell r="C57" t="str">
            <v>宍戸　みのり</v>
          </cell>
          <cell r="D57" t="str">
            <v>シシド　ミノリ</v>
          </cell>
          <cell r="I57" t="str">
            <v>080-9047-7389</v>
          </cell>
          <cell r="K57">
            <v>1400</v>
          </cell>
          <cell r="L57" t="str">
            <v>E</v>
          </cell>
        </row>
        <row r="58">
          <cell r="B58">
            <v>35490</v>
          </cell>
          <cell r="C58" t="str">
            <v>樋本　大空</v>
          </cell>
          <cell r="D58" t="str">
            <v>ヒモト　タク</v>
          </cell>
          <cell r="I58" t="str">
            <v>080-1476-5753</v>
          </cell>
          <cell r="K58">
            <v>1350</v>
          </cell>
          <cell r="L58" t="str">
            <v>D50</v>
          </cell>
        </row>
        <row r="59">
          <cell r="B59">
            <v>35511</v>
          </cell>
          <cell r="C59" t="str">
            <v>平田　あゆみ</v>
          </cell>
          <cell r="D59" t="str">
            <v>ヒラタ　アユミ</v>
          </cell>
          <cell r="I59" t="str">
            <v>080-6114-9072</v>
          </cell>
          <cell r="K59">
            <v>1300</v>
          </cell>
          <cell r="L59" t="str">
            <v>D</v>
          </cell>
        </row>
        <row r="60">
          <cell r="B60">
            <v>35450</v>
          </cell>
          <cell r="C60" t="str">
            <v>高城　旦雄</v>
          </cell>
          <cell r="D60" t="str">
            <v>タカシロ　アサオ</v>
          </cell>
          <cell r="K60">
            <v>1350</v>
          </cell>
          <cell r="L60" t="str">
            <v>D50</v>
          </cell>
        </row>
        <row r="61">
          <cell r="B61">
            <v>35534</v>
          </cell>
          <cell r="C61" t="str">
            <v>天野　未涼</v>
          </cell>
          <cell r="D61" t="str">
            <v>アマノ　ミズズ</v>
          </cell>
          <cell r="I61" t="str">
            <v>080-2500-5211</v>
          </cell>
          <cell r="K61">
            <v>1300</v>
          </cell>
          <cell r="L61" t="str">
            <v>D</v>
          </cell>
        </row>
        <row r="62">
          <cell r="B62">
            <v>35535</v>
          </cell>
          <cell r="C62" t="str">
            <v>大東　希星</v>
          </cell>
          <cell r="D62" t="str">
            <v>オオヒガシ　キララ</v>
          </cell>
          <cell r="I62" t="str">
            <v>080-3386-0021</v>
          </cell>
          <cell r="K62">
            <v>1300</v>
          </cell>
          <cell r="L62" t="str">
            <v>D</v>
          </cell>
        </row>
        <row r="63">
          <cell r="B63">
            <v>35579</v>
          </cell>
          <cell r="C63" t="str">
            <v>久保田　愛望</v>
          </cell>
          <cell r="D63" t="str">
            <v>クボタ　アイミ</v>
          </cell>
          <cell r="I63" t="str">
            <v>080-4493-1152</v>
          </cell>
          <cell r="K63">
            <v>1350</v>
          </cell>
          <cell r="L63" t="str">
            <v>D50</v>
          </cell>
        </row>
        <row r="64">
          <cell r="B64">
            <v>35536</v>
          </cell>
          <cell r="C64" t="str">
            <v>藤田　知憲</v>
          </cell>
          <cell r="D64" t="str">
            <v>フジタ　トモアキ　</v>
          </cell>
          <cell r="I64" t="str">
            <v>080-2451-0211</v>
          </cell>
          <cell r="K64">
            <v>1300</v>
          </cell>
          <cell r="L64" t="str">
            <v>D</v>
          </cell>
        </row>
        <row r="65">
          <cell r="B65">
            <v>35532</v>
          </cell>
          <cell r="C65" t="str">
            <v>木鋪　宗成</v>
          </cell>
          <cell r="D65" t="str">
            <v>キシク　ムネナリ</v>
          </cell>
          <cell r="K65">
            <v>1300</v>
          </cell>
          <cell r="L65" t="str">
            <v>D</v>
          </cell>
        </row>
        <row r="66">
          <cell r="B66">
            <v>35509</v>
          </cell>
          <cell r="C66" t="str">
            <v>田中　力暉</v>
          </cell>
          <cell r="D66" t="str">
            <v>タナカ　リキ</v>
          </cell>
          <cell r="K66">
            <v>1350</v>
          </cell>
          <cell r="L66" t="str">
            <v>D50</v>
          </cell>
        </row>
        <row r="67">
          <cell r="B67">
            <v>35583</v>
          </cell>
          <cell r="C67" t="str">
            <v>井上　杏</v>
          </cell>
          <cell r="D67" t="str">
            <v>イノウエ　アンズ</v>
          </cell>
          <cell r="E67" t="str">
            <v>535-0022</v>
          </cell>
          <cell r="F67" t="str">
            <v>大阪府大阪市旭区新森</v>
          </cell>
          <cell r="G67" t="str">
            <v>7-9-9-601</v>
          </cell>
          <cell r="H67" t="str">
            <v>06-6786-4854</v>
          </cell>
          <cell r="I67" t="str">
            <v>080-4012-1606</v>
          </cell>
          <cell r="J67"/>
          <cell r="K67">
            <v>1300</v>
          </cell>
          <cell r="L67" t="str">
            <v>D</v>
          </cell>
        </row>
        <row r="68">
          <cell r="B68">
            <v>35664</v>
          </cell>
          <cell r="C68" t="str">
            <v>佐藤　空也</v>
          </cell>
          <cell r="D68" t="str">
            <v>サトウ　クウヤ</v>
          </cell>
          <cell r="K68">
            <v>1300</v>
          </cell>
          <cell r="L68" t="str">
            <v>D</v>
          </cell>
        </row>
        <row r="69">
          <cell r="B69">
            <v>35646</v>
          </cell>
          <cell r="C69" t="str">
            <v>三須　立己</v>
          </cell>
          <cell r="D69" t="str">
            <v>ミス　リツキ</v>
          </cell>
          <cell r="K69">
            <v>1300</v>
          </cell>
          <cell r="L69" t="str">
            <v>D</v>
          </cell>
        </row>
        <row r="70">
          <cell r="B70">
            <v>35807</v>
          </cell>
          <cell r="C70" t="str">
            <v>大曽　健</v>
          </cell>
          <cell r="D70" t="str">
            <v>オオソ　ケン</v>
          </cell>
          <cell r="I70" t="str">
            <v>080-8515-8374</v>
          </cell>
          <cell r="K70">
            <v>1400</v>
          </cell>
          <cell r="L70" t="str">
            <v>E</v>
          </cell>
        </row>
        <row r="71">
          <cell r="B71">
            <v>36073</v>
          </cell>
          <cell r="C71" t="str">
            <v>谷川 陽斗</v>
          </cell>
          <cell r="D71" t="str">
            <v>タニガワ　ハルト</v>
          </cell>
          <cell r="I71" t="str">
            <v>090-3842-9957</v>
          </cell>
          <cell r="K71">
            <v>1400</v>
          </cell>
          <cell r="L71" t="str">
            <v>E</v>
          </cell>
        </row>
        <row r="72">
          <cell r="B72">
            <v>36150</v>
          </cell>
          <cell r="C72" t="str">
            <v>有馬　聖開</v>
          </cell>
          <cell r="D72" t="str">
            <v>アリマ　セイカイ</v>
          </cell>
          <cell r="I72" t="str">
            <v>080-2477-9200</v>
          </cell>
          <cell r="K72">
            <v>1300</v>
          </cell>
          <cell r="L72" t="str">
            <v>D</v>
          </cell>
        </row>
        <row r="73">
          <cell r="B73">
            <v>36076</v>
          </cell>
          <cell r="C73" t="str">
            <v>清水　里菜</v>
          </cell>
          <cell r="D73" t="str">
            <v>シミズ　リナ</v>
          </cell>
          <cell r="I73" t="str">
            <v>080-4689-6813</v>
          </cell>
          <cell r="K73">
            <v>1300</v>
          </cell>
          <cell r="L73" t="str">
            <v>D</v>
          </cell>
        </row>
        <row r="74">
          <cell r="B74">
            <v>36226</v>
          </cell>
          <cell r="C74" t="str">
            <v>太田　海尋</v>
          </cell>
          <cell r="D74" t="str">
            <v>オオタ　ミヒロ</v>
          </cell>
          <cell r="I74" t="str">
            <v>070-2618-9322</v>
          </cell>
          <cell r="K74">
            <v>1350</v>
          </cell>
          <cell r="L74" t="str">
            <v>D50</v>
          </cell>
        </row>
        <row r="75">
          <cell r="B75">
            <v>36075</v>
          </cell>
          <cell r="C75" t="str">
            <v>新満　歩</v>
          </cell>
          <cell r="D75" t="str">
            <v>シンミツ　アユミ</v>
          </cell>
          <cell r="I75" t="str">
            <v>080-3967-9067</v>
          </cell>
          <cell r="K75">
            <v>1400</v>
          </cell>
          <cell r="L75" t="str">
            <v>E</v>
          </cell>
        </row>
        <row r="76">
          <cell r="B76">
            <v>36043</v>
          </cell>
          <cell r="C76" t="str">
            <v>小鹿　百音</v>
          </cell>
          <cell r="D76" t="str">
            <v>コシカ　モネ</v>
          </cell>
          <cell r="I76" t="str">
            <v>080-8928-1296</v>
          </cell>
          <cell r="K76">
            <v>1350</v>
          </cell>
          <cell r="L76" t="str">
            <v>D50</v>
          </cell>
        </row>
        <row r="77">
          <cell r="B77">
            <v>36239</v>
          </cell>
          <cell r="C77" t="str">
            <v>城平　菫</v>
          </cell>
          <cell r="D77" t="str">
            <v>ジョウヒラ　スミレ</v>
          </cell>
          <cell r="I77" t="str">
            <v>080-4015-7656</v>
          </cell>
          <cell r="K77">
            <v>1400</v>
          </cell>
          <cell r="L77" t="str">
            <v>E</v>
          </cell>
        </row>
        <row r="78">
          <cell r="B78">
            <v>36229</v>
          </cell>
          <cell r="C78" t="str">
            <v>髙村　果乃子</v>
          </cell>
          <cell r="D78" t="str">
            <v>タカムラ　カノコ</v>
          </cell>
          <cell r="I78" t="str">
            <v>080-6113-1624</v>
          </cell>
          <cell r="K78">
            <v>1350</v>
          </cell>
          <cell r="L78" t="str">
            <v>D50</v>
          </cell>
        </row>
        <row r="79">
          <cell r="B79">
            <v>36116</v>
          </cell>
          <cell r="C79" t="str">
            <v>谷口　葉月</v>
          </cell>
          <cell r="D79" t="str">
            <v>タニグチ　ハヅキ</v>
          </cell>
          <cell r="I79" t="str">
            <v>090-6753-3582</v>
          </cell>
          <cell r="K79">
            <v>1300</v>
          </cell>
          <cell r="L79" t="str">
            <v>D</v>
          </cell>
        </row>
        <row r="80">
          <cell r="B80">
            <v>32835</v>
          </cell>
          <cell r="C80" t="str">
            <v>小竹 亮祐</v>
          </cell>
          <cell r="D80" t="str">
            <v>コタケ リヨウスケ</v>
          </cell>
          <cell r="I80" t="str">
            <v>072-885-8655</v>
          </cell>
          <cell r="K80">
            <v>1400</v>
          </cell>
          <cell r="L80" t="str">
            <v>E</v>
          </cell>
        </row>
        <row r="81">
          <cell r="B81">
            <v>36280</v>
          </cell>
          <cell r="C81" t="str">
            <v>新満 真子</v>
          </cell>
          <cell r="D81" t="str">
            <v>シンミツ マコ</v>
          </cell>
          <cell r="I81" t="str">
            <v>080-4273-8289</v>
          </cell>
          <cell r="K81">
            <v>1350</v>
          </cell>
          <cell r="L81" t="str">
            <v>D50</v>
          </cell>
        </row>
        <row r="82">
          <cell r="B82">
            <v>36344</v>
          </cell>
          <cell r="C82" t="str">
            <v>福谷 まえ</v>
          </cell>
          <cell r="D82" t="str">
            <v>フクタニ マエ</v>
          </cell>
          <cell r="I82" t="str">
            <v>080-7730-9933</v>
          </cell>
          <cell r="K82">
            <v>1350</v>
          </cell>
          <cell r="L82" t="str">
            <v>D50</v>
          </cell>
        </row>
        <row r="83">
          <cell r="B83">
            <v>36670</v>
          </cell>
          <cell r="C83" t="str">
            <v>石川 翔悟</v>
          </cell>
          <cell r="D83" t="str">
            <v>イシカワ ショウゴ</v>
          </cell>
          <cell r="I83" t="str">
            <v>080-2545-4249</v>
          </cell>
          <cell r="K83">
            <v>1300</v>
          </cell>
          <cell r="L83" t="str">
            <v>D</v>
          </cell>
        </row>
        <row r="84">
          <cell r="B84">
            <v>36656</v>
          </cell>
          <cell r="C84" t="str">
            <v>大江 美優</v>
          </cell>
          <cell r="D84" t="str">
            <v>オオエ　ミユ</v>
          </cell>
          <cell r="I84" t="str">
            <v>090-3826-0578</v>
          </cell>
          <cell r="K84">
            <v>1300</v>
          </cell>
          <cell r="L84" t="str">
            <v>D</v>
          </cell>
        </row>
        <row r="85">
          <cell r="B85">
            <v>36547</v>
          </cell>
          <cell r="C85" t="str">
            <v>直田 梨花</v>
          </cell>
          <cell r="D85" t="str">
            <v>スグタ　リカ</v>
          </cell>
          <cell r="I85" t="str">
            <v>090-6323-3306</v>
          </cell>
          <cell r="K85">
            <v>1300</v>
          </cell>
          <cell r="L85" t="str">
            <v>D</v>
          </cell>
        </row>
        <row r="86">
          <cell r="B86">
            <v>31485</v>
          </cell>
          <cell r="C86" t="str">
            <v>福本 千洋</v>
          </cell>
          <cell r="D86" t="str">
            <v>フクモト　チヒロ</v>
          </cell>
          <cell r="K86">
            <v>1400</v>
          </cell>
          <cell r="L86" t="str">
            <v>E</v>
          </cell>
        </row>
        <row r="87">
          <cell r="B87">
            <v>36518</v>
          </cell>
          <cell r="C87" t="str">
            <v>稲津　佳奈</v>
          </cell>
          <cell r="D87" t="str">
            <v>イナズ　カナ</v>
          </cell>
          <cell r="K87">
            <v>1400</v>
          </cell>
          <cell r="L87" t="str">
            <v>E</v>
          </cell>
        </row>
        <row r="88">
          <cell r="B88">
            <v>36757</v>
          </cell>
          <cell r="C88" t="str">
            <v>北爪　一誠</v>
          </cell>
          <cell r="D88" t="str">
            <v>キタヅメ　イッセイ</v>
          </cell>
          <cell r="K88">
            <v>1300</v>
          </cell>
          <cell r="L88" t="str">
            <v>D</v>
          </cell>
        </row>
        <row r="89">
          <cell r="B89">
            <v>36305</v>
          </cell>
          <cell r="C89" t="str">
            <v>尾川 愛春</v>
          </cell>
          <cell r="D89" t="str">
            <v>オガワ　マナハ</v>
          </cell>
          <cell r="K89">
            <v>1350</v>
          </cell>
          <cell r="L89" t="str">
            <v>D50</v>
          </cell>
        </row>
        <row r="90">
          <cell r="B90">
            <v>36549</v>
          </cell>
          <cell r="C90" t="str">
            <v>中木　奏人</v>
          </cell>
          <cell r="D90" t="str">
            <v>ナカキ　カナト</v>
          </cell>
          <cell r="K90">
            <v>1350</v>
          </cell>
          <cell r="L90" t="str">
            <v>D50</v>
          </cell>
        </row>
        <row r="92">
          <cell r="B92">
            <v>35421</v>
          </cell>
          <cell r="C92" t="str">
            <v>矢野　実佳</v>
          </cell>
          <cell r="D92" t="str">
            <v>ヤノ　ミカ</v>
          </cell>
          <cell r="K92">
            <v>1200</v>
          </cell>
          <cell r="L92" t="str">
            <v>C</v>
          </cell>
        </row>
        <row r="94">
          <cell r="B94">
            <v>35141</v>
          </cell>
          <cell r="C94" t="str">
            <v>中川 美来</v>
          </cell>
          <cell r="D94" t="str">
            <v>ナカガワ　ミク</v>
          </cell>
          <cell r="I94" t="str">
            <v>090-1228-0863</v>
          </cell>
          <cell r="K94">
            <v>1400</v>
          </cell>
          <cell r="L94" t="str">
            <v>E</v>
          </cell>
        </row>
        <row r="95">
          <cell r="B95">
            <v>36038</v>
          </cell>
          <cell r="C95" t="str">
            <v>坂本　隆太郎</v>
          </cell>
          <cell r="D95" t="str">
            <v>サカモト　リュウタロウ</v>
          </cell>
          <cell r="I95" t="str">
            <v>090-8449-7385</v>
          </cell>
          <cell r="K95">
            <v>1300</v>
          </cell>
          <cell r="L95" t="str">
            <v>D</v>
          </cell>
        </row>
        <row r="96">
          <cell r="B96">
            <v>36216</v>
          </cell>
          <cell r="C96" t="str">
            <v>角谷　悟</v>
          </cell>
          <cell r="D96" t="str">
            <v>スミヤ　サトル</v>
          </cell>
          <cell r="K96">
            <v>1350</v>
          </cell>
          <cell r="L96" t="str">
            <v>D50</v>
          </cell>
        </row>
        <row r="97">
          <cell r="B97"/>
          <cell r="C97"/>
          <cell r="E97"/>
          <cell r="F97"/>
          <cell r="G97"/>
          <cell r="I97"/>
          <cell r="J97"/>
          <cell r="K97"/>
          <cell r="L97"/>
        </row>
        <row r="98">
          <cell r="B98">
            <v>10900</v>
          </cell>
          <cell r="C98" t="str">
            <v>井堂　敬三</v>
          </cell>
          <cell r="D98" t="str">
            <v>イドウ　ケイゾウ</v>
          </cell>
          <cell r="I98" t="str">
            <v>090-5656-5574</v>
          </cell>
          <cell r="K98">
            <v>1450</v>
          </cell>
          <cell r="L98" t="str">
            <v>E50</v>
          </cell>
        </row>
        <row r="99">
          <cell r="B99">
            <v>12255</v>
          </cell>
          <cell r="C99" t="str">
            <v>吉利　用隆</v>
          </cell>
          <cell r="D99" t="str">
            <v>ヨシトシ　モチタカ</v>
          </cell>
          <cell r="K99">
            <v>1350</v>
          </cell>
          <cell r="L99" t="str">
            <v>D50</v>
          </cell>
        </row>
        <row r="100">
          <cell r="B100">
            <v>13647</v>
          </cell>
          <cell r="C100" t="str">
            <v>堀内　渚</v>
          </cell>
          <cell r="D100" t="str">
            <v>ホリウチ　ナギサ</v>
          </cell>
          <cell r="K100">
            <v>1400</v>
          </cell>
          <cell r="L100" t="str">
            <v>Ｅ</v>
          </cell>
        </row>
        <row r="101">
          <cell r="B101">
            <v>13664</v>
          </cell>
          <cell r="C101" t="str">
            <v>柳田　善嗣</v>
          </cell>
          <cell r="D101" t="str">
            <v>ヤナギダ　ヨシツグ</v>
          </cell>
          <cell r="K101">
            <v>1700</v>
          </cell>
          <cell r="L101" t="str">
            <v>H</v>
          </cell>
        </row>
        <row r="102">
          <cell r="B102">
            <v>14744</v>
          </cell>
          <cell r="C102" t="str">
            <v>堀井　優花</v>
          </cell>
          <cell r="D102" t="str">
            <v>ホリイ　ユカ</v>
          </cell>
          <cell r="F102"/>
          <cell r="K102">
            <v>1350</v>
          </cell>
          <cell r="L102" t="str">
            <v>D50</v>
          </cell>
        </row>
        <row r="103">
          <cell r="B103">
            <v>17351</v>
          </cell>
          <cell r="C103" t="str">
            <v>吉見　亮芽</v>
          </cell>
          <cell r="K103">
            <v>1350</v>
          </cell>
          <cell r="L103" t="str">
            <v>D50</v>
          </cell>
        </row>
        <row r="104">
          <cell r="B104">
            <v>18281</v>
          </cell>
          <cell r="C104" t="str">
            <v>小池　さくら</v>
          </cell>
          <cell r="D104" t="str">
            <v>コイケ　サクラ</v>
          </cell>
          <cell r="K104">
            <v>1350</v>
          </cell>
          <cell r="L104" t="str">
            <v>D50</v>
          </cell>
        </row>
        <row r="105">
          <cell r="B105">
            <v>20151</v>
          </cell>
          <cell r="C105" t="str">
            <v>池村　孝政</v>
          </cell>
          <cell r="D105" t="str">
            <v>イケムラ　タカマサ</v>
          </cell>
          <cell r="K105">
            <v>1300</v>
          </cell>
          <cell r="L105" t="str">
            <v>D</v>
          </cell>
        </row>
        <row r="106">
          <cell r="B106">
            <v>20725</v>
          </cell>
          <cell r="C106" t="str">
            <v>藤澤　拓生</v>
          </cell>
          <cell r="D106" t="str">
            <v>フジサワ　タクミ</v>
          </cell>
          <cell r="K106">
            <v>1300</v>
          </cell>
          <cell r="L106" t="str">
            <v>Ｄ</v>
          </cell>
        </row>
        <row r="107">
          <cell r="B107">
            <v>20955</v>
          </cell>
          <cell r="C107" t="str">
            <v>辰己　遥</v>
          </cell>
          <cell r="D107" t="str">
            <v>タツミ　ハルカ</v>
          </cell>
          <cell r="F107"/>
          <cell r="H107"/>
          <cell r="K107">
            <v>1300</v>
          </cell>
          <cell r="L107" t="str">
            <v>D</v>
          </cell>
        </row>
        <row r="108">
          <cell r="B108">
            <v>21045</v>
          </cell>
          <cell r="C108" t="str">
            <v>松田　竜太</v>
          </cell>
          <cell r="D108" t="str">
            <v>マツダ　リュウタ</v>
          </cell>
          <cell r="K108">
            <v>1300</v>
          </cell>
          <cell r="L108" t="str">
            <v>Ｄ</v>
          </cell>
        </row>
        <row r="109">
          <cell r="B109">
            <v>23372</v>
          </cell>
          <cell r="C109" t="str">
            <v>吉川　茉優</v>
          </cell>
          <cell r="D109" t="str">
            <v>ヨシカワ　マユ</v>
          </cell>
          <cell r="K109">
            <v>1300</v>
          </cell>
          <cell r="L109" t="str">
            <v>D</v>
          </cell>
        </row>
        <row r="110">
          <cell r="C110" t="str">
            <v>大河　里佳</v>
          </cell>
          <cell r="D110" t="str">
            <v>オオカワ　リカ</v>
          </cell>
          <cell r="K110">
            <v>1450</v>
          </cell>
          <cell r="L110" t="str">
            <v>E50</v>
          </cell>
        </row>
        <row r="111">
          <cell r="B111">
            <v>23931</v>
          </cell>
          <cell r="C111" t="str">
            <v>飯田　絢圭</v>
          </cell>
          <cell r="D111" t="str">
            <v>イイダ　アヤカ</v>
          </cell>
          <cell r="F111"/>
          <cell r="H111"/>
          <cell r="K111">
            <v>1300</v>
          </cell>
          <cell r="L111" t="str">
            <v>Ｄ</v>
          </cell>
        </row>
        <row r="112">
          <cell r="B112">
            <v>24678</v>
          </cell>
          <cell r="C112" t="str">
            <v>加藤　大武</v>
          </cell>
          <cell r="D112" t="str">
            <v>カトウ　ヒロム</v>
          </cell>
          <cell r="F112"/>
          <cell r="H112"/>
          <cell r="K112">
            <v>1300</v>
          </cell>
          <cell r="L112" t="str">
            <v>D</v>
          </cell>
        </row>
        <row r="113">
          <cell r="B113">
            <v>24994</v>
          </cell>
          <cell r="C113" t="str">
            <v>古田　奈穂</v>
          </cell>
          <cell r="D113" t="str">
            <v>フルタ　ナホ</v>
          </cell>
          <cell r="K113">
            <v>1500</v>
          </cell>
          <cell r="L113" t="str">
            <v>F</v>
          </cell>
        </row>
        <row r="114">
          <cell r="B114">
            <v>26165</v>
          </cell>
          <cell r="C114" t="str">
            <v>森下　由貴</v>
          </cell>
          <cell r="D114" t="str">
            <v>モリシタ　ユキ</v>
          </cell>
          <cell r="F114"/>
          <cell r="K114">
            <v>1300</v>
          </cell>
          <cell r="L114" t="str">
            <v>Ｄ</v>
          </cell>
        </row>
        <row r="115">
          <cell r="B115">
            <v>26250</v>
          </cell>
          <cell r="C115" t="str">
            <v>稲垣　遼亮</v>
          </cell>
          <cell r="D115" t="str">
            <v>イナガキ　リョウスケ</v>
          </cell>
          <cell r="F115"/>
          <cell r="H115"/>
          <cell r="K115">
            <v>1300</v>
          </cell>
          <cell r="L115" t="str">
            <v>D</v>
          </cell>
        </row>
        <row r="116">
          <cell r="B116">
            <v>26456</v>
          </cell>
          <cell r="C116" t="str">
            <v>吉村　優希</v>
          </cell>
          <cell r="D116" t="str">
            <v>ヨシムラ　ユウキ</v>
          </cell>
          <cell r="F116"/>
          <cell r="H116"/>
          <cell r="K116">
            <v>1300</v>
          </cell>
          <cell r="L116" t="str">
            <v>D</v>
          </cell>
        </row>
        <row r="117">
          <cell r="B117">
            <v>26709</v>
          </cell>
          <cell r="C117" t="str">
            <v>山本　紗衣</v>
          </cell>
          <cell r="D117" t="str">
            <v>ヤマモト　サイ</v>
          </cell>
          <cell r="F117"/>
          <cell r="H117"/>
          <cell r="K117">
            <v>1200</v>
          </cell>
          <cell r="L117" t="str">
            <v>C</v>
          </cell>
        </row>
        <row r="118">
          <cell r="B118">
            <v>26754</v>
          </cell>
          <cell r="C118" t="str">
            <v>濱野　蓮</v>
          </cell>
          <cell r="D118" t="str">
            <v>ハマノ　レン</v>
          </cell>
          <cell r="I118" t="str">
            <v>070-4291-7852</v>
          </cell>
          <cell r="K118">
            <v>1300</v>
          </cell>
          <cell r="L118" t="str">
            <v>D</v>
          </cell>
        </row>
        <row r="119">
          <cell r="B119">
            <v>26847</v>
          </cell>
          <cell r="C119" t="str">
            <v>枝　抄子</v>
          </cell>
          <cell r="D119" t="str">
            <v>エダ　ショウコ</v>
          </cell>
          <cell r="F119"/>
          <cell r="H119"/>
          <cell r="K119">
            <v>1300</v>
          </cell>
          <cell r="L119" t="str">
            <v>D</v>
          </cell>
        </row>
        <row r="120">
          <cell r="B120">
            <v>26903</v>
          </cell>
          <cell r="C120" t="str">
            <v>木下　天輝</v>
          </cell>
          <cell r="D120" t="str">
            <v>キノシタ　テンキ</v>
          </cell>
          <cell r="K120">
            <v>1350</v>
          </cell>
          <cell r="L120" t="str">
            <v>D50</v>
          </cell>
        </row>
        <row r="121">
          <cell r="B121">
            <v>26972</v>
          </cell>
          <cell r="C121" t="str">
            <v>船登　大輝</v>
          </cell>
          <cell r="D121" t="str">
            <v>フナト　ダイキ</v>
          </cell>
          <cell r="K121">
            <v>1300</v>
          </cell>
          <cell r="L121" t="str">
            <v>Ｄ</v>
          </cell>
        </row>
        <row r="122">
          <cell r="B122">
            <v>26983</v>
          </cell>
          <cell r="C122" t="str">
            <v>田口　法子</v>
          </cell>
          <cell r="D122" t="str">
            <v>タグチ　ノリコ</v>
          </cell>
          <cell r="K122">
            <v>1300</v>
          </cell>
          <cell r="L122" t="str">
            <v>D</v>
          </cell>
        </row>
        <row r="123">
          <cell r="B123">
            <v>27363</v>
          </cell>
          <cell r="C123" t="str">
            <v>山下　優希</v>
          </cell>
          <cell r="D123" t="str">
            <v>ヤマシタ　ユウキ</v>
          </cell>
          <cell r="I123" t="str">
            <v>090-9305-2824</v>
          </cell>
          <cell r="K123">
            <v>1300</v>
          </cell>
          <cell r="L123" t="str">
            <v>Ｄ</v>
          </cell>
        </row>
        <row r="124">
          <cell r="B124">
            <v>27368</v>
          </cell>
          <cell r="C124" t="str">
            <v>野々上　絢菜</v>
          </cell>
          <cell r="D124" t="str">
            <v>ノノウエ　アヤナ</v>
          </cell>
          <cell r="K124">
            <v>1200</v>
          </cell>
          <cell r="L124" t="str">
            <v>C</v>
          </cell>
        </row>
        <row r="125">
          <cell r="B125">
            <v>27420</v>
          </cell>
          <cell r="C125" t="str">
            <v>田島　静乃</v>
          </cell>
          <cell r="D125" t="str">
            <v>タジマ　キヨノ</v>
          </cell>
          <cell r="K125">
            <v>1200</v>
          </cell>
          <cell r="L125" t="str">
            <v>C</v>
          </cell>
        </row>
        <row r="126">
          <cell r="B126">
            <v>27421</v>
          </cell>
          <cell r="C126" t="str">
            <v>船戸　仁</v>
          </cell>
          <cell r="D126" t="str">
            <v>フナト　ジン</v>
          </cell>
          <cell r="F126"/>
          <cell r="H126"/>
          <cell r="K126">
            <v>1200</v>
          </cell>
          <cell r="L126" t="str">
            <v>C</v>
          </cell>
        </row>
        <row r="127">
          <cell r="B127">
            <v>27452</v>
          </cell>
          <cell r="C127" t="str">
            <v>伊藤　恵</v>
          </cell>
          <cell r="D127" t="str">
            <v>イトウ　メグミ</v>
          </cell>
          <cell r="K127">
            <v>1300</v>
          </cell>
          <cell r="L127" t="str">
            <v>Ｄ</v>
          </cell>
        </row>
        <row r="128">
          <cell r="B128">
            <v>27995</v>
          </cell>
          <cell r="C128" t="str">
            <v>山本　祐司</v>
          </cell>
          <cell r="D128" t="str">
            <v>ヤマモト　ユウジ</v>
          </cell>
          <cell r="K128">
            <v>1300</v>
          </cell>
          <cell r="L128" t="str">
            <v>Ｄ</v>
          </cell>
        </row>
        <row r="129">
          <cell r="B129">
            <v>27995</v>
          </cell>
          <cell r="C129" t="str">
            <v>山本　裕司</v>
          </cell>
          <cell r="D129" t="str">
            <v>ヤマモト　ユウジ</v>
          </cell>
          <cell r="I129" t="str">
            <v>080-6147-7132</v>
          </cell>
          <cell r="K129">
            <v>1300</v>
          </cell>
          <cell r="L129" t="str">
            <v>D</v>
          </cell>
        </row>
        <row r="130">
          <cell r="B130">
            <v>28117</v>
          </cell>
          <cell r="C130" t="str">
            <v>上尾　千尋</v>
          </cell>
          <cell r="D130" t="str">
            <v>ノボリオ　チヒロ</v>
          </cell>
          <cell r="K130">
            <v>1300</v>
          </cell>
          <cell r="L130" t="str">
            <v>Ｄ</v>
          </cell>
        </row>
        <row r="131">
          <cell r="B131">
            <v>28482</v>
          </cell>
          <cell r="C131" t="str">
            <v>山口　裕登</v>
          </cell>
          <cell r="D131" t="str">
            <v>ヤマグチ　ヒロト</v>
          </cell>
          <cell r="K131">
            <v>1300</v>
          </cell>
          <cell r="L131" t="str">
            <v>Ｄ</v>
          </cell>
        </row>
        <row r="132">
          <cell r="B132">
            <v>29004</v>
          </cell>
          <cell r="C132" t="str">
            <v>後藤　みづき</v>
          </cell>
          <cell r="D132" t="str">
            <v>ゴトウ　ミヅキ</v>
          </cell>
          <cell r="K132">
            <v>1200</v>
          </cell>
          <cell r="L132" t="str">
            <v>C</v>
          </cell>
        </row>
        <row r="133">
          <cell r="B133">
            <v>29117</v>
          </cell>
          <cell r="C133" t="str">
            <v>石嵜　成美</v>
          </cell>
          <cell r="D133" t="str">
            <v>イシザキ　ナルミ</v>
          </cell>
          <cell r="K133">
            <v>1200</v>
          </cell>
          <cell r="L133" t="str">
            <v>C</v>
          </cell>
        </row>
        <row r="134">
          <cell r="B134">
            <v>29352</v>
          </cell>
          <cell r="C134" t="str">
            <v>久保田　瑛里</v>
          </cell>
          <cell r="D134" t="str">
            <v>クボタ　エリ</v>
          </cell>
          <cell r="K134">
            <v>1200</v>
          </cell>
          <cell r="L134" t="str">
            <v>C</v>
          </cell>
        </row>
        <row r="135">
          <cell r="B135">
            <v>29354</v>
          </cell>
          <cell r="C135" t="str">
            <v>大西　一生</v>
          </cell>
          <cell r="D135" t="str">
            <v>オオニシ　イッセイ</v>
          </cell>
          <cell r="K135">
            <v>1300</v>
          </cell>
          <cell r="L135" t="str">
            <v>D</v>
          </cell>
        </row>
        <row r="136">
          <cell r="B136">
            <v>29375</v>
          </cell>
          <cell r="C136" t="str">
            <v>上嶋　裕太</v>
          </cell>
          <cell r="D136" t="str">
            <v>カミジマ　ユウタ</v>
          </cell>
          <cell r="K136">
            <v>1200</v>
          </cell>
          <cell r="L136" t="str">
            <v>C</v>
          </cell>
        </row>
        <row r="137">
          <cell r="B137">
            <v>29413</v>
          </cell>
          <cell r="C137" t="str">
            <v>森田　憧真</v>
          </cell>
          <cell r="D137" t="str">
            <v>モリタ　ショウマ</v>
          </cell>
          <cell r="K137">
            <v>1200</v>
          </cell>
          <cell r="L137" t="str">
            <v>C</v>
          </cell>
        </row>
        <row r="138">
          <cell r="B138">
            <v>29456</v>
          </cell>
          <cell r="C138" t="str">
            <v>桃瀬　凌</v>
          </cell>
          <cell r="D138" t="str">
            <v>モモセ　リョウ</v>
          </cell>
          <cell r="K138">
            <v>1200</v>
          </cell>
          <cell r="L138" t="str">
            <v>D</v>
          </cell>
        </row>
        <row r="139">
          <cell r="B139">
            <v>29523</v>
          </cell>
          <cell r="C139" t="str">
            <v>杉森　梨々子</v>
          </cell>
          <cell r="D139" t="str">
            <v>スギモリ　リリコ</v>
          </cell>
          <cell r="K139">
            <v>1200</v>
          </cell>
          <cell r="L139" t="str">
            <v>C</v>
          </cell>
        </row>
        <row r="140">
          <cell r="B140">
            <v>29581</v>
          </cell>
          <cell r="C140" t="str">
            <v>吉川　未祐</v>
          </cell>
          <cell r="D140" t="str">
            <v>ヨシカワ　ミユ</v>
          </cell>
          <cell r="K140">
            <v>1200</v>
          </cell>
          <cell r="L140" t="str">
            <v>C</v>
          </cell>
        </row>
        <row r="141">
          <cell r="B141">
            <v>29681</v>
          </cell>
          <cell r="C141" t="str">
            <v>江山　優里花</v>
          </cell>
          <cell r="D141" t="str">
            <v>エヤマ　ユリカ</v>
          </cell>
          <cell r="K141">
            <v>1200</v>
          </cell>
          <cell r="L141" t="str">
            <v>C</v>
          </cell>
        </row>
        <row r="142">
          <cell r="B142">
            <v>29731</v>
          </cell>
          <cell r="C142" t="str">
            <v>成田　優香</v>
          </cell>
          <cell r="D142" t="str">
            <v>ナリタ　ユウカ</v>
          </cell>
          <cell r="K142">
            <v>1200</v>
          </cell>
          <cell r="L142" t="str">
            <v>C</v>
          </cell>
        </row>
        <row r="143">
          <cell r="B143">
            <v>29806</v>
          </cell>
          <cell r="C143" t="str">
            <v>香山　裕太</v>
          </cell>
          <cell r="D143" t="str">
            <v>カヤマ　ユウタ</v>
          </cell>
          <cell r="I143" t="str">
            <v>090-7557-6500</v>
          </cell>
          <cell r="K143">
            <v>1300</v>
          </cell>
          <cell r="L143" t="str">
            <v>D</v>
          </cell>
        </row>
        <row r="144">
          <cell r="B144">
            <v>29816</v>
          </cell>
          <cell r="C144" t="str">
            <v>佐々木　里織</v>
          </cell>
          <cell r="D144" t="str">
            <v>ササキ　リオ</v>
          </cell>
          <cell r="K144">
            <v>1200</v>
          </cell>
          <cell r="L144" t="str">
            <v>C</v>
          </cell>
        </row>
        <row r="145">
          <cell r="B145">
            <v>29832</v>
          </cell>
          <cell r="C145" t="str">
            <v>西川　あかり</v>
          </cell>
          <cell r="D145" t="str">
            <v>ニシカワ　アカリ</v>
          </cell>
          <cell r="K145">
            <v>1200</v>
          </cell>
          <cell r="L145" t="str">
            <v>C</v>
          </cell>
        </row>
        <row r="146">
          <cell r="B146">
            <v>30051</v>
          </cell>
          <cell r="C146" t="str">
            <v>小河畑　律喜</v>
          </cell>
          <cell r="D146" t="str">
            <v>オガハタ　リツキ</v>
          </cell>
          <cell r="K146">
            <v>1200</v>
          </cell>
          <cell r="L146" t="str">
            <v>C</v>
          </cell>
        </row>
        <row r="147">
          <cell r="B147">
            <v>30214</v>
          </cell>
          <cell r="C147" t="str">
            <v>花田　建博</v>
          </cell>
          <cell r="D147" t="str">
            <v>ハナダ　タツヒロ</v>
          </cell>
          <cell r="K147">
            <v>1200</v>
          </cell>
          <cell r="L147" t="str">
            <v>C</v>
          </cell>
        </row>
        <row r="148">
          <cell r="B148">
            <v>30284</v>
          </cell>
          <cell r="C148" t="str">
            <v>西村　綾乃</v>
          </cell>
          <cell r="D148" t="str">
            <v>ニシムラ」　アヤノ</v>
          </cell>
          <cell r="K148">
            <v>1200</v>
          </cell>
          <cell r="L148" t="str">
            <v>C</v>
          </cell>
        </row>
        <row r="149">
          <cell r="B149">
            <v>30289</v>
          </cell>
          <cell r="C149" t="str">
            <v>岡本　智恩</v>
          </cell>
          <cell r="D149" t="str">
            <v>オカモト　チオ</v>
          </cell>
          <cell r="I149" t="str">
            <v>080-2293-6420</v>
          </cell>
          <cell r="K149">
            <v>1300</v>
          </cell>
          <cell r="L149" t="str">
            <v>D</v>
          </cell>
        </row>
        <row r="150">
          <cell r="B150">
            <v>30372</v>
          </cell>
          <cell r="C150" t="str">
            <v>八木　由佳子</v>
          </cell>
          <cell r="D150" t="str">
            <v>ヤギ　ユカコ</v>
          </cell>
          <cell r="K150">
            <v>1200</v>
          </cell>
          <cell r="L150" t="str">
            <v>C</v>
          </cell>
        </row>
        <row r="151">
          <cell r="B151">
            <v>30536</v>
          </cell>
          <cell r="C151" t="str">
            <v>松野　美佑</v>
          </cell>
          <cell r="D151" t="str">
            <v>マツノ　ミユ</v>
          </cell>
          <cell r="I151" t="str">
            <v>090-9254-7696</v>
          </cell>
          <cell r="K151">
            <v>1300</v>
          </cell>
          <cell r="L151" t="str">
            <v>Ｄ</v>
          </cell>
        </row>
        <row r="152">
          <cell r="B152">
            <v>30793</v>
          </cell>
          <cell r="C152" t="str">
            <v>河村　啓一郎</v>
          </cell>
          <cell r="D152" t="str">
            <v>カワムラ　ケイイチロウ</v>
          </cell>
          <cell r="I152" t="str">
            <v>090-9272-9067</v>
          </cell>
          <cell r="K152">
            <v>1400</v>
          </cell>
          <cell r="L152" t="str">
            <v>E</v>
          </cell>
        </row>
        <row r="153">
          <cell r="B153">
            <v>31295</v>
          </cell>
          <cell r="C153" t="str">
            <v>前野　里成</v>
          </cell>
          <cell r="D153" t="str">
            <v>マエノ　リセイ</v>
          </cell>
          <cell r="K153">
            <v>1200</v>
          </cell>
          <cell r="L153" t="str">
            <v>C</v>
          </cell>
        </row>
        <row r="154">
          <cell r="B154">
            <v>31664</v>
          </cell>
          <cell r="C154" t="str">
            <v>大上　茜</v>
          </cell>
          <cell r="D154" t="str">
            <v>オオガミ　アカネ</v>
          </cell>
          <cell r="K154">
            <v>1200</v>
          </cell>
          <cell r="L154" t="str">
            <v>Ｃ</v>
          </cell>
        </row>
        <row r="155">
          <cell r="B155">
            <v>31833</v>
          </cell>
          <cell r="C155" t="str">
            <v>冨金原　亜美</v>
          </cell>
          <cell r="D155" t="str">
            <v>フキンバラ　アミ</v>
          </cell>
          <cell r="I155" t="str">
            <v>080-3830-4348</v>
          </cell>
          <cell r="K155">
            <v>1200</v>
          </cell>
          <cell r="L155" t="str">
            <v>C</v>
          </cell>
        </row>
        <row r="156">
          <cell r="B156">
            <v>36856</v>
          </cell>
          <cell r="C156" t="str">
            <v>河村　成雅</v>
          </cell>
          <cell r="D156" t="str">
            <v>カワムラ　シゲマサ</v>
          </cell>
          <cell r="I156" t="str">
            <v>090-9272-9067</v>
          </cell>
          <cell r="K156">
            <v>1400</v>
          </cell>
          <cell r="L156" t="str">
            <v>E</v>
          </cell>
        </row>
        <row r="157">
          <cell r="B157">
            <v>38449</v>
          </cell>
          <cell r="C157" t="str">
            <v>三河　雄也</v>
          </cell>
          <cell r="D157" t="str">
            <v>ミカワ　ユウヤ</v>
          </cell>
          <cell r="I157" t="str">
            <v>080-5637-8036</v>
          </cell>
          <cell r="K157">
            <v>1350</v>
          </cell>
          <cell r="L157" t="str">
            <v>D50</v>
          </cell>
        </row>
        <row r="158">
          <cell r="B158">
            <v>45641</v>
          </cell>
          <cell r="C158" t="str">
            <v>加藤　翔</v>
          </cell>
          <cell r="D158" t="str">
            <v>カトウ　ショウ</v>
          </cell>
          <cell r="K158">
            <v>1350</v>
          </cell>
          <cell r="L158" t="str">
            <v>D50</v>
          </cell>
        </row>
        <row r="159">
          <cell r="C159" t="str">
            <v>中出　結依</v>
          </cell>
          <cell r="D159" t="str">
            <v>ナカデ　ユイ</v>
          </cell>
          <cell r="K159">
            <v>1200</v>
          </cell>
          <cell r="L159" t="str">
            <v>C</v>
          </cell>
        </row>
        <row r="160">
          <cell r="B160">
            <v>31787</v>
          </cell>
          <cell r="C160" t="str">
            <v>田原　駿</v>
          </cell>
          <cell r="D160" t="str">
            <v>タハラ　シュン</v>
          </cell>
          <cell r="I160" t="str">
            <v>080-4640-0126</v>
          </cell>
          <cell r="K160">
            <v>1300</v>
          </cell>
          <cell r="L160" t="str">
            <v>D</v>
          </cell>
        </row>
        <row r="161">
          <cell r="B161">
            <v>31983</v>
          </cell>
          <cell r="C161" t="str">
            <v>三宅　建太</v>
          </cell>
          <cell r="D161" t="str">
            <v>ミヤケ　ケンタ</v>
          </cell>
          <cell r="I161" t="str">
            <v>090-5369-9926</v>
          </cell>
          <cell r="K161">
            <v>1200</v>
          </cell>
          <cell r="L161" t="str">
            <v>C</v>
          </cell>
        </row>
        <row r="162">
          <cell r="B162">
            <v>31978</v>
          </cell>
          <cell r="C162" t="str">
            <v>中森　司</v>
          </cell>
          <cell r="D162" t="str">
            <v>ナカモリ　ツカサ</v>
          </cell>
          <cell r="I162" t="str">
            <v>080-9501-1149</v>
          </cell>
          <cell r="K162">
            <v>1200</v>
          </cell>
          <cell r="L162" t="str">
            <v>C</v>
          </cell>
        </row>
        <row r="163">
          <cell r="B163">
            <v>32479</v>
          </cell>
          <cell r="C163" t="str">
            <v>花谷　翔</v>
          </cell>
          <cell r="D163" t="str">
            <v>ハナタニ　ショウ</v>
          </cell>
          <cell r="I163" t="str">
            <v>090-4289-4813</v>
          </cell>
          <cell r="K163">
            <v>1200</v>
          </cell>
          <cell r="L163" t="str">
            <v>C</v>
          </cell>
        </row>
        <row r="164">
          <cell r="B164">
            <v>32333</v>
          </cell>
          <cell r="C164" t="str">
            <v>前田　朱音</v>
          </cell>
          <cell r="D164" t="str">
            <v>マエダ　アカネ</v>
          </cell>
          <cell r="K164">
            <v>1200</v>
          </cell>
          <cell r="L164" t="str">
            <v>C</v>
          </cell>
        </row>
        <row r="165">
          <cell r="B165">
            <v>32853</v>
          </cell>
          <cell r="C165" t="str">
            <v>上中　翔太</v>
          </cell>
          <cell r="D165" t="str">
            <v>ウエナカ　ショウタ</v>
          </cell>
          <cell r="I165" t="str">
            <v>080-8308-5801</v>
          </cell>
          <cell r="K165">
            <v>1200</v>
          </cell>
          <cell r="L165" t="str">
            <v>C</v>
          </cell>
        </row>
        <row r="166">
          <cell r="B166">
            <v>32629</v>
          </cell>
          <cell r="C166" t="str">
            <v>孫　立凱</v>
          </cell>
          <cell r="D166" t="str">
            <v>ソン　リッカイ</v>
          </cell>
          <cell r="I166" t="str">
            <v>090-8363-6503</v>
          </cell>
          <cell r="K166">
            <v>1350</v>
          </cell>
          <cell r="L166" t="str">
            <v>D50</v>
          </cell>
        </row>
        <row r="167">
          <cell r="B167">
            <v>32529</v>
          </cell>
          <cell r="C167" t="str">
            <v>奥　一生</v>
          </cell>
          <cell r="D167" t="str">
            <v>オク　イッセイ</v>
          </cell>
          <cell r="I167" t="str">
            <v>080-1456-9724</v>
          </cell>
          <cell r="K167">
            <v>1300</v>
          </cell>
          <cell r="L167" t="str">
            <v>D</v>
          </cell>
        </row>
        <row r="168">
          <cell r="B168">
            <v>31038</v>
          </cell>
          <cell r="C168" t="str">
            <v>藤田　桃華</v>
          </cell>
          <cell r="D168" t="str">
            <v>ﾌｼﾞﾀﾞ　モモカ</v>
          </cell>
          <cell r="I168" t="str">
            <v>080-6174-4213</v>
          </cell>
          <cell r="K168">
            <v>1300</v>
          </cell>
          <cell r="L168" t="str">
            <v>D</v>
          </cell>
        </row>
        <row r="169">
          <cell r="B169">
            <v>32592</v>
          </cell>
          <cell r="C169" t="str">
            <v>中條　怜香</v>
          </cell>
          <cell r="D169" t="str">
            <v>チュウジョウ　レイカ</v>
          </cell>
          <cell r="I169" t="str">
            <v>080-5348-5742</v>
          </cell>
          <cell r="K169">
            <v>1200</v>
          </cell>
          <cell r="L169" t="str">
            <v>C</v>
          </cell>
        </row>
        <row r="170">
          <cell r="B170">
            <v>32479</v>
          </cell>
          <cell r="C170" t="str">
            <v>花谷　翔</v>
          </cell>
          <cell r="D170" t="str">
            <v>ハナタニ　ショウ</v>
          </cell>
          <cell r="I170" t="str">
            <v>090-4289-4813</v>
          </cell>
          <cell r="K170">
            <v>1200</v>
          </cell>
          <cell r="L170" t="str">
            <v>C</v>
          </cell>
        </row>
        <row r="171">
          <cell r="B171">
            <v>32169</v>
          </cell>
          <cell r="C171" t="str">
            <v>稲田　千春</v>
          </cell>
          <cell r="D171" t="str">
            <v>イナダ　チハル</v>
          </cell>
          <cell r="I171" t="str">
            <v>090-6371-8115</v>
          </cell>
          <cell r="K171">
            <v>1300</v>
          </cell>
          <cell r="L171" t="str">
            <v>D</v>
          </cell>
        </row>
        <row r="172">
          <cell r="B172">
            <v>31916</v>
          </cell>
          <cell r="C172" t="str">
            <v>直田　莉奈</v>
          </cell>
          <cell r="D172" t="str">
            <v>ナオタ　リナ</v>
          </cell>
          <cell r="I172" t="str">
            <v>090-6321-1194</v>
          </cell>
          <cell r="K172">
            <v>1300</v>
          </cell>
          <cell r="L172" t="str">
            <v>D</v>
          </cell>
        </row>
        <row r="173">
          <cell r="B173">
            <v>32594</v>
          </cell>
          <cell r="C173" t="str">
            <v>松尾　莉子</v>
          </cell>
          <cell r="D173" t="str">
            <v>マツオ　リコ</v>
          </cell>
          <cell r="I173" t="str">
            <v>090-7106-0698</v>
          </cell>
          <cell r="K173">
            <v>1200</v>
          </cell>
          <cell r="L173" t="str">
            <v>C</v>
          </cell>
        </row>
        <row r="174">
          <cell r="B174">
            <v>33339</v>
          </cell>
          <cell r="C174" t="str">
            <v>小松　優希</v>
          </cell>
          <cell r="D174" t="str">
            <v>コマツ　ユウキ</v>
          </cell>
          <cell r="I174" t="str">
            <v>090-6246-4699</v>
          </cell>
          <cell r="K174">
            <v>1200</v>
          </cell>
          <cell r="L174" t="str">
            <v>C</v>
          </cell>
        </row>
        <row r="175">
          <cell r="B175">
            <v>32330</v>
          </cell>
          <cell r="C175" t="str">
            <v>前川　遼大</v>
          </cell>
          <cell r="D175" t="str">
            <v>マエガワ　リョウタ</v>
          </cell>
          <cell r="I175" t="str">
            <v>070-2323-8353</v>
          </cell>
          <cell r="K175">
            <v>1300</v>
          </cell>
          <cell r="L175" t="str">
            <v>Ｄ</v>
          </cell>
        </row>
        <row r="176">
          <cell r="B176">
            <v>29872</v>
          </cell>
          <cell r="C176" t="str">
            <v>三原　洋鉄</v>
          </cell>
          <cell r="D176" t="str">
            <v>ミハラ　ヒロテツ</v>
          </cell>
          <cell r="I176" t="str">
            <v>090-9993-9622</v>
          </cell>
          <cell r="K176">
            <v>1550</v>
          </cell>
          <cell r="L176" t="str">
            <v>F50</v>
          </cell>
        </row>
        <row r="177">
          <cell r="B177">
            <v>33622</v>
          </cell>
          <cell r="C177" t="str">
            <v>井上　周佳</v>
          </cell>
          <cell r="D177" t="str">
            <v>イノウエ　シュウカ</v>
          </cell>
          <cell r="I177" t="str">
            <v>080-3054-0764</v>
          </cell>
          <cell r="K177">
            <v>1400</v>
          </cell>
          <cell r="L177" t="str">
            <v>E</v>
          </cell>
        </row>
        <row r="178">
          <cell r="B178">
            <v>33595</v>
          </cell>
          <cell r="C178" t="str">
            <v>上内　虎也</v>
          </cell>
          <cell r="D178" t="str">
            <v>ウエウチ　コウヤ</v>
          </cell>
          <cell r="I178" t="str">
            <v>080-1453-5758</v>
          </cell>
          <cell r="K178">
            <v>1200</v>
          </cell>
          <cell r="L178" t="str">
            <v>C</v>
          </cell>
        </row>
        <row r="179">
          <cell r="B179">
            <v>33628</v>
          </cell>
          <cell r="C179" t="str">
            <v>紀藤　小百合</v>
          </cell>
          <cell r="D179" t="str">
            <v>キトウ　サユリ</v>
          </cell>
          <cell r="I179" t="str">
            <v>090-8576-0777</v>
          </cell>
          <cell r="K179">
            <v>1300</v>
          </cell>
          <cell r="L179" t="str">
            <v>D</v>
          </cell>
        </row>
        <row r="180">
          <cell r="B180">
            <v>32030</v>
          </cell>
          <cell r="C180" t="str">
            <v>安田　結衣</v>
          </cell>
          <cell r="D180" t="str">
            <v>ヤスダ　ユイ</v>
          </cell>
          <cell r="I180" t="str">
            <v>090-2917-8750</v>
          </cell>
          <cell r="K180">
            <v>1300</v>
          </cell>
          <cell r="L180" t="str">
            <v>D</v>
          </cell>
        </row>
        <row r="181">
          <cell r="B181">
            <v>32526</v>
          </cell>
          <cell r="C181" t="str">
            <v>白石　紗綺</v>
          </cell>
          <cell r="D181" t="str">
            <v>シライシ　サキ</v>
          </cell>
          <cell r="I181" t="str">
            <v>080-1799-3901</v>
          </cell>
          <cell r="K181">
            <v>1300</v>
          </cell>
          <cell r="L181" t="str">
            <v>D</v>
          </cell>
        </row>
        <row r="182">
          <cell r="B182">
            <v>32671</v>
          </cell>
          <cell r="C182" t="str">
            <v>畑　典良</v>
          </cell>
          <cell r="D182" t="str">
            <v>ハタ　ノリヨシ</v>
          </cell>
          <cell r="I182" t="str">
            <v>080-1447-8676</v>
          </cell>
          <cell r="K182">
            <v>1750</v>
          </cell>
          <cell r="L182" t="str">
            <v>H50</v>
          </cell>
        </row>
        <row r="183">
          <cell r="B183">
            <v>23465</v>
          </cell>
          <cell r="C183" t="str">
            <v>杉峰　里佳</v>
          </cell>
          <cell r="D183" t="str">
            <v>スギミネ　リカ</v>
          </cell>
          <cell r="I183" t="str">
            <v>090-5040-8718</v>
          </cell>
          <cell r="K183">
            <v>1500</v>
          </cell>
          <cell r="L183" t="str">
            <v>F</v>
          </cell>
        </row>
        <row r="184">
          <cell r="B184">
            <v>35140</v>
          </cell>
          <cell r="C184" t="str">
            <v>山室　忠輝</v>
          </cell>
          <cell r="D184" t="str">
            <v>ヤマムロ　タダテル</v>
          </cell>
          <cell r="I184" t="str">
            <v>050-5586-2036</v>
          </cell>
          <cell r="K184">
            <v>1400</v>
          </cell>
          <cell r="L184" t="str">
            <v>E</v>
          </cell>
        </row>
        <row r="185">
          <cell r="B185">
            <v>35174</v>
          </cell>
          <cell r="C185" t="str">
            <v>寺内　陸</v>
          </cell>
          <cell r="D185" t="str">
            <v>テラウチ　リク</v>
          </cell>
          <cell r="I185" t="str">
            <v>080-4022-9206</v>
          </cell>
          <cell r="K185">
            <v>1400</v>
          </cell>
          <cell r="L185" t="str">
            <v>E</v>
          </cell>
        </row>
        <row r="186">
          <cell r="B186">
            <v>35172</v>
          </cell>
          <cell r="C186" t="str">
            <v>松尾　瞳</v>
          </cell>
          <cell r="D186" t="str">
            <v>マツオ　ヒトミ</v>
          </cell>
          <cell r="I186" t="str">
            <v>080-2535-4938</v>
          </cell>
          <cell r="K186">
            <v>1300</v>
          </cell>
          <cell r="L186" t="str">
            <v>D</v>
          </cell>
        </row>
        <row r="187">
          <cell r="B187">
            <v>35748</v>
          </cell>
          <cell r="C187" t="str">
            <v>辻野 泰樹</v>
          </cell>
          <cell r="D187" t="str">
            <v>ツジノ タイキ</v>
          </cell>
          <cell r="I187" t="str">
            <v>090-6754-9490</v>
          </cell>
          <cell r="K187">
            <v>1350</v>
          </cell>
          <cell r="L187" t="str">
            <v>D50</v>
          </cell>
        </row>
        <row r="189">
          <cell r="B189"/>
          <cell r="F189"/>
          <cell r="H189"/>
        </row>
        <row r="190">
          <cell r="B190">
            <v>26868</v>
          </cell>
          <cell r="C190" t="str">
            <v>山尾　一登</v>
          </cell>
          <cell r="D190" t="str">
            <v>ヤマオ　カズト</v>
          </cell>
          <cell r="F190"/>
          <cell r="H190"/>
          <cell r="K190">
            <v>1350</v>
          </cell>
          <cell r="L190" t="str">
            <v>D50</v>
          </cell>
        </row>
        <row r="191">
          <cell r="B191">
            <v>32500</v>
          </cell>
          <cell r="C191" t="str">
            <v>村下　幸穂</v>
          </cell>
          <cell r="D191" t="str">
            <v>ムラシタ　ユキホ</v>
          </cell>
          <cell r="F191"/>
          <cell r="K191">
            <v>1350</v>
          </cell>
          <cell r="L191" t="str">
            <v>D50</v>
          </cell>
        </row>
        <row r="192">
          <cell r="B192">
            <v>26438</v>
          </cell>
          <cell r="C192" t="str">
            <v>森田　寛之</v>
          </cell>
          <cell r="D192" t="str">
            <v>フクダ　ヒロユキ</v>
          </cell>
          <cell r="K192">
            <v>1300</v>
          </cell>
          <cell r="L192" t="str">
            <v>D</v>
          </cell>
        </row>
        <row r="193">
          <cell r="B193">
            <v>34358</v>
          </cell>
          <cell r="C193" t="str">
            <v>加来　健一</v>
          </cell>
          <cell r="D193" t="str">
            <v>カク　ケンイチ</v>
          </cell>
          <cell r="K193">
            <v>1450</v>
          </cell>
          <cell r="L193" t="str">
            <v>E50</v>
          </cell>
        </row>
        <row r="194">
          <cell r="B194">
            <v>33668</v>
          </cell>
          <cell r="C194" t="str">
            <v>加藤　周</v>
          </cell>
          <cell r="D194" t="str">
            <v>カトウ　シュウ　</v>
          </cell>
          <cell r="I194" t="str">
            <v>090-6738-0114</v>
          </cell>
          <cell r="K194">
            <v>1300</v>
          </cell>
          <cell r="L194" t="str">
            <v>D</v>
          </cell>
        </row>
        <row r="195">
          <cell r="B195">
            <v>33774</v>
          </cell>
          <cell r="C195" t="str">
            <v>江口　蓮朗</v>
          </cell>
          <cell r="D195" t="str">
            <v>エグチ　レオ</v>
          </cell>
          <cell r="I195" t="str">
            <v>090-3922-9012</v>
          </cell>
          <cell r="K195">
            <v>1200</v>
          </cell>
          <cell r="L195" t="str">
            <v>C</v>
          </cell>
        </row>
        <row r="196">
          <cell r="B196">
            <v>33808</v>
          </cell>
          <cell r="C196" t="str">
            <v>大山　学</v>
          </cell>
          <cell r="D196" t="str">
            <v>オオヤマ　マナブ</v>
          </cell>
          <cell r="I196" t="str">
            <v>090-4288-1191</v>
          </cell>
          <cell r="K196">
            <v>1350</v>
          </cell>
          <cell r="L196" t="str">
            <v>D50</v>
          </cell>
        </row>
        <row r="197">
          <cell r="B197">
            <v>32995</v>
          </cell>
          <cell r="C197" t="str">
            <v>水野　伸哉</v>
          </cell>
          <cell r="D197" t="str">
            <v>ミズノ　シンヤ</v>
          </cell>
          <cell r="I197" t="str">
            <v>090-7888-6778</v>
          </cell>
          <cell r="K197">
            <v>1300</v>
          </cell>
          <cell r="L197" t="str">
            <v>D</v>
          </cell>
        </row>
        <row r="198">
          <cell r="B198">
            <v>33721</v>
          </cell>
          <cell r="C198" t="str">
            <v>早川　明希</v>
          </cell>
          <cell r="D198" t="str">
            <v>ハヤカワ　アキ</v>
          </cell>
          <cell r="I198" t="str">
            <v>070-4354-2223</v>
          </cell>
          <cell r="K198">
            <v>1300</v>
          </cell>
          <cell r="L198" t="str">
            <v>D</v>
          </cell>
        </row>
        <row r="199">
          <cell r="B199">
            <v>34126</v>
          </cell>
          <cell r="C199" t="str">
            <v>桶田　優花</v>
          </cell>
          <cell r="D199" t="str">
            <v>オケタ　ユウカ</v>
          </cell>
          <cell r="I199" t="str">
            <v>070-2322-3254</v>
          </cell>
          <cell r="K199">
            <v>1300</v>
          </cell>
          <cell r="L199" t="str">
            <v>D</v>
          </cell>
        </row>
        <row r="200">
          <cell r="B200">
            <v>34317</v>
          </cell>
          <cell r="C200" t="str">
            <v>村上　早紀</v>
          </cell>
          <cell r="D200" t="str">
            <v>ムラカミ　サキ</v>
          </cell>
          <cell r="I200" t="str">
            <v>080-2506-5855</v>
          </cell>
          <cell r="K200">
            <v>1200</v>
          </cell>
          <cell r="L200" t="str">
            <v>C</v>
          </cell>
        </row>
        <row r="201">
          <cell r="B201">
            <v>29709</v>
          </cell>
          <cell r="C201" t="str">
            <v>内田　佑香</v>
          </cell>
          <cell r="D201" t="str">
            <v>ウチダ　ユウカ</v>
          </cell>
          <cell r="I201" t="str">
            <v>080-8324-4378</v>
          </cell>
          <cell r="K201">
            <v>1300</v>
          </cell>
          <cell r="L201" t="str">
            <v>D</v>
          </cell>
        </row>
        <row r="202">
          <cell r="B202">
            <v>35974</v>
          </cell>
          <cell r="C202" t="str">
            <v>清水　大志</v>
          </cell>
          <cell r="D202" t="str">
            <v>シミズ　ダイシ</v>
          </cell>
          <cell r="I202" t="str">
            <v>090-8062-6534</v>
          </cell>
          <cell r="K202">
            <v>1200</v>
          </cell>
          <cell r="L202" t="str">
            <v>C</v>
          </cell>
        </row>
        <row r="203">
          <cell r="L203">
            <v>0</v>
          </cell>
        </row>
        <row r="204">
          <cell r="B204">
            <v>10908</v>
          </cell>
          <cell r="C204" t="str">
            <v>古舘　奈々</v>
          </cell>
          <cell r="D204" t="str">
            <v>フルタテ　ナナ</v>
          </cell>
          <cell r="K204">
            <v>1450</v>
          </cell>
          <cell r="L204" t="str">
            <v>E50</v>
          </cell>
        </row>
        <row r="205">
          <cell r="B205">
            <v>11924</v>
          </cell>
          <cell r="C205" t="str">
            <v>福元　淳司</v>
          </cell>
          <cell r="D205" t="str">
            <v>フクモト　アツシ</v>
          </cell>
          <cell r="K205">
            <v>1500</v>
          </cell>
          <cell r="L205" t="str">
            <v>F</v>
          </cell>
        </row>
        <row r="206">
          <cell r="B206">
            <v>12377</v>
          </cell>
          <cell r="C206" t="str">
            <v>藤田　美貴</v>
          </cell>
          <cell r="D206" t="str">
            <v>フジタ　ミキ</v>
          </cell>
          <cell r="K206">
            <v>1400</v>
          </cell>
          <cell r="L206" t="str">
            <v>E</v>
          </cell>
        </row>
        <row r="207">
          <cell r="B207">
            <v>15357</v>
          </cell>
          <cell r="C207" t="str">
            <v>江口　加奈子</v>
          </cell>
          <cell r="D207" t="str">
            <v>エグチ　カナコ</v>
          </cell>
          <cell r="I207" t="str">
            <v>090-3998-9515</v>
          </cell>
          <cell r="K207">
            <v>1400</v>
          </cell>
          <cell r="L207" t="str">
            <v>E</v>
          </cell>
        </row>
        <row r="208">
          <cell r="B208">
            <v>18146</v>
          </cell>
          <cell r="C208" t="str">
            <v>高谷　佳生</v>
          </cell>
          <cell r="D208" t="str">
            <v>タカタニ　ヨシオ</v>
          </cell>
          <cell r="K208">
            <v>1400</v>
          </cell>
          <cell r="L208" t="str">
            <v>Ｅ</v>
          </cell>
        </row>
        <row r="209">
          <cell r="B209">
            <v>18494</v>
          </cell>
          <cell r="C209" t="str">
            <v>清水　聖那</v>
          </cell>
          <cell r="D209" t="str">
            <v>シミズ　キヨナ</v>
          </cell>
          <cell r="E209"/>
          <cell r="F209"/>
          <cell r="G209"/>
          <cell r="H209"/>
          <cell r="I209" t="str">
            <v>080-3109-7789</v>
          </cell>
          <cell r="J209"/>
          <cell r="K209">
            <v>1300</v>
          </cell>
          <cell r="L209" t="str">
            <v>D</v>
          </cell>
        </row>
        <row r="210">
          <cell r="B210">
            <v>20794</v>
          </cell>
          <cell r="C210" t="str">
            <v>丸田　倫</v>
          </cell>
          <cell r="D210" t="str">
            <v>マルタニ　リン</v>
          </cell>
          <cell r="I210" t="str">
            <v>080-4245-6996</v>
          </cell>
          <cell r="K210">
            <v>1300</v>
          </cell>
          <cell r="L210" t="str">
            <v>D</v>
          </cell>
        </row>
        <row r="211">
          <cell r="B211">
            <v>21419</v>
          </cell>
          <cell r="C211" t="str">
            <v>髙橋　純子</v>
          </cell>
          <cell r="D211" t="str">
            <v>タカハシ　ジュンコ</v>
          </cell>
          <cell r="I211" t="str">
            <v>090-3654-7915</v>
          </cell>
          <cell r="K211">
            <v>1300</v>
          </cell>
          <cell r="L211" t="str">
            <v>Ｄ</v>
          </cell>
        </row>
        <row r="212">
          <cell r="B212">
            <v>22588</v>
          </cell>
          <cell r="C212" t="str">
            <v>高尾　明</v>
          </cell>
          <cell r="D212" t="str">
            <v>タカオ　アキラ</v>
          </cell>
          <cell r="I212" t="str">
            <v>090-9043-4388</v>
          </cell>
          <cell r="K212">
            <v>1400</v>
          </cell>
          <cell r="L212" t="str">
            <v>E</v>
          </cell>
        </row>
        <row r="213">
          <cell r="B213">
            <v>23637</v>
          </cell>
          <cell r="C213" t="str">
            <v>中島　愛海</v>
          </cell>
          <cell r="D213" t="str">
            <v>ナカジマ　メグミ</v>
          </cell>
          <cell r="E213"/>
          <cell r="F213"/>
          <cell r="G213"/>
          <cell r="H213"/>
          <cell r="I213"/>
          <cell r="J213"/>
          <cell r="K213">
            <v>1400</v>
          </cell>
          <cell r="L213" t="str">
            <v>E</v>
          </cell>
        </row>
        <row r="214">
          <cell r="B214">
            <v>24216</v>
          </cell>
          <cell r="C214" t="str">
            <v>鈴木　康太</v>
          </cell>
          <cell r="D214" t="str">
            <v>スズキ　コウタ</v>
          </cell>
          <cell r="K214">
            <v>1400</v>
          </cell>
          <cell r="L214" t="str">
            <v>E</v>
          </cell>
        </row>
        <row r="215">
          <cell r="B215">
            <v>24375</v>
          </cell>
          <cell r="C215" t="str">
            <v>太田　敦悠</v>
          </cell>
          <cell r="D215" t="str">
            <v>オオタ　アツキ</v>
          </cell>
          <cell r="I215" t="str">
            <v>080-6174-6677</v>
          </cell>
          <cell r="K215">
            <v>1300</v>
          </cell>
          <cell r="L215" t="str">
            <v>D</v>
          </cell>
        </row>
        <row r="216">
          <cell r="B216">
            <v>24769</v>
          </cell>
          <cell r="C216" t="str">
            <v>栗林　正樹</v>
          </cell>
          <cell r="D216" t="str">
            <v>クリバヤシ　マサキ</v>
          </cell>
          <cell r="I216" t="str">
            <v>090-3269-3381</v>
          </cell>
          <cell r="K216">
            <v>1400</v>
          </cell>
          <cell r="L216" t="str">
            <v>Ｅ</v>
          </cell>
        </row>
        <row r="217">
          <cell r="B217">
            <v>24992</v>
          </cell>
          <cell r="C217" t="str">
            <v>北浦　純輝</v>
          </cell>
          <cell r="D217" t="str">
            <v>キタウラ　ジュンキ</v>
          </cell>
          <cell r="I217" t="str">
            <v>090-7671-8497</v>
          </cell>
          <cell r="K217">
            <v>1400</v>
          </cell>
          <cell r="L217" t="str">
            <v>E</v>
          </cell>
        </row>
        <row r="218">
          <cell r="B218">
            <v>25163</v>
          </cell>
          <cell r="C218" t="str">
            <v>松木　聖嗣</v>
          </cell>
          <cell r="D218" t="str">
            <v>マツキ　セイジ</v>
          </cell>
          <cell r="K218">
            <v>1400</v>
          </cell>
          <cell r="L218" t="str">
            <v>E</v>
          </cell>
        </row>
        <row r="219">
          <cell r="B219">
            <v>25163</v>
          </cell>
          <cell r="C219" t="str">
            <v>松木　聖嗣</v>
          </cell>
          <cell r="D219" t="str">
            <v>マツキ　セイジ</v>
          </cell>
          <cell r="K219">
            <v>1300</v>
          </cell>
          <cell r="L219" t="str">
            <v>Ｄ</v>
          </cell>
        </row>
        <row r="220">
          <cell r="B220">
            <v>25332</v>
          </cell>
          <cell r="C220" t="str">
            <v>西前　彰</v>
          </cell>
          <cell r="D220" t="str">
            <v>ニシマエ　アキラ</v>
          </cell>
          <cell r="K220">
            <v>1350</v>
          </cell>
          <cell r="L220" t="str">
            <v>D50</v>
          </cell>
        </row>
        <row r="221">
          <cell r="B221">
            <v>25964</v>
          </cell>
          <cell r="C221" t="str">
            <v>西川　瑠海</v>
          </cell>
          <cell r="D221" t="str">
            <v>ニシカワ　ルウミ</v>
          </cell>
          <cell r="K221">
            <v>1300</v>
          </cell>
          <cell r="L221" t="str">
            <v>Ｄ</v>
          </cell>
        </row>
        <row r="222">
          <cell r="B222">
            <v>26048</v>
          </cell>
          <cell r="C222" t="str">
            <v>成藤　寿美</v>
          </cell>
          <cell r="D222" t="str">
            <v>ナリフジ　スミ</v>
          </cell>
          <cell r="K222">
            <v>1300</v>
          </cell>
          <cell r="L222" t="str">
            <v>Ｄ</v>
          </cell>
        </row>
        <row r="223">
          <cell r="B223">
            <v>26416</v>
          </cell>
          <cell r="C223" t="str">
            <v>増成　涼太</v>
          </cell>
          <cell r="D223" t="str">
            <v>マスナリ　リョウタ</v>
          </cell>
          <cell r="K223">
            <v>1350</v>
          </cell>
          <cell r="L223" t="str">
            <v>D50</v>
          </cell>
        </row>
        <row r="224">
          <cell r="B224">
            <v>26853</v>
          </cell>
          <cell r="C224" t="str">
            <v>河合　史弥</v>
          </cell>
          <cell r="D224" t="str">
            <v>カワイ　フミヤ</v>
          </cell>
          <cell r="I224" t="str">
            <v>090-3723-7532</v>
          </cell>
          <cell r="K224">
            <v>1300</v>
          </cell>
          <cell r="L224" t="str">
            <v>D</v>
          </cell>
        </row>
        <row r="225">
          <cell r="B225">
            <v>27293</v>
          </cell>
          <cell r="C225" t="str">
            <v>坪井　凌大</v>
          </cell>
          <cell r="D225" t="str">
            <v>ツボイ　リョウタ</v>
          </cell>
          <cell r="K225">
            <v>1200</v>
          </cell>
          <cell r="L225" t="str">
            <v>C</v>
          </cell>
        </row>
        <row r="226">
          <cell r="B226">
            <v>27666</v>
          </cell>
          <cell r="C226" t="str">
            <v>片岡　瑶子</v>
          </cell>
          <cell r="D226" t="str">
            <v>カタオカ　ヨウコ</v>
          </cell>
          <cell r="K226">
            <v>1200</v>
          </cell>
          <cell r="L226" t="str">
            <v>C</v>
          </cell>
        </row>
        <row r="227">
          <cell r="B227">
            <v>27679</v>
          </cell>
          <cell r="C227" t="str">
            <v>山島　総太</v>
          </cell>
          <cell r="D227" t="str">
            <v>ヤマシマ　ソウタ</v>
          </cell>
          <cell r="I227" t="str">
            <v>080-023-5388</v>
          </cell>
          <cell r="K227">
            <v>1400</v>
          </cell>
          <cell r="L227" t="str">
            <v>E</v>
          </cell>
        </row>
        <row r="228">
          <cell r="B228">
            <v>28091</v>
          </cell>
          <cell r="C228" t="str">
            <v>榮永　祐也</v>
          </cell>
          <cell r="D228" t="str">
            <v>エイナガ　ユウヤ</v>
          </cell>
          <cell r="I228" t="str">
            <v>090-8196-4679</v>
          </cell>
          <cell r="K228">
            <v>1300</v>
          </cell>
          <cell r="L228" t="str">
            <v>D</v>
          </cell>
        </row>
        <row r="229">
          <cell r="B229">
            <v>28621</v>
          </cell>
          <cell r="C229" t="str">
            <v>細川　亮介</v>
          </cell>
          <cell r="D229" t="str">
            <v>ホソカワ　リョウスケ</v>
          </cell>
          <cell r="I229" t="str">
            <v>080-8539-1600</v>
          </cell>
          <cell r="K229">
            <v>1300</v>
          </cell>
          <cell r="L229" t="str">
            <v>D</v>
          </cell>
        </row>
        <row r="230">
          <cell r="B230">
            <v>28963</v>
          </cell>
          <cell r="C230" t="str">
            <v>中谷　天音</v>
          </cell>
          <cell r="D230" t="str">
            <v>ナカタニ　アマネ</v>
          </cell>
          <cell r="I230" t="str">
            <v>080-8329-2626</v>
          </cell>
          <cell r="K230">
            <v>1300</v>
          </cell>
          <cell r="L230" t="str">
            <v>D</v>
          </cell>
        </row>
        <row r="231">
          <cell r="B231">
            <v>29138</v>
          </cell>
          <cell r="C231" t="str">
            <v>松安　美琴</v>
          </cell>
          <cell r="D231" t="str">
            <v>マツヤス　ミコト</v>
          </cell>
          <cell r="K231">
            <v>1300</v>
          </cell>
          <cell r="L231" t="str">
            <v>Ｄ</v>
          </cell>
        </row>
        <row r="232">
          <cell r="B232">
            <v>29745</v>
          </cell>
          <cell r="C232" t="str">
            <v>森本　有哉</v>
          </cell>
          <cell r="D232" t="str">
            <v>モリモト　ユウヤ</v>
          </cell>
          <cell r="I232" t="str">
            <v>080-2507-7265</v>
          </cell>
          <cell r="K232">
            <v>1300</v>
          </cell>
          <cell r="L232" t="str">
            <v>D</v>
          </cell>
        </row>
        <row r="233">
          <cell r="B233">
            <v>30030</v>
          </cell>
          <cell r="C233" t="str">
            <v>佐藤　啓志</v>
          </cell>
          <cell r="D233" t="str">
            <v>サトウ　ケイジ</v>
          </cell>
          <cell r="I233" t="str">
            <v>090-3593-7018</v>
          </cell>
          <cell r="K233">
            <v>1400</v>
          </cell>
          <cell r="L233" t="str">
            <v>E</v>
          </cell>
        </row>
        <row r="234">
          <cell r="B234">
            <v>30198</v>
          </cell>
          <cell r="C234" t="str">
            <v>中山　裕紹</v>
          </cell>
          <cell r="D234" t="str">
            <v>ナカヤマ　ヒロツグ</v>
          </cell>
          <cell r="I234" t="str">
            <v>070-4125-4558</v>
          </cell>
          <cell r="K234">
            <v>1300</v>
          </cell>
          <cell r="L234" t="str">
            <v>D</v>
          </cell>
        </row>
        <row r="235">
          <cell r="B235">
            <v>30431</v>
          </cell>
          <cell r="C235" t="str">
            <v>西浦　美佑</v>
          </cell>
          <cell r="D235" t="str">
            <v>ニシウラ　ミユ</v>
          </cell>
          <cell r="I235" t="str">
            <v>090-8828-5599</v>
          </cell>
          <cell r="K235">
            <v>1300</v>
          </cell>
          <cell r="L235" t="str">
            <v>D</v>
          </cell>
        </row>
        <row r="236">
          <cell r="B236">
            <v>30436</v>
          </cell>
          <cell r="C236" t="str">
            <v>上野　克磨</v>
          </cell>
          <cell r="D236" t="str">
            <v>ウエノ　カツマ</v>
          </cell>
          <cell r="I236" t="str">
            <v>090-3613-5643</v>
          </cell>
          <cell r="K236">
            <v>1300</v>
          </cell>
          <cell r="L236" t="str">
            <v>D</v>
          </cell>
        </row>
        <row r="237">
          <cell r="B237">
            <v>30532</v>
          </cell>
          <cell r="C237" t="str">
            <v>蓮尾　優大</v>
          </cell>
          <cell r="D237" t="str">
            <v>ハスオ　ユウダイ</v>
          </cell>
          <cell r="I237" t="str">
            <v>090-1225-8200</v>
          </cell>
          <cell r="K237">
            <v>1300</v>
          </cell>
          <cell r="L237" t="str">
            <v>D</v>
          </cell>
        </row>
        <row r="238">
          <cell r="B238">
            <v>30898</v>
          </cell>
          <cell r="C238" t="str">
            <v>上田　元</v>
          </cell>
          <cell r="D238" t="str">
            <v>ウエダ　ゲン</v>
          </cell>
          <cell r="I238" t="str">
            <v>080-2536-0301</v>
          </cell>
          <cell r="K238">
            <v>1300</v>
          </cell>
          <cell r="L238" t="str">
            <v>D</v>
          </cell>
        </row>
        <row r="239">
          <cell r="B239">
            <v>30899</v>
          </cell>
          <cell r="C239" t="str">
            <v>神戸　一樹</v>
          </cell>
          <cell r="D239" t="str">
            <v>コウド　カズキ</v>
          </cell>
          <cell r="K239">
            <v>1300</v>
          </cell>
          <cell r="L239" t="str">
            <v>D</v>
          </cell>
        </row>
        <row r="240">
          <cell r="B240">
            <v>30901</v>
          </cell>
          <cell r="C240" t="str">
            <v>吉田　如月</v>
          </cell>
          <cell r="D240" t="str">
            <v>ヨシダ　キサラギ</v>
          </cell>
          <cell r="I240" t="str">
            <v>080-8306-2903</v>
          </cell>
          <cell r="K240">
            <v>1300</v>
          </cell>
          <cell r="L240" t="str">
            <v>D</v>
          </cell>
        </row>
        <row r="241">
          <cell r="B241">
            <v>30902</v>
          </cell>
          <cell r="C241" t="str">
            <v>上地　七海</v>
          </cell>
          <cell r="D241" t="str">
            <v>ウエチ　ナナミ</v>
          </cell>
          <cell r="I241" t="str">
            <v>080-3135-7244</v>
          </cell>
          <cell r="K241">
            <v>1300</v>
          </cell>
          <cell r="L241" t="str">
            <v>D</v>
          </cell>
        </row>
        <row r="242">
          <cell r="B242">
            <v>30903</v>
          </cell>
          <cell r="C242" t="str">
            <v>丸谷　開</v>
          </cell>
          <cell r="D242" t="str">
            <v>マルタニ　ハルキ</v>
          </cell>
          <cell r="I242" t="str">
            <v>080-8516-4414</v>
          </cell>
          <cell r="K242">
            <v>1300</v>
          </cell>
          <cell r="L242" t="str">
            <v>D</v>
          </cell>
        </row>
        <row r="243">
          <cell r="B243">
            <v>30972</v>
          </cell>
          <cell r="C243" t="str">
            <v>山木　健</v>
          </cell>
          <cell r="D243" t="str">
            <v>ヤマキ　ケン</v>
          </cell>
          <cell r="I243" t="str">
            <v>080-8327-6951</v>
          </cell>
          <cell r="K243">
            <v>1300</v>
          </cell>
          <cell r="L243" t="str">
            <v>D</v>
          </cell>
        </row>
        <row r="244">
          <cell r="B244">
            <v>31019</v>
          </cell>
          <cell r="C244" t="str">
            <v>森上　鷹</v>
          </cell>
          <cell r="D244" t="str">
            <v>モリガミ　ヨウ</v>
          </cell>
          <cell r="I244" t="str">
            <v>080-6115-8308</v>
          </cell>
          <cell r="K244">
            <v>1300</v>
          </cell>
          <cell r="L244" t="str">
            <v>D</v>
          </cell>
        </row>
        <row r="245">
          <cell r="B245">
            <v>31020</v>
          </cell>
          <cell r="C245" t="str">
            <v>西村　湧聖</v>
          </cell>
          <cell r="D245" t="str">
            <v>ニシムラ　ユウセイ</v>
          </cell>
          <cell r="K245">
            <v>1200</v>
          </cell>
          <cell r="L245" t="str">
            <v>C</v>
          </cell>
        </row>
        <row r="246">
          <cell r="B246">
            <v>31209</v>
          </cell>
          <cell r="C246" t="str">
            <v>岸　和輝</v>
          </cell>
          <cell r="D246" t="str">
            <v>キシ　カズキ</v>
          </cell>
          <cell r="I246" t="str">
            <v>090-6321-6239</v>
          </cell>
          <cell r="K246">
            <v>1200</v>
          </cell>
          <cell r="L246" t="str">
            <v>C</v>
          </cell>
        </row>
        <row r="247">
          <cell r="B247">
            <v>32090</v>
          </cell>
          <cell r="C247" t="str">
            <v>芦田　勇平</v>
          </cell>
          <cell r="D247" t="str">
            <v>アシダ　ユウヘイ</v>
          </cell>
          <cell r="I247" t="str">
            <v>080-4820-2080</v>
          </cell>
          <cell r="K247">
            <v>1300</v>
          </cell>
          <cell r="L247" t="str">
            <v>D</v>
          </cell>
        </row>
        <row r="248">
          <cell r="B248">
            <v>32475</v>
          </cell>
          <cell r="C248" t="str">
            <v>源野　啓佑</v>
          </cell>
          <cell r="D248" t="str">
            <v>ゲンノ　ケイスケ</v>
          </cell>
          <cell r="I248" t="str">
            <v>090-3464-1730</v>
          </cell>
          <cell r="K248">
            <v>1200</v>
          </cell>
          <cell r="L248" t="str">
            <v>C</v>
          </cell>
        </row>
        <row r="249">
          <cell r="B249">
            <v>36532</v>
          </cell>
          <cell r="C249" t="str">
            <v>清水　弥生</v>
          </cell>
          <cell r="D249" t="str">
            <v>シミズ　ヤヨイ</v>
          </cell>
          <cell r="K249">
            <v>1450</v>
          </cell>
          <cell r="L249" t="str">
            <v>E50</v>
          </cell>
        </row>
        <row r="250">
          <cell r="B250">
            <v>33716</v>
          </cell>
          <cell r="C250" t="str">
            <v>山下　稜心</v>
          </cell>
          <cell r="D250" t="str">
            <v>ヤマシタ　リョウト</v>
          </cell>
          <cell r="I250" t="str">
            <v>070-1805-0131</v>
          </cell>
          <cell r="K250">
            <v>1300</v>
          </cell>
          <cell r="L250" t="str">
            <v>D</v>
          </cell>
        </row>
        <row r="251">
          <cell r="B251">
            <v>37511</v>
          </cell>
          <cell r="C251" t="str">
            <v>山口　英之</v>
          </cell>
          <cell r="D251" t="str">
            <v>ヤマグチ　ヒデユキ</v>
          </cell>
          <cell r="I251" t="str">
            <v>090-8148-1620</v>
          </cell>
          <cell r="K251">
            <v>1400</v>
          </cell>
          <cell r="L251" t="str">
            <v>E</v>
          </cell>
        </row>
        <row r="252">
          <cell r="B252">
            <v>38646</v>
          </cell>
          <cell r="C252" t="str">
            <v>酒井　健輔</v>
          </cell>
          <cell r="D252" t="str">
            <v>サカイ　ｹﾝｽｹ</v>
          </cell>
          <cell r="I252" t="str">
            <v>090-9999-6642</v>
          </cell>
          <cell r="K252">
            <v>1500</v>
          </cell>
          <cell r="L252" t="str">
            <v>F</v>
          </cell>
        </row>
        <row r="253">
          <cell r="B253">
            <v>68485</v>
          </cell>
          <cell r="C253" t="str">
            <v>平井　寿忠</v>
          </cell>
          <cell r="D253" t="str">
            <v>ヒライ　タダヒサ</v>
          </cell>
          <cell r="K253">
            <v>1500</v>
          </cell>
          <cell r="L253" t="str">
            <v>F</v>
          </cell>
        </row>
        <row r="254">
          <cell r="B254">
            <v>25384</v>
          </cell>
          <cell r="C254" t="str">
            <v>家近　恭平</v>
          </cell>
          <cell r="D254" t="str">
            <v>イエチカ　キョウヘイ</v>
          </cell>
          <cell r="I254" t="str">
            <v>090-2866-5885</v>
          </cell>
          <cell r="K254">
            <v>1400</v>
          </cell>
          <cell r="L254" t="str">
            <v>E</v>
          </cell>
        </row>
        <row r="255">
          <cell r="B255">
            <v>37596</v>
          </cell>
          <cell r="C255" t="str">
            <v>櫻井　尚介</v>
          </cell>
          <cell r="D255" t="str">
            <v>サクライ　ナオスケ</v>
          </cell>
          <cell r="I255" t="str">
            <v>090-4498-7207</v>
          </cell>
          <cell r="K255">
            <v>1500</v>
          </cell>
          <cell r="L255" t="str">
            <v>F</v>
          </cell>
        </row>
        <row r="256">
          <cell r="B256">
            <v>25090</v>
          </cell>
          <cell r="C256" t="str">
            <v>志賀　隆</v>
          </cell>
          <cell r="D256" t="str">
            <v>ｼｶﾞ　ﾘｭｳ</v>
          </cell>
          <cell r="I256" t="str">
            <v>090-3710-7686</v>
          </cell>
          <cell r="K256">
            <v>1500</v>
          </cell>
          <cell r="L256" t="str">
            <v>F</v>
          </cell>
        </row>
        <row r="257">
          <cell r="B257">
            <v>28866</v>
          </cell>
          <cell r="C257" t="str">
            <v>藤善　真生</v>
          </cell>
          <cell r="D257" t="str">
            <v>ﾌｼﾞﾖｼ　ﾏｵ</v>
          </cell>
          <cell r="E257"/>
          <cell r="F257"/>
          <cell r="G257"/>
          <cell r="I257" t="str">
            <v>090-8467-8820</v>
          </cell>
          <cell r="J257"/>
          <cell r="K257">
            <v>1300</v>
          </cell>
          <cell r="L257" t="str">
            <v>D</v>
          </cell>
        </row>
        <row r="258">
          <cell r="B258">
            <v>29497</v>
          </cell>
          <cell r="C258" t="str">
            <v>大久保　百華</v>
          </cell>
          <cell r="D258" t="str">
            <v>オオクボ　モモカ</v>
          </cell>
          <cell r="E258"/>
          <cell r="F258"/>
          <cell r="G258"/>
          <cell r="I258" t="str">
            <v>080-2540-8513</v>
          </cell>
          <cell r="J258"/>
          <cell r="K258">
            <v>1300</v>
          </cell>
          <cell r="L258" t="str">
            <v>D</v>
          </cell>
        </row>
        <row r="259">
          <cell r="B259">
            <v>30004</v>
          </cell>
          <cell r="C259" t="str">
            <v>鷲尾　京香</v>
          </cell>
          <cell r="D259" t="str">
            <v>ワシオ　キョウカ</v>
          </cell>
          <cell r="E259"/>
          <cell r="F259"/>
          <cell r="G259"/>
          <cell r="I259" t="str">
            <v>080-2526-0315</v>
          </cell>
          <cell r="J259"/>
          <cell r="K259">
            <v>1300</v>
          </cell>
          <cell r="L259" t="str">
            <v>D</v>
          </cell>
        </row>
        <row r="260">
          <cell r="B260">
            <v>35291</v>
          </cell>
          <cell r="C260" t="str">
            <v>大久保　茉矢</v>
          </cell>
          <cell r="D260" t="str">
            <v>オオクボ　マヤ</v>
          </cell>
          <cell r="E260"/>
          <cell r="F260"/>
          <cell r="G260"/>
          <cell r="I260" t="str">
            <v>090-4507-9344</v>
          </cell>
          <cell r="J260"/>
          <cell r="K260">
            <v>1200</v>
          </cell>
          <cell r="L260" t="str">
            <v>C</v>
          </cell>
        </row>
        <row r="261">
          <cell r="B261">
            <v>33785</v>
          </cell>
          <cell r="C261" t="str">
            <v>間宮　大地</v>
          </cell>
          <cell r="D261" t="str">
            <v>マミヤ　ダイチ</v>
          </cell>
          <cell r="E261"/>
          <cell r="F261"/>
          <cell r="G261"/>
          <cell r="I261" t="str">
            <v>080-8328-1527</v>
          </cell>
          <cell r="J261"/>
          <cell r="K261">
            <v>1300</v>
          </cell>
          <cell r="L261" t="str">
            <v>D</v>
          </cell>
        </row>
        <row r="262">
          <cell r="B262">
            <v>35304</v>
          </cell>
          <cell r="C262" t="str">
            <v>富澤　妃奈</v>
          </cell>
          <cell r="D262" t="str">
            <v>トミザワ　ヒナ</v>
          </cell>
          <cell r="E262"/>
          <cell r="F262"/>
          <cell r="G262"/>
          <cell r="I262" t="str">
            <v>090-5647-2383</v>
          </cell>
          <cell r="J262"/>
          <cell r="K262">
            <v>1200</v>
          </cell>
          <cell r="L262" t="str">
            <v>C</v>
          </cell>
        </row>
        <row r="263">
          <cell r="B263">
            <v>27462</v>
          </cell>
          <cell r="C263" t="str">
            <v>澁谷　永子</v>
          </cell>
          <cell r="D263" t="str">
            <v>シブタニ　ヒサコ</v>
          </cell>
          <cell r="E263"/>
          <cell r="F263"/>
          <cell r="G263"/>
          <cell r="I263" t="str">
            <v>090-6826-6431</v>
          </cell>
          <cell r="J263"/>
          <cell r="K263">
            <v>1400</v>
          </cell>
          <cell r="L263" t="str">
            <v>E</v>
          </cell>
        </row>
        <row r="264">
          <cell r="B264">
            <v>34259</v>
          </cell>
          <cell r="C264" t="str">
            <v>宇陀　靜男</v>
          </cell>
          <cell r="D264" t="str">
            <v>ウダ　シズオ</v>
          </cell>
          <cell r="E264"/>
          <cell r="F264"/>
          <cell r="G264"/>
          <cell r="I264" t="str">
            <v>090-1145-4899</v>
          </cell>
          <cell r="J264"/>
          <cell r="K264">
            <v>1300</v>
          </cell>
          <cell r="L264" t="str">
            <v>D</v>
          </cell>
        </row>
        <row r="265">
          <cell r="B265">
            <v>35089</v>
          </cell>
          <cell r="C265" t="str">
            <v>藤本　怜</v>
          </cell>
          <cell r="D265" t="str">
            <v>フジモト　ﾚｲ</v>
          </cell>
          <cell r="E265"/>
          <cell r="F265"/>
          <cell r="G265"/>
          <cell r="I265" t="str">
            <v>080-5350-1659</v>
          </cell>
          <cell r="J265"/>
          <cell r="K265">
            <v>1300</v>
          </cell>
          <cell r="L265" t="str">
            <v>D</v>
          </cell>
        </row>
        <row r="266">
          <cell r="B266">
            <v>32507</v>
          </cell>
          <cell r="C266" t="str">
            <v>藤本　倫瑠</v>
          </cell>
          <cell r="E266"/>
          <cell r="F266"/>
          <cell r="G266"/>
          <cell r="I266"/>
          <cell r="J266"/>
          <cell r="K266"/>
          <cell r="L266"/>
        </row>
        <row r="267">
          <cell r="B267">
            <v>17891</v>
          </cell>
          <cell r="C267" t="str">
            <v>金田　哲厚</v>
          </cell>
          <cell r="D267" t="str">
            <v>カネダ　ヒロアツ</v>
          </cell>
          <cell r="I267" t="str">
            <v>090-8529-3217</v>
          </cell>
          <cell r="K267">
            <v>1500</v>
          </cell>
          <cell r="L267" t="str">
            <v>F</v>
          </cell>
        </row>
        <row r="268">
          <cell r="B268">
            <v>36005</v>
          </cell>
          <cell r="C268" t="str">
            <v>大谷　明日香</v>
          </cell>
          <cell r="D268" t="str">
            <v>オオタニ　アスカ</v>
          </cell>
          <cell r="I268" t="str">
            <v>080-6281-1214</v>
          </cell>
          <cell r="K268">
            <v>1300</v>
          </cell>
          <cell r="L268" t="str">
            <v>D</v>
          </cell>
        </row>
        <row r="269">
          <cell r="B269">
            <v>36341</v>
          </cell>
          <cell r="C269" t="str">
            <v>上林　真由美</v>
          </cell>
          <cell r="D269" t="str">
            <v>ウエバヤシ　マユミ</v>
          </cell>
          <cell r="I269" t="str">
            <v>080-8516-1540</v>
          </cell>
          <cell r="K269">
            <v>1300</v>
          </cell>
          <cell r="L269" t="str">
            <v>D</v>
          </cell>
        </row>
        <row r="270">
          <cell r="K270"/>
        </row>
        <row r="271">
          <cell r="B271">
            <v>19487</v>
          </cell>
          <cell r="C271" t="str">
            <v>萱田　春菜</v>
          </cell>
          <cell r="D271" t="str">
            <v>カヤタ　ハルナ</v>
          </cell>
          <cell r="E271"/>
          <cell r="F271"/>
          <cell r="G271"/>
          <cell r="I271"/>
          <cell r="J271"/>
          <cell r="K271">
            <v>1350</v>
          </cell>
          <cell r="L271" t="str">
            <v>Ｄ50</v>
          </cell>
        </row>
        <row r="272">
          <cell r="B272">
            <v>21911</v>
          </cell>
          <cell r="C272" t="str">
            <v>池田　杏志郎</v>
          </cell>
          <cell r="D272" t="str">
            <v>イケダ　キョウシロウ</v>
          </cell>
          <cell r="E272"/>
          <cell r="F272"/>
          <cell r="G272"/>
          <cell r="I272"/>
          <cell r="J272"/>
          <cell r="K272">
            <v>1350</v>
          </cell>
          <cell r="L272" t="str">
            <v>Ｄ50</v>
          </cell>
        </row>
        <row r="273">
          <cell r="B273">
            <v>23771</v>
          </cell>
          <cell r="C273" t="str">
            <v>上西　悠矢</v>
          </cell>
          <cell r="D273" t="str">
            <v>ウエニシ　ユウヤ</v>
          </cell>
          <cell r="K273">
            <v>1250</v>
          </cell>
          <cell r="L273" t="str">
            <v>Ｃ50</v>
          </cell>
        </row>
        <row r="274">
          <cell r="B274">
            <v>23865</v>
          </cell>
          <cell r="C274" t="str">
            <v>山口　雅人</v>
          </cell>
          <cell r="D274" t="str">
            <v>ヤマグチ　マサト</v>
          </cell>
          <cell r="K274">
            <v>1350</v>
          </cell>
          <cell r="L274" t="str">
            <v>Ｄ50</v>
          </cell>
        </row>
        <row r="275">
          <cell r="B275">
            <v>24107</v>
          </cell>
          <cell r="C275" t="str">
            <v>橘　広一</v>
          </cell>
          <cell r="D275" t="str">
            <v>タチバナ　コウイチ</v>
          </cell>
          <cell r="K275">
            <v>1300</v>
          </cell>
          <cell r="L275" t="str">
            <v>Ｄ</v>
          </cell>
        </row>
        <row r="276">
          <cell r="B276">
            <v>24332</v>
          </cell>
          <cell r="C276" t="str">
            <v>戸川　称吏</v>
          </cell>
          <cell r="D276" t="str">
            <v>トガワ　アグリ</v>
          </cell>
          <cell r="K276">
            <v>1350</v>
          </cell>
          <cell r="L276" t="str">
            <v>Ｄ50</v>
          </cell>
        </row>
        <row r="277">
          <cell r="B277">
            <v>25029</v>
          </cell>
          <cell r="C277" t="str">
            <v>小澤　静流</v>
          </cell>
          <cell r="D277" t="str">
            <v>オザワ　シズル</v>
          </cell>
          <cell r="K277">
            <v>1300</v>
          </cell>
          <cell r="L277" t="str">
            <v>D</v>
          </cell>
        </row>
        <row r="278">
          <cell r="B278">
            <v>26177</v>
          </cell>
          <cell r="C278" t="str">
            <v>勝村　和由</v>
          </cell>
          <cell r="D278" t="str">
            <v>カツムラ　カズヨシ</v>
          </cell>
          <cell r="K278">
            <v>1300</v>
          </cell>
          <cell r="L278" t="str">
            <v>D</v>
          </cell>
        </row>
        <row r="279">
          <cell r="B279">
            <v>26189</v>
          </cell>
          <cell r="C279" t="str">
            <v>浅尾　勇</v>
          </cell>
          <cell r="D279" t="str">
            <v>アサオ　ユウ</v>
          </cell>
          <cell r="K279">
            <v>1300</v>
          </cell>
          <cell r="L279" t="str">
            <v>D</v>
          </cell>
        </row>
        <row r="280">
          <cell r="B280">
            <v>27144</v>
          </cell>
          <cell r="C280" t="str">
            <v>泉　衣万里</v>
          </cell>
          <cell r="D280" t="str">
            <v>イズミ　イマリ</v>
          </cell>
          <cell r="K280">
            <v>1250</v>
          </cell>
          <cell r="L280" t="str">
            <v>Ｃ50</v>
          </cell>
        </row>
        <row r="281">
          <cell r="B281">
            <v>27244</v>
          </cell>
          <cell r="C281" t="str">
            <v>石橋　慎太郎</v>
          </cell>
          <cell r="D281" t="str">
            <v>イシバシ　シンタロウ</v>
          </cell>
          <cell r="K281">
            <v>1250</v>
          </cell>
          <cell r="L281" t="str">
            <v>Ｃ50</v>
          </cell>
        </row>
        <row r="282">
          <cell r="B282">
            <v>27245</v>
          </cell>
          <cell r="C282" t="str">
            <v>大峯　康太郎</v>
          </cell>
          <cell r="D282" t="str">
            <v>オオミネ　コウタロウ</v>
          </cell>
          <cell r="K282">
            <v>1300</v>
          </cell>
          <cell r="L282" t="str">
            <v>D</v>
          </cell>
        </row>
        <row r="283">
          <cell r="B283">
            <v>27496</v>
          </cell>
          <cell r="C283" t="str">
            <v>峯田　若菜</v>
          </cell>
          <cell r="D283" t="str">
            <v>ミネタ　ワカナ</v>
          </cell>
          <cell r="K283">
            <v>1300</v>
          </cell>
          <cell r="L283" t="str">
            <v>Ｄ</v>
          </cell>
        </row>
        <row r="284">
          <cell r="B284">
            <v>27815</v>
          </cell>
          <cell r="C284" t="str">
            <v>鷹尾　絢音</v>
          </cell>
          <cell r="D284" t="str">
            <v>タカオ　アヤネ</v>
          </cell>
          <cell r="K284">
            <v>1200</v>
          </cell>
          <cell r="L284" t="str">
            <v>Ｃ</v>
          </cell>
        </row>
        <row r="285">
          <cell r="B285">
            <v>27839</v>
          </cell>
          <cell r="C285" t="str">
            <v>武下　あみ</v>
          </cell>
          <cell r="D285" t="str">
            <v>タケシタ　アミ</v>
          </cell>
          <cell r="K285">
            <v>1250</v>
          </cell>
          <cell r="L285" t="str">
            <v>Ｃ50</v>
          </cell>
        </row>
        <row r="286">
          <cell r="B286">
            <v>27917</v>
          </cell>
          <cell r="C286" t="str">
            <v>川西　汰一</v>
          </cell>
          <cell r="D286" t="str">
            <v>カワニシ　タイチ</v>
          </cell>
          <cell r="K286">
            <v>1250</v>
          </cell>
          <cell r="L286" t="str">
            <v>Ｃ50</v>
          </cell>
        </row>
        <row r="287">
          <cell r="B287">
            <v>27998</v>
          </cell>
          <cell r="C287" t="str">
            <v>小畑　直之</v>
          </cell>
          <cell r="D287" t="str">
            <v>オバタ　ナオユキ</v>
          </cell>
          <cell r="K287">
            <v>1300</v>
          </cell>
          <cell r="L287" t="str">
            <v>Ｄ</v>
          </cell>
        </row>
        <row r="288">
          <cell r="B288">
            <v>28021</v>
          </cell>
          <cell r="C288" t="str">
            <v>山内　尚哉</v>
          </cell>
          <cell r="D288" t="str">
            <v>ヤマウチ　ナオヤ</v>
          </cell>
          <cell r="K288">
            <v>1200</v>
          </cell>
          <cell r="L288" t="str">
            <v>Ｃ</v>
          </cell>
        </row>
        <row r="289">
          <cell r="B289">
            <v>28022</v>
          </cell>
          <cell r="C289" t="str">
            <v>西野　宏明</v>
          </cell>
          <cell r="D289" t="str">
            <v>ニシノ　ヒロアキ</v>
          </cell>
          <cell r="K289">
            <v>1250</v>
          </cell>
          <cell r="L289" t="str">
            <v>Ｃ50</v>
          </cell>
        </row>
        <row r="290">
          <cell r="B290">
            <v>28083</v>
          </cell>
          <cell r="C290" t="str">
            <v>中井　汰紀</v>
          </cell>
          <cell r="D290" t="str">
            <v>ナカイ　タイキ</v>
          </cell>
          <cell r="K290">
            <v>1250</v>
          </cell>
          <cell r="L290" t="str">
            <v>Ｃ50</v>
          </cell>
        </row>
        <row r="291">
          <cell r="B291">
            <v>28085</v>
          </cell>
          <cell r="C291" t="str">
            <v>岡　朱夕凪</v>
          </cell>
          <cell r="D291" t="str">
            <v>オカ　シュナ</v>
          </cell>
          <cell r="K291">
            <v>1200</v>
          </cell>
          <cell r="L291" t="str">
            <v>Ｃ</v>
          </cell>
        </row>
        <row r="292">
          <cell r="B292">
            <v>28290</v>
          </cell>
          <cell r="C292" t="str">
            <v>今津　紗彩</v>
          </cell>
          <cell r="D292" t="str">
            <v>イマズ　サアヤ</v>
          </cell>
          <cell r="K292">
            <v>1200</v>
          </cell>
          <cell r="L292" t="str">
            <v>Ｃ</v>
          </cell>
        </row>
        <row r="293">
          <cell r="B293">
            <v>28311</v>
          </cell>
          <cell r="C293" t="str">
            <v>松井　早智子</v>
          </cell>
          <cell r="D293" t="str">
            <v>マツイ　サチコ</v>
          </cell>
          <cell r="K293">
            <v>1250</v>
          </cell>
          <cell r="L293" t="str">
            <v>Ｃ50</v>
          </cell>
        </row>
        <row r="294">
          <cell r="B294">
            <v>28662</v>
          </cell>
          <cell r="C294" t="str">
            <v>毛利　悠貴</v>
          </cell>
          <cell r="D294" t="str">
            <v>モウリ　ユウキ</v>
          </cell>
          <cell r="K294">
            <v>1200</v>
          </cell>
          <cell r="L294" t="str">
            <v>Ｃ</v>
          </cell>
        </row>
        <row r="295">
          <cell r="B295">
            <v>28674</v>
          </cell>
          <cell r="C295" t="str">
            <v>長坂　理沙</v>
          </cell>
          <cell r="D295" t="str">
            <v>ナガカサ　リサ</v>
          </cell>
          <cell r="K295">
            <v>1250</v>
          </cell>
          <cell r="L295" t="str">
            <v>Ｃ50</v>
          </cell>
        </row>
        <row r="296">
          <cell r="B296">
            <v>28675</v>
          </cell>
          <cell r="C296" t="str">
            <v>田原　真里子</v>
          </cell>
          <cell r="D296" t="str">
            <v>タハラ　マリコ</v>
          </cell>
          <cell r="K296">
            <v>1250</v>
          </cell>
          <cell r="L296" t="str">
            <v>Ｃ50</v>
          </cell>
        </row>
        <row r="297">
          <cell r="B297">
            <v>29067</v>
          </cell>
          <cell r="C297" t="str">
            <v>仲西　純輝</v>
          </cell>
          <cell r="D297" t="str">
            <v>ナカニシ　ジュンキ</v>
          </cell>
          <cell r="K297">
            <v>1200</v>
          </cell>
          <cell r="L297" t="str">
            <v>C</v>
          </cell>
        </row>
        <row r="298">
          <cell r="B298">
            <v>29118</v>
          </cell>
          <cell r="C298" t="str">
            <v>尾野　瞭裕</v>
          </cell>
          <cell r="D298" t="str">
            <v>オノ　リョウスケ</v>
          </cell>
          <cell r="K298">
            <v>1200</v>
          </cell>
          <cell r="L298" t="str">
            <v>C</v>
          </cell>
        </row>
        <row r="299">
          <cell r="B299">
            <v>29119</v>
          </cell>
          <cell r="C299" t="str">
            <v>郡　太智</v>
          </cell>
          <cell r="D299" t="str">
            <v>コオリ　ダイチ</v>
          </cell>
          <cell r="K299">
            <v>1200</v>
          </cell>
          <cell r="L299" t="str">
            <v>Ｃ</v>
          </cell>
        </row>
        <row r="300">
          <cell r="B300">
            <v>29135</v>
          </cell>
          <cell r="C300" t="str">
            <v>大鶴　仁虎</v>
          </cell>
          <cell r="D300" t="str">
            <v>オオツル　ニコ</v>
          </cell>
          <cell r="K300">
            <v>1200</v>
          </cell>
          <cell r="L300" t="str">
            <v>Ｃ</v>
          </cell>
        </row>
        <row r="301">
          <cell r="B301">
            <v>25993</v>
          </cell>
          <cell r="C301" t="str">
            <v>木邨　海奈斗</v>
          </cell>
          <cell r="D301" t="str">
            <v>キムラ　ミナト</v>
          </cell>
          <cell r="I301" t="str">
            <v>080-2480-3710</v>
          </cell>
          <cell r="K301">
            <v>1350</v>
          </cell>
          <cell r="L301" t="str">
            <v>Ｄ50</v>
          </cell>
        </row>
        <row r="302">
          <cell r="B302">
            <v>28340</v>
          </cell>
          <cell r="C302" t="str">
            <v>石田　悠哉</v>
          </cell>
          <cell r="D302" t="str">
            <v>イシダ　ユウヤ</v>
          </cell>
          <cell r="K302">
            <v>1250</v>
          </cell>
          <cell r="L302" t="str">
            <v>Ｃ50</v>
          </cell>
        </row>
        <row r="303">
          <cell r="B303">
            <v>26875</v>
          </cell>
          <cell r="C303" t="str">
            <v>石川　翔満</v>
          </cell>
          <cell r="D303" t="str">
            <v>イシカワ　ショウマ</v>
          </cell>
          <cell r="K303">
            <v>1300</v>
          </cell>
          <cell r="L303" t="str">
            <v>D</v>
          </cell>
        </row>
        <row r="304">
          <cell r="B304">
            <v>28198</v>
          </cell>
          <cell r="C304" t="str">
            <v>市村　啓人</v>
          </cell>
          <cell r="D304" t="str">
            <v>イチムラ　ヒロト</v>
          </cell>
          <cell r="K304">
            <v>1250</v>
          </cell>
          <cell r="L304" t="str">
            <v>Ｃ50</v>
          </cell>
        </row>
        <row r="305">
          <cell r="B305">
            <v>25988</v>
          </cell>
          <cell r="C305" t="str">
            <v>板本　雅希</v>
          </cell>
          <cell r="D305" t="str">
            <v>イタモト　マサキ</v>
          </cell>
          <cell r="K305">
            <v>1300</v>
          </cell>
          <cell r="L305" t="str">
            <v>D</v>
          </cell>
        </row>
        <row r="306">
          <cell r="B306">
            <v>29492</v>
          </cell>
          <cell r="C306" t="str">
            <v>宮﨑　滉大</v>
          </cell>
          <cell r="D306" t="str">
            <v>ミヤザキ　ヒロト</v>
          </cell>
          <cell r="K306">
            <v>1200</v>
          </cell>
          <cell r="L306" t="str">
            <v>Ｃ</v>
          </cell>
        </row>
        <row r="307">
          <cell r="B307">
            <v>28972</v>
          </cell>
          <cell r="C307" t="str">
            <v>野崎　智史</v>
          </cell>
          <cell r="D307" t="str">
            <v>ノザキ　サトシ</v>
          </cell>
          <cell r="K307">
            <v>1450</v>
          </cell>
          <cell r="L307" t="str">
            <v>Ｅ50</v>
          </cell>
        </row>
        <row r="308">
          <cell r="B308">
            <v>25373</v>
          </cell>
          <cell r="C308" t="str">
            <v>曲　洸紀</v>
          </cell>
          <cell r="D308" t="str">
            <v>マガリ　コウキ</v>
          </cell>
          <cell r="K308">
            <v>1300</v>
          </cell>
          <cell r="L308" t="str">
            <v>Ｄ</v>
          </cell>
        </row>
        <row r="309">
          <cell r="B309">
            <v>29836</v>
          </cell>
          <cell r="C309" t="str">
            <v>京谷　太郎</v>
          </cell>
          <cell r="D309" t="str">
            <v>キョウタニ　タロウ</v>
          </cell>
          <cell r="K309">
            <v>1200</v>
          </cell>
          <cell r="L309" t="str">
            <v>Ｃ</v>
          </cell>
        </row>
        <row r="310">
          <cell r="B310">
            <v>28605</v>
          </cell>
          <cell r="C310" t="str">
            <v>重見　孔基</v>
          </cell>
          <cell r="D310" t="str">
            <v>シゲミ　ヨシキ</v>
          </cell>
          <cell r="K310">
            <v>1300</v>
          </cell>
          <cell r="L310" t="str">
            <v>Ｄ</v>
          </cell>
        </row>
        <row r="311">
          <cell r="B311">
            <v>27479</v>
          </cell>
          <cell r="C311" t="str">
            <v>細川　古奈</v>
          </cell>
          <cell r="D311" t="str">
            <v>ホソカワ　コナ</v>
          </cell>
          <cell r="K311">
            <v>1250</v>
          </cell>
          <cell r="L311" t="str">
            <v>Ｃ50</v>
          </cell>
        </row>
        <row r="312">
          <cell r="B312">
            <v>30502</v>
          </cell>
          <cell r="C312" t="str">
            <v>村上　諒太</v>
          </cell>
          <cell r="D312" t="str">
            <v>ムラカミ　リョウタ</v>
          </cell>
          <cell r="I312" t="str">
            <v>080-2503-2771</v>
          </cell>
          <cell r="K312">
            <v>1300</v>
          </cell>
          <cell r="L312" t="str">
            <v>D</v>
          </cell>
        </row>
        <row r="313">
          <cell r="B313">
            <v>31317</v>
          </cell>
          <cell r="C313" t="str">
            <v>村上　樹</v>
          </cell>
          <cell r="D313" t="str">
            <v>ムラカミ　イツキ</v>
          </cell>
          <cell r="I313" t="str">
            <v>080-9126-0530</v>
          </cell>
          <cell r="K313">
            <v>1250</v>
          </cell>
          <cell r="L313" t="str">
            <v>Ｃ50</v>
          </cell>
        </row>
        <row r="314">
          <cell r="B314">
            <v>31636</v>
          </cell>
          <cell r="C314" t="str">
            <v>金　理求</v>
          </cell>
          <cell r="D314" t="str">
            <v>キム　リク</v>
          </cell>
          <cell r="I314" t="str">
            <v>070-2296-3179</v>
          </cell>
          <cell r="K314">
            <v>1200</v>
          </cell>
          <cell r="L314" t="str">
            <v>C</v>
          </cell>
        </row>
        <row r="315">
          <cell r="B315">
            <v>31638</v>
          </cell>
          <cell r="C315" t="str">
            <v>後藤　知真</v>
          </cell>
          <cell r="D315" t="str">
            <v>ゴトウ　カズマ</v>
          </cell>
          <cell r="I315" t="str">
            <v>090-4034-5719</v>
          </cell>
          <cell r="K315">
            <v>1200</v>
          </cell>
          <cell r="L315" t="str">
            <v>C</v>
          </cell>
        </row>
        <row r="316">
          <cell r="B316">
            <v>29856</v>
          </cell>
          <cell r="C316" t="str">
            <v>山中　俊</v>
          </cell>
          <cell r="D316" t="str">
            <v>ヤマナカ　シュン</v>
          </cell>
          <cell r="I316" t="str">
            <v>080-5775-9483</v>
          </cell>
          <cell r="K316">
            <v>1250</v>
          </cell>
          <cell r="L316" t="str">
            <v>Ｃ50</v>
          </cell>
        </row>
        <row r="317">
          <cell r="B317">
            <v>31061</v>
          </cell>
          <cell r="C317" t="str">
            <v>笛田　瑠美</v>
          </cell>
          <cell r="D317" t="str">
            <v>フエデ　ルミ</v>
          </cell>
          <cell r="I317" t="str">
            <v>090-9876-7246</v>
          </cell>
          <cell r="K317">
            <v>1300</v>
          </cell>
          <cell r="L317" t="str">
            <v>D</v>
          </cell>
        </row>
        <row r="318">
          <cell r="B318">
            <v>23885</v>
          </cell>
          <cell r="C318" t="str">
            <v>向井　崚</v>
          </cell>
          <cell r="D318" t="str">
            <v>ムカイ　リョウ</v>
          </cell>
          <cell r="I318" t="str">
            <v>090-1229-4477</v>
          </cell>
          <cell r="K318">
            <v>1300</v>
          </cell>
          <cell r="L318" t="str">
            <v>D</v>
          </cell>
        </row>
        <row r="319">
          <cell r="B319">
            <v>35097</v>
          </cell>
          <cell r="C319" t="str">
            <v>笹川　みさき</v>
          </cell>
          <cell r="D319" t="str">
            <v>ササガワ　ミサキ</v>
          </cell>
          <cell r="I319" t="str">
            <v>080-6304-9282</v>
          </cell>
          <cell r="K319">
            <v>1350</v>
          </cell>
          <cell r="L319" t="str">
            <v>Ｄ50</v>
          </cell>
        </row>
        <row r="320">
          <cell r="B320">
            <v>35209</v>
          </cell>
          <cell r="C320" t="str">
            <v>膽吹　香里</v>
          </cell>
          <cell r="D320" t="str">
            <v>イブキ　カオリ</v>
          </cell>
          <cell r="I320" t="str">
            <v>080-2478-7855</v>
          </cell>
          <cell r="K320">
            <v>1350</v>
          </cell>
          <cell r="L320" t="str">
            <v>Ｄ50</v>
          </cell>
        </row>
        <row r="322">
          <cell r="B322">
            <v>23270</v>
          </cell>
          <cell r="C322" t="str">
            <v>福元　可意</v>
          </cell>
          <cell r="D322" t="str">
            <v>フクモト　カイ</v>
          </cell>
          <cell r="I322" t="str">
            <v>090-3842-2778</v>
          </cell>
          <cell r="K322">
            <v>1450</v>
          </cell>
          <cell r="L322" t="str">
            <v>E50</v>
          </cell>
        </row>
        <row r="323">
          <cell r="B323">
            <v>24415</v>
          </cell>
          <cell r="C323" t="str">
            <v>橋本　大生</v>
          </cell>
          <cell r="D323" t="str">
            <v>ハシモト　タイキ</v>
          </cell>
          <cell r="I323" t="str">
            <v>090-5123-7163</v>
          </cell>
          <cell r="K323">
            <v>1400</v>
          </cell>
          <cell r="L323" t="str">
            <v>E</v>
          </cell>
        </row>
        <row r="327">
          <cell r="B327">
            <v>30132</v>
          </cell>
          <cell r="C327" t="str">
            <v>杉田　莉菜</v>
          </cell>
          <cell r="D327" t="str">
            <v>スギタ　リナ</v>
          </cell>
          <cell r="I327" t="str">
            <v>090-8166-2028</v>
          </cell>
          <cell r="K327">
            <v>1300</v>
          </cell>
          <cell r="L327" t="str">
            <v>D</v>
          </cell>
        </row>
        <row r="329">
          <cell r="B329">
            <v>24698</v>
          </cell>
          <cell r="C329" t="str">
            <v>松本　大輔</v>
          </cell>
          <cell r="D329" t="str">
            <v>マツモト　ダイスケ</v>
          </cell>
          <cell r="I329" t="str">
            <v>080-6216-1322</v>
          </cell>
          <cell r="K329">
            <v>1500</v>
          </cell>
          <cell r="L329" t="str">
            <v>F</v>
          </cell>
        </row>
        <row r="330">
          <cell r="B330">
            <v>31261</v>
          </cell>
          <cell r="C330" t="str">
            <v>澤田　和久</v>
          </cell>
          <cell r="D330" t="str">
            <v>サワダ　カツヒサ</v>
          </cell>
          <cell r="K330">
            <v>1450</v>
          </cell>
          <cell r="L330" t="str">
            <v>E50</v>
          </cell>
        </row>
        <row r="331">
          <cell r="B331">
            <v>25572</v>
          </cell>
          <cell r="C331" t="str">
            <v>熊谷　かおり</v>
          </cell>
          <cell r="D331" t="str">
            <v>クマガイ　カオリ</v>
          </cell>
          <cell r="K331">
            <v>1450</v>
          </cell>
          <cell r="L331" t="str">
            <v>E50</v>
          </cell>
        </row>
        <row r="332">
          <cell r="B332">
            <v>14992</v>
          </cell>
          <cell r="C332" t="str">
            <v>西垣　あゆみ</v>
          </cell>
          <cell r="D332" t="str">
            <v>ニシガキ　アユミ</v>
          </cell>
          <cell r="K332">
            <v>1550</v>
          </cell>
          <cell r="L332" t="str">
            <v>F50</v>
          </cell>
        </row>
        <row r="333">
          <cell r="B333">
            <v>35484</v>
          </cell>
          <cell r="C333" t="str">
            <v>今西　佑二</v>
          </cell>
          <cell r="D333" t="str">
            <v>イマニシ　ユウジ</v>
          </cell>
          <cell r="K333">
            <v>1500</v>
          </cell>
          <cell r="L333" t="str">
            <v>F</v>
          </cell>
        </row>
        <row r="334">
          <cell r="B334">
            <v>18643</v>
          </cell>
          <cell r="C334" t="str">
            <v>坂元　亮太</v>
          </cell>
          <cell r="D334" t="str">
            <v>サカモト　リョウタ</v>
          </cell>
          <cell r="K334">
            <v>1450</v>
          </cell>
          <cell r="L334" t="str">
            <v>E50</v>
          </cell>
        </row>
        <row r="335">
          <cell r="B335">
            <v>25297</v>
          </cell>
          <cell r="C335" t="str">
            <v>山下　達也</v>
          </cell>
          <cell r="D335" t="str">
            <v>ヤマシタ　タツヤ</v>
          </cell>
          <cell r="K335">
            <v>1450</v>
          </cell>
          <cell r="L335" t="str">
            <v>E50</v>
          </cell>
        </row>
        <row r="336">
          <cell r="B336">
            <v>22644</v>
          </cell>
          <cell r="C336" t="str">
            <v>オイハン</v>
          </cell>
          <cell r="D336" t="str">
            <v>オイハン</v>
          </cell>
          <cell r="K336">
            <v>1450</v>
          </cell>
          <cell r="L336" t="str">
            <v>Ｅ50</v>
          </cell>
        </row>
        <row r="337">
          <cell r="B337">
            <v>25254</v>
          </cell>
          <cell r="C337" t="str">
            <v>グェン　カム　トゥイ</v>
          </cell>
          <cell r="D337" t="str">
            <v>グェン　カム　トゥイ</v>
          </cell>
          <cell r="K337">
            <v>1400</v>
          </cell>
          <cell r="L337" t="str">
            <v>Ｅ</v>
          </cell>
        </row>
        <row r="338">
          <cell r="B338">
            <v>24464</v>
          </cell>
          <cell r="C338" t="str">
            <v>豊田　有里子</v>
          </cell>
          <cell r="D338" t="str">
            <v>トヨダ　ユリコ</v>
          </cell>
          <cell r="K338">
            <v>1300</v>
          </cell>
          <cell r="L338" t="str">
            <v>Ｄ</v>
          </cell>
        </row>
        <row r="339">
          <cell r="B339">
            <v>29111</v>
          </cell>
          <cell r="C339" t="str">
            <v>生田　早苗</v>
          </cell>
          <cell r="D339" t="str">
            <v>イクタ　サナエ</v>
          </cell>
          <cell r="K339">
            <v>1250</v>
          </cell>
          <cell r="L339" t="str">
            <v>C50</v>
          </cell>
        </row>
        <row r="340">
          <cell r="B340">
            <v>28925</v>
          </cell>
          <cell r="C340" t="str">
            <v>川本　瑠依</v>
          </cell>
          <cell r="D340" t="str">
            <v>カワモト　ルイ</v>
          </cell>
          <cell r="K340">
            <v>1400</v>
          </cell>
          <cell r="L340" t="str">
            <v>Ｅ</v>
          </cell>
        </row>
        <row r="341">
          <cell r="B341">
            <v>29373</v>
          </cell>
          <cell r="C341" t="str">
            <v>橋長　梨香</v>
          </cell>
          <cell r="D341" t="str">
            <v>ハシナガ　リカ</v>
          </cell>
          <cell r="K341">
            <v>1300</v>
          </cell>
          <cell r="L341" t="str">
            <v>Ｄ</v>
          </cell>
        </row>
        <row r="342">
          <cell r="B342">
            <v>29379</v>
          </cell>
          <cell r="C342" t="str">
            <v>片山　夢</v>
          </cell>
          <cell r="D342" t="str">
            <v>カタヤマ　ロマン</v>
          </cell>
          <cell r="K342">
            <v>1250</v>
          </cell>
          <cell r="L342" t="str">
            <v>Ｃ50</v>
          </cell>
        </row>
        <row r="343">
          <cell r="B343">
            <v>27105</v>
          </cell>
          <cell r="C343" t="str">
            <v>奥野　颯太</v>
          </cell>
          <cell r="D343" t="str">
            <v>オクノ　ソウタ</v>
          </cell>
          <cell r="K343">
            <v>1350</v>
          </cell>
          <cell r="L343" t="str">
            <v>Ｄ50</v>
          </cell>
        </row>
        <row r="344">
          <cell r="B344">
            <v>30539</v>
          </cell>
          <cell r="C344" t="str">
            <v>山下　輝</v>
          </cell>
          <cell r="D344" t="str">
            <v>ヤマシタ　ヒカル</v>
          </cell>
          <cell r="I344" t="str">
            <v>080-2435-1997</v>
          </cell>
          <cell r="K344">
            <v>1350</v>
          </cell>
          <cell r="L344" t="str">
            <v>Ｄ50</v>
          </cell>
        </row>
        <row r="345">
          <cell r="B345">
            <v>28147</v>
          </cell>
          <cell r="C345" t="str">
            <v>髙井　泰輝</v>
          </cell>
          <cell r="D345" t="str">
            <v>タカイ　タイエイ</v>
          </cell>
          <cell r="I345" t="str">
            <v>080-6216-1322</v>
          </cell>
          <cell r="K345">
            <v>1350</v>
          </cell>
          <cell r="L345" t="str">
            <v>Ｄ50</v>
          </cell>
        </row>
        <row r="346">
          <cell r="B346">
            <v>28125</v>
          </cell>
          <cell r="C346" t="str">
            <v>野島　友弥</v>
          </cell>
          <cell r="D346" t="str">
            <v>ノジマ　ユウヤ</v>
          </cell>
          <cell r="K346">
            <v>1400</v>
          </cell>
          <cell r="L346" t="str">
            <v>E</v>
          </cell>
        </row>
        <row r="347">
          <cell r="B347">
            <v>33172</v>
          </cell>
          <cell r="C347" t="str">
            <v>飯野　竜輝</v>
          </cell>
          <cell r="D347" t="str">
            <v>イイノ　リュウキ</v>
          </cell>
          <cell r="I347" t="str">
            <v>080-3867-1288</v>
          </cell>
          <cell r="K347">
            <v>1400</v>
          </cell>
          <cell r="L347" t="str">
            <v>E</v>
          </cell>
        </row>
        <row r="348">
          <cell r="B348">
            <v>55685</v>
          </cell>
          <cell r="C348" t="str">
            <v>浅井　翔</v>
          </cell>
          <cell r="D348" t="str">
            <v>アサイ　ショウ</v>
          </cell>
          <cell r="I348" t="str">
            <v>080-5356-8561</v>
          </cell>
          <cell r="K348">
            <v>1500</v>
          </cell>
          <cell r="L348" t="str">
            <v>F</v>
          </cell>
        </row>
        <row r="350">
          <cell r="B350">
            <v>23921</v>
          </cell>
          <cell r="C350" t="str">
            <v>土井　涼寧</v>
          </cell>
          <cell r="D350" t="str">
            <v>ドイ　アヤネ</v>
          </cell>
          <cell r="K350">
            <v>1400</v>
          </cell>
          <cell r="L350" t="str">
            <v>Ｅ</v>
          </cell>
        </row>
        <row r="351">
          <cell r="B351">
            <v>20927</v>
          </cell>
          <cell r="C351" t="str">
            <v>矢野　拓史</v>
          </cell>
          <cell r="D351" t="str">
            <v>ヤノ　タクジ</v>
          </cell>
          <cell r="K351">
            <v>1450</v>
          </cell>
          <cell r="L351" t="str">
            <v>Ｅ50</v>
          </cell>
        </row>
        <row r="352">
          <cell r="B352">
            <v>19757</v>
          </cell>
          <cell r="C352" t="str">
            <v>川野　大樹</v>
          </cell>
          <cell r="D352" t="str">
            <v>カワノ　ダイキ</v>
          </cell>
          <cell r="K352">
            <v>1400</v>
          </cell>
          <cell r="L352" t="str">
            <v>Ｅ</v>
          </cell>
        </row>
        <row r="354">
          <cell r="B354">
            <v>12410</v>
          </cell>
          <cell r="C354" t="str">
            <v>高島　大輝</v>
          </cell>
          <cell r="D354" t="str">
            <v>タカシマ　ダイキ</v>
          </cell>
          <cell r="K354">
            <v>1350</v>
          </cell>
          <cell r="L354" t="str">
            <v>D50</v>
          </cell>
        </row>
        <row r="355">
          <cell r="B355">
            <v>22296</v>
          </cell>
          <cell r="C355" t="str">
            <v>川﨑　照久</v>
          </cell>
          <cell r="D355" t="str">
            <v>カワサキ　テルヒサ</v>
          </cell>
          <cell r="K355">
            <v>1300</v>
          </cell>
          <cell r="L355" t="str">
            <v>D</v>
          </cell>
        </row>
        <row r="356">
          <cell r="B356">
            <v>28196</v>
          </cell>
          <cell r="C356" t="str">
            <v>小島　陽</v>
          </cell>
          <cell r="D356" t="str">
            <v>コジマ　アキラ</v>
          </cell>
          <cell r="K356">
            <v>1200</v>
          </cell>
          <cell r="L356" t="str">
            <v>Ｃ</v>
          </cell>
        </row>
        <row r="358">
          <cell r="B358">
            <v>10271</v>
          </cell>
          <cell r="C358" t="str">
            <v>森本　憲</v>
          </cell>
          <cell r="D358" t="str">
            <v>モリモト　ケン</v>
          </cell>
          <cell r="K358">
            <v>1400</v>
          </cell>
          <cell r="L358" t="str">
            <v>Ｅ</v>
          </cell>
        </row>
        <row r="359">
          <cell r="B359">
            <v>18420</v>
          </cell>
          <cell r="C359" t="str">
            <v>家弓　陽介</v>
          </cell>
          <cell r="D359" t="str">
            <v>カユミ　ヨウスケ</v>
          </cell>
          <cell r="K359">
            <v>1400</v>
          </cell>
          <cell r="L359" t="str">
            <v>Ｅ</v>
          </cell>
        </row>
        <row r="360">
          <cell r="B360">
            <v>23055</v>
          </cell>
          <cell r="C360" t="str">
            <v>岡　大輔</v>
          </cell>
          <cell r="D360" t="str">
            <v>オカ　ダイスケ</v>
          </cell>
          <cell r="K360">
            <v>1400</v>
          </cell>
          <cell r="L360" t="str">
            <v>Ｅ</v>
          </cell>
        </row>
        <row r="361">
          <cell r="B361">
            <v>21112</v>
          </cell>
          <cell r="C361" t="str">
            <v>奥村　萌生</v>
          </cell>
          <cell r="D361" t="str">
            <v>オクムラ　メグミ</v>
          </cell>
          <cell r="K361">
            <v>1400</v>
          </cell>
          <cell r="L361" t="str">
            <v>Ｅ</v>
          </cell>
        </row>
        <row r="362">
          <cell r="B362">
            <v>18676</v>
          </cell>
          <cell r="C362" t="str">
            <v>甲矢　圭佑</v>
          </cell>
          <cell r="D362" t="str">
            <v>カブトヤ　ケイスケ</v>
          </cell>
          <cell r="K362">
            <v>1400</v>
          </cell>
          <cell r="L362" t="str">
            <v>Ｅ</v>
          </cell>
        </row>
        <row r="363">
          <cell r="B363">
            <v>14115</v>
          </cell>
          <cell r="C363" t="str">
            <v>中野　勝則</v>
          </cell>
          <cell r="D363" t="str">
            <v>ナカノ　カツノリ</v>
          </cell>
          <cell r="K363">
            <v>1500</v>
          </cell>
          <cell r="L363" t="str">
            <v>F</v>
          </cell>
        </row>
        <row r="364">
          <cell r="B364">
            <v>28652</v>
          </cell>
          <cell r="C364" t="str">
            <v>城　彰人</v>
          </cell>
          <cell r="D364" t="str">
            <v>ジョウ　アキト</v>
          </cell>
          <cell r="K364">
            <v>1350</v>
          </cell>
          <cell r="L364" t="str">
            <v>Ｄ50</v>
          </cell>
        </row>
        <row r="365">
          <cell r="B365">
            <v>29282</v>
          </cell>
          <cell r="C365" t="str">
            <v>藪　雅美</v>
          </cell>
          <cell r="D365" t="str">
            <v>ヤブ　マサミ</v>
          </cell>
          <cell r="K365">
            <v>1200</v>
          </cell>
          <cell r="L365" t="str">
            <v>C</v>
          </cell>
        </row>
        <row r="366">
          <cell r="B366">
            <v>26971</v>
          </cell>
          <cell r="C366" t="str">
            <v>越智　桃子</v>
          </cell>
          <cell r="D366" t="str">
            <v>オチ　モモコ</v>
          </cell>
          <cell r="K366">
            <v>1300</v>
          </cell>
          <cell r="L366" t="str">
            <v>D</v>
          </cell>
        </row>
        <row r="367">
          <cell r="B367">
            <v>27979</v>
          </cell>
          <cell r="C367" t="str">
            <v>相澤　航太</v>
          </cell>
          <cell r="D367" t="str">
            <v>アイザワ　コウタ</v>
          </cell>
          <cell r="K367">
            <v>1350</v>
          </cell>
          <cell r="L367" t="str">
            <v>Ｄ50</v>
          </cell>
        </row>
        <row r="368">
          <cell r="B368">
            <v>28973</v>
          </cell>
          <cell r="C368" t="str">
            <v>向井　萌々花</v>
          </cell>
          <cell r="D368" t="str">
            <v>ムカイ　モモカ</v>
          </cell>
          <cell r="K368">
            <v>1350</v>
          </cell>
          <cell r="L368" t="str">
            <v>Ｄ50</v>
          </cell>
        </row>
        <row r="369">
          <cell r="B369">
            <v>29424</v>
          </cell>
          <cell r="C369" t="str">
            <v>大利　真広</v>
          </cell>
          <cell r="D369" t="str">
            <v>オオトシ　マヒロ</v>
          </cell>
          <cell r="I369" t="str">
            <v>090-1957-5678</v>
          </cell>
          <cell r="K369">
            <v>1350</v>
          </cell>
          <cell r="L369" t="str">
            <v>D50</v>
          </cell>
        </row>
        <row r="370">
          <cell r="B370">
            <v>29500</v>
          </cell>
          <cell r="C370" t="str">
            <v>増田　雄仁</v>
          </cell>
          <cell r="D370" t="str">
            <v>マスダ　ユウジン</v>
          </cell>
          <cell r="K370">
            <v>1200</v>
          </cell>
          <cell r="L370" t="str">
            <v>C</v>
          </cell>
        </row>
        <row r="371">
          <cell r="B371">
            <v>26524</v>
          </cell>
          <cell r="C371" t="str">
            <v>西尾　青空</v>
          </cell>
          <cell r="D371" t="str">
            <v>ニシオ　アオゾラ</v>
          </cell>
          <cell r="K371">
            <v>1350</v>
          </cell>
          <cell r="L371" t="str">
            <v>Ｄ50</v>
          </cell>
        </row>
        <row r="372">
          <cell r="B372">
            <v>29618</v>
          </cell>
          <cell r="C372" t="str">
            <v>中　真央</v>
          </cell>
          <cell r="D372" t="str">
            <v>ナカ　マオ</v>
          </cell>
          <cell r="K372">
            <v>1200</v>
          </cell>
          <cell r="L372" t="str">
            <v>Ｃ</v>
          </cell>
        </row>
        <row r="373">
          <cell r="B373">
            <v>28364</v>
          </cell>
          <cell r="C373" t="str">
            <v>浦崎　朱梨</v>
          </cell>
          <cell r="D373" t="str">
            <v>ウラサキ　アカリ</v>
          </cell>
          <cell r="K373">
            <v>1300</v>
          </cell>
          <cell r="L373" t="str">
            <v>Ｄ</v>
          </cell>
        </row>
        <row r="374">
          <cell r="B374">
            <v>29355</v>
          </cell>
          <cell r="C374" t="str">
            <v>丸岡　亘太</v>
          </cell>
          <cell r="D374" t="str">
            <v>マルオカ　コウタ</v>
          </cell>
          <cell r="K374">
            <v>1300</v>
          </cell>
          <cell r="L374" t="str">
            <v>Ｄ</v>
          </cell>
        </row>
        <row r="375">
          <cell r="B375">
            <v>29943</v>
          </cell>
          <cell r="C375" t="str">
            <v>木下　敬也</v>
          </cell>
          <cell r="D375" t="str">
            <v>キノシタ　ケイヤ</v>
          </cell>
          <cell r="K375">
            <v>1200</v>
          </cell>
          <cell r="L375" t="str">
            <v>Ｃ</v>
          </cell>
        </row>
        <row r="376">
          <cell r="B376">
            <v>29644</v>
          </cell>
          <cell r="C376" t="str">
            <v>増田　賢信</v>
          </cell>
          <cell r="D376" t="str">
            <v>マスダ　ケンシン</v>
          </cell>
          <cell r="K376">
            <v>1250</v>
          </cell>
          <cell r="L376" t="str">
            <v>C50</v>
          </cell>
        </row>
        <row r="377">
          <cell r="B377">
            <v>29951</v>
          </cell>
          <cell r="C377" t="str">
            <v>五十川　夢乃</v>
          </cell>
          <cell r="D377" t="str">
            <v>イソガワ　ユメノ</v>
          </cell>
          <cell r="K377">
            <v>1350</v>
          </cell>
          <cell r="L377" t="str">
            <v>Ｄ50</v>
          </cell>
        </row>
        <row r="378">
          <cell r="B378">
            <v>32577</v>
          </cell>
          <cell r="C378" t="str">
            <v>東　涼音</v>
          </cell>
          <cell r="D378" t="str">
            <v>アズマ　スズネ</v>
          </cell>
          <cell r="K378">
            <v>1300</v>
          </cell>
          <cell r="L378" t="str">
            <v>D</v>
          </cell>
        </row>
        <row r="379">
          <cell r="B379">
            <v>33548</v>
          </cell>
          <cell r="C379" t="str">
            <v>原納　成美</v>
          </cell>
          <cell r="D379" t="str">
            <v>ハラノ　ナルミ</v>
          </cell>
          <cell r="K379">
            <v>1200</v>
          </cell>
          <cell r="L379" t="str">
            <v>C</v>
          </cell>
        </row>
        <row r="380">
          <cell r="B380">
            <v>33654</v>
          </cell>
          <cell r="C380" t="str">
            <v>北尾　歩</v>
          </cell>
          <cell r="D380" t="str">
            <v>キタオ　アユム</v>
          </cell>
          <cell r="I380" t="str">
            <v>080-8518-5740</v>
          </cell>
          <cell r="K380">
            <v>1200</v>
          </cell>
          <cell r="L380" t="str">
            <v>C</v>
          </cell>
        </row>
        <row r="381">
          <cell r="B381">
            <v>28811</v>
          </cell>
          <cell r="C381" t="str">
            <v>リョウ　イセン</v>
          </cell>
          <cell r="D381" t="str">
            <v>リョウ　イセン</v>
          </cell>
          <cell r="I381" t="str">
            <v>080-9881-8530</v>
          </cell>
          <cell r="K381">
            <v>1350</v>
          </cell>
          <cell r="L381" t="str">
            <v>D50</v>
          </cell>
        </row>
        <row r="382">
          <cell r="B382">
            <v>32940</v>
          </cell>
          <cell r="C382" t="str">
            <v>チャン　ティ　テュイ　リン</v>
          </cell>
          <cell r="D382" t="str">
            <v>チャン　ティ　テュイ　リン</v>
          </cell>
          <cell r="I382" t="str">
            <v>070-2194-8151</v>
          </cell>
          <cell r="K382">
            <v>1350</v>
          </cell>
          <cell r="L382" t="str">
            <v>D50</v>
          </cell>
        </row>
        <row r="383">
          <cell r="B383">
            <v>29407</v>
          </cell>
          <cell r="C383" t="str">
            <v>西岡　朋美</v>
          </cell>
          <cell r="D383" t="str">
            <v>ニシオカ　トモミ</v>
          </cell>
          <cell r="I383" t="str">
            <v>070-2306-4923</v>
          </cell>
          <cell r="K383">
            <v>1300</v>
          </cell>
          <cell r="L383" t="str">
            <v>D</v>
          </cell>
        </row>
        <row r="384">
          <cell r="B384">
            <v>33498</v>
          </cell>
          <cell r="C384" t="str">
            <v>仲川　陽</v>
          </cell>
          <cell r="D384" t="str">
            <v>ナカガワ　ホノカ</v>
          </cell>
          <cell r="I384" t="str">
            <v>090-9870-2502</v>
          </cell>
          <cell r="K384">
            <v>1300</v>
          </cell>
          <cell r="L384" t="str">
            <v>D</v>
          </cell>
        </row>
        <row r="385">
          <cell r="B385">
            <v>28062</v>
          </cell>
          <cell r="C385" t="str">
            <v>廣上　翔吾</v>
          </cell>
          <cell r="D385" t="str">
            <v>ヒロガミ　ショウゴ</v>
          </cell>
          <cell r="I385" t="str">
            <v>080-6164-9598</v>
          </cell>
          <cell r="K385">
            <v>1400</v>
          </cell>
          <cell r="L385" t="str">
            <v>Ｅ</v>
          </cell>
        </row>
        <row r="386">
          <cell r="B386">
            <v>21928</v>
          </cell>
          <cell r="C386" t="str">
            <v>石橋　久美</v>
          </cell>
          <cell r="D386" t="str">
            <v>イシバシ　クミ</v>
          </cell>
          <cell r="I386" t="str">
            <v>090-2875-2762</v>
          </cell>
          <cell r="K386">
            <v>1500</v>
          </cell>
          <cell r="L386" t="str">
            <v>F</v>
          </cell>
        </row>
        <row r="388">
          <cell r="B388">
            <v>25424</v>
          </cell>
          <cell r="C388" t="str">
            <v>西田　早紀</v>
          </cell>
          <cell r="D388" t="str">
            <v>ニシダ　サキ</v>
          </cell>
          <cell r="K388">
            <v>1250</v>
          </cell>
          <cell r="L388" t="str">
            <v>Ｃ50</v>
          </cell>
        </row>
        <row r="390">
          <cell r="B390">
            <v>27136</v>
          </cell>
          <cell r="C390" t="str">
            <v>中川　結惟</v>
          </cell>
          <cell r="D390" t="str">
            <v>ナカガワ　ユイ</v>
          </cell>
          <cell r="K390">
            <v>1200</v>
          </cell>
          <cell r="L390" t="str">
            <v>Ｃ</v>
          </cell>
        </row>
        <row r="391">
          <cell r="B391">
            <v>24579</v>
          </cell>
          <cell r="C391" t="str">
            <v>児玉　駿佑</v>
          </cell>
          <cell r="D391" t="str">
            <v>コダマ　シュンスケ</v>
          </cell>
          <cell r="K391">
            <v>1300</v>
          </cell>
          <cell r="L391" t="str">
            <v>D</v>
          </cell>
        </row>
        <row r="392">
          <cell r="B392">
            <v>39983</v>
          </cell>
          <cell r="C392" t="str">
            <v>森井　智弘</v>
          </cell>
          <cell r="D392" t="str">
            <v>モリイ　トモヒロ</v>
          </cell>
          <cell r="K392">
            <v>1450</v>
          </cell>
          <cell r="L392" t="str">
            <v>Ｅ50</v>
          </cell>
        </row>
        <row r="393">
          <cell r="B393">
            <v>28064</v>
          </cell>
          <cell r="C393" t="str">
            <v>辰己　沙姫</v>
          </cell>
          <cell r="D393" t="str">
            <v>タツミ　サキ</v>
          </cell>
          <cell r="K393">
            <v>1200</v>
          </cell>
          <cell r="L393" t="str">
            <v>Ｃ</v>
          </cell>
        </row>
        <row r="394">
          <cell r="B394">
            <v>28187</v>
          </cell>
          <cell r="C394" t="str">
            <v>廣田　泰博</v>
          </cell>
          <cell r="D394" t="str">
            <v>ヒロタ　ヤスヒロ</v>
          </cell>
          <cell r="K394">
            <v>1250</v>
          </cell>
          <cell r="L394" t="str">
            <v>Ｃ50</v>
          </cell>
        </row>
        <row r="395">
          <cell r="B395">
            <v>27991</v>
          </cell>
          <cell r="C395" t="str">
            <v>岡本　真弥</v>
          </cell>
          <cell r="D395" t="str">
            <v>オカモト　シンヤ</v>
          </cell>
          <cell r="K395">
            <v>1250</v>
          </cell>
          <cell r="L395" t="str">
            <v>Ｃ50</v>
          </cell>
        </row>
        <row r="396">
          <cell r="B396">
            <v>22660</v>
          </cell>
          <cell r="C396" t="str">
            <v>濱田　涼介</v>
          </cell>
          <cell r="D396" t="str">
            <v>ハマダ　リョウスケ</v>
          </cell>
          <cell r="K396">
            <v>1300</v>
          </cell>
          <cell r="L396" t="str">
            <v>D</v>
          </cell>
        </row>
        <row r="397">
          <cell r="B397">
            <v>28063</v>
          </cell>
          <cell r="C397" t="str">
            <v>前中　仁</v>
          </cell>
          <cell r="D397" t="str">
            <v>マエダ　ジン</v>
          </cell>
          <cell r="K397">
            <v>1250</v>
          </cell>
          <cell r="L397" t="str">
            <v>Ｃ50</v>
          </cell>
        </row>
        <row r="398">
          <cell r="B398">
            <v>21681</v>
          </cell>
          <cell r="C398" t="str">
            <v>北山　芳恵</v>
          </cell>
          <cell r="D398" t="str">
            <v>キタヤマ　ヨシエ</v>
          </cell>
          <cell r="K398">
            <v>1300</v>
          </cell>
          <cell r="L398" t="str">
            <v>D</v>
          </cell>
        </row>
        <row r="399">
          <cell r="B399">
            <v>29273</v>
          </cell>
          <cell r="C399" t="str">
            <v>中島　佑馬</v>
          </cell>
          <cell r="D399" t="str">
            <v>ナカジマ　ユウマ</v>
          </cell>
          <cell r="K399">
            <v>1250</v>
          </cell>
          <cell r="L399" t="str">
            <v>Ｃ50</v>
          </cell>
        </row>
        <row r="400">
          <cell r="B400">
            <v>30548</v>
          </cell>
          <cell r="C400" t="str">
            <v>上田　繁広</v>
          </cell>
          <cell r="D400" t="str">
            <v>ウエダ　シゲヒロ</v>
          </cell>
          <cell r="K400">
            <v>1400</v>
          </cell>
          <cell r="L400" t="str">
            <v>Ｅ</v>
          </cell>
        </row>
        <row r="401">
          <cell r="B401">
            <v>21455</v>
          </cell>
          <cell r="C401" t="str">
            <v>木川　舜道</v>
          </cell>
          <cell r="D401" t="str">
            <v>キガワ　ヨシノリ</v>
          </cell>
          <cell r="K401">
            <v>1350</v>
          </cell>
          <cell r="L401" t="str">
            <v>Ｄ50</v>
          </cell>
        </row>
        <row r="402">
          <cell r="B402">
            <v>34551</v>
          </cell>
          <cell r="C402" t="str">
            <v>山﨑　秀子</v>
          </cell>
          <cell r="D402" t="str">
            <v>ヤマザキ　ヒデコ</v>
          </cell>
          <cell r="K402">
            <v>1350</v>
          </cell>
          <cell r="L402" t="str">
            <v>Ｄ50</v>
          </cell>
        </row>
        <row r="403">
          <cell r="B403">
            <v>26746</v>
          </cell>
          <cell r="C403" t="str">
            <v>松浦　えみり</v>
          </cell>
          <cell r="D403" t="str">
            <v>マツウラ　エミリ</v>
          </cell>
          <cell r="K403">
            <v>1250</v>
          </cell>
          <cell r="L403" t="str">
            <v>Ｃ50</v>
          </cell>
        </row>
        <row r="404">
          <cell r="B404">
            <v>28587</v>
          </cell>
          <cell r="C404" t="str">
            <v>イ　ヒョンジン</v>
          </cell>
          <cell r="D404" t="str">
            <v>イ　ヒョンジン</v>
          </cell>
          <cell r="K404">
            <v>1250</v>
          </cell>
          <cell r="L404" t="str">
            <v>Ｃ50</v>
          </cell>
        </row>
        <row r="405">
          <cell r="B405">
            <v>29209</v>
          </cell>
          <cell r="C405" t="str">
            <v>上田　海斗</v>
          </cell>
          <cell r="D405" t="str">
            <v>ウエダ　カイト</v>
          </cell>
          <cell r="K405">
            <v>1250</v>
          </cell>
          <cell r="L405" t="str">
            <v>Ｃ50</v>
          </cell>
        </row>
        <row r="406">
          <cell r="B406">
            <v>29373</v>
          </cell>
          <cell r="C406" t="str">
            <v>橋長　梨香</v>
          </cell>
          <cell r="D406" t="str">
            <v>ハシナガ　リカ</v>
          </cell>
          <cell r="K406">
            <v>1300</v>
          </cell>
          <cell r="L406" t="str">
            <v>Ｄ</v>
          </cell>
        </row>
        <row r="407">
          <cell r="B407">
            <v>28247</v>
          </cell>
          <cell r="C407" t="str">
            <v>澤野　努</v>
          </cell>
          <cell r="D407" t="str">
            <v>サワノ　ツトム</v>
          </cell>
          <cell r="K407">
            <v>1250</v>
          </cell>
          <cell r="L407" t="str">
            <v>Ｃ50</v>
          </cell>
        </row>
        <row r="408">
          <cell r="B408">
            <v>29867</v>
          </cell>
          <cell r="C408" t="str">
            <v>青山　雄輝</v>
          </cell>
          <cell r="D408" t="str">
            <v>アオヤマ　ユウキ</v>
          </cell>
          <cell r="K408">
            <v>1250</v>
          </cell>
          <cell r="L408" t="str">
            <v>Ｃ50</v>
          </cell>
        </row>
        <row r="409">
          <cell r="B409">
            <v>25376</v>
          </cell>
          <cell r="C409" t="str">
            <v>戸田　航史</v>
          </cell>
          <cell r="D409" t="str">
            <v>トダ　コウシ</v>
          </cell>
          <cell r="K409">
            <v>1300</v>
          </cell>
          <cell r="L409" t="str">
            <v>Ｄ</v>
          </cell>
        </row>
        <row r="410">
          <cell r="B410">
            <v>30311</v>
          </cell>
          <cell r="C410" t="str">
            <v>竹口　諒</v>
          </cell>
          <cell r="D410" t="str">
            <v>タケグチ　マコト</v>
          </cell>
          <cell r="K410">
            <v>1250</v>
          </cell>
          <cell r="L410" t="str">
            <v>Ｃ50</v>
          </cell>
        </row>
        <row r="411">
          <cell r="B411">
            <v>31171</v>
          </cell>
          <cell r="C411" t="str">
            <v>紺谷　彪馬</v>
          </cell>
          <cell r="D411" t="str">
            <v>カンタニ　ヒョウマ</v>
          </cell>
          <cell r="K411">
            <v>1300</v>
          </cell>
          <cell r="L411" t="str">
            <v>D</v>
          </cell>
        </row>
        <row r="412">
          <cell r="B412">
            <v>30804</v>
          </cell>
          <cell r="C412" t="str">
            <v>羽馬　麻由奈</v>
          </cell>
          <cell r="D412" t="str">
            <v>ハバ　マユナ</v>
          </cell>
          <cell r="I412" t="str">
            <v>070-2215-7437</v>
          </cell>
          <cell r="K412">
            <v>1400</v>
          </cell>
          <cell r="L412" t="str">
            <v>E</v>
          </cell>
        </row>
        <row r="413">
          <cell r="B413">
            <v>32357</v>
          </cell>
          <cell r="C413" t="str">
            <v>冨永　夕貴</v>
          </cell>
          <cell r="D413" t="str">
            <v>トミナガ　ユウキ</v>
          </cell>
          <cell r="I413" t="str">
            <v>080-9245-2789</v>
          </cell>
          <cell r="K413">
            <v>1300</v>
          </cell>
          <cell r="L413" t="str">
            <v>D</v>
          </cell>
        </row>
        <row r="414">
          <cell r="B414">
            <v>35888</v>
          </cell>
          <cell r="C414" t="str">
            <v>三木　大聖</v>
          </cell>
          <cell r="D414" t="str">
            <v>ミキ　タイセイ</v>
          </cell>
          <cell r="I414" t="str">
            <v>080-2418-0995</v>
          </cell>
          <cell r="K414">
            <v>1350</v>
          </cell>
          <cell r="L414" t="str">
            <v>Ｄ50</v>
          </cell>
        </row>
        <row r="415">
          <cell r="B415">
            <v>35658</v>
          </cell>
          <cell r="C415" t="str">
            <v>後藤 華織</v>
          </cell>
          <cell r="D415" t="str">
            <v>ゴトウ　カオリ</v>
          </cell>
          <cell r="I415" t="str">
            <v>090-1713-5036</v>
          </cell>
          <cell r="K415">
            <v>1350</v>
          </cell>
          <cell r="L415" t="str">
            <v>Ｄ50</v>
          </cell>
        </row>
        <row r="416">
          <cell r="B416">
            <v>36115</v>
          </cell>
          <cell r="C416" t="str">
            <v>藤本　美佑</v>
          </cell>
          <cell r="D416" t="str">
            <v>フジモト　ミユウ</v>
          </cell>
          <cell r="K416">
            <v>1350</v>
          </cell>
          <cell r="L416" t="str">
            <v>Ｄ50</v>
          </cell>
        </row>
        <row r="418">
          <cell r="B418">
            <v>25876</v>
          </cell>
          <cell r="C418" t="str">
            <v>乾　千紘</v>
          </cell>
          <cell r="D418" t="str">
            <v>イヌイ　チヒロ</v>
          </cell>
          <cell r="K418">
            <v>1300</v>
          </cell>
          <cell r="L418" t="str">
            <v>Ｄ</v>
          </cell>
        </row>
        <row r="419">
          <cell r="B419">
            <v>19828</v>
          </cell>
          <cell r="C419" t="str">
            <v>橋　洋一郎</v>
          </cell>
          <cell r="D419" t="str">
            <v>ハシ　ヨウイチロウ</v>
          </cell>
          <cell r="I419" t="str">
            <v>090-8467-1475</v>
          </cell>
          <cell r="K419">
            <v>1400</v>
          </cell>
          <cell r="L419" t="str">
            <v>E</v>
          </cell>
        </row>
        <row r="420">
          <cell r="B420">
            <v>29301</v>
          </cell>
          <cell r="C420" t="str">
            <v>山中　崇央</v>
          </cell>
          <cell r="D420" t="str">
            <v>ヤマナカ　タカヒサ</v>
          </cell>
          <cell r="I420" t="str">
            <v>080-6124-2024</v>
          </cell>
          <cell r="K420">
            <v>1450</v>
          </cell>
          <cell r="L420" t="str">
            <v>E50</v>
          </cell>
        </row>
        <row r="421">
          <cell r="B421">
            <v>32094</v>
          </cell>
          <cell r="C421" t="str">
            <v>伊部　麻佑</v>
          </cell>
          <cell r="D421" t="str">
            <v>イベ　マユ</v>
          </cell>
          <cell r="I421" t="str">
            <v>080-1428-3165</v>
          </cell>
          <cell r="K421">
            <v>1350</v>
          </cell>
          <cell r="L421" t="str">
            <v>D50</v>
          </cell>
        </row>
        <row r="422">
          <cell r="B422">
            <v>30166</v>
          </cell>
          <cell r="C422" t="str">
            <v>泉　正浩</v>
          </cell>
          <cell r="D422" t="str">
            <v>イズミ　マサヒロ</v>
          </cell>
          <cell r="I422" t="str">
            <v>090-8484-3133</v>
          </cell>
          <cell r="K422">
            <v>1500</v>
          </cell>
          <cell r="L422" t="str">
            <v>F</v>
          </cell>
        </row>
        <row r="423">
          <cell r="B423">
            <v>35119</v>
          </cell>
          <cell r="C423" t="str">
            <v>松本　駿希</v>
          </cell>
          <cell r="D423" t="str">
            <v>マツモト　シュンキ</v>
          </cell>
          <cell r="I423" t="str">
            <v>090-6978-7261</v>
          </cell>
          <cell r="K423">
            <v>1300</v>
          </cell>
          <cell r="L423" t="str">
            <v>D</v>
          </cell>
        </row>
        <row r="424">
          <cell r="B424">
            <v>12244</v>
          </cell>
          <cell r="C424" t="str">
            <v>桑山　奈々子</v>
          </cell>
          <cell r="D424" t="str">
            <v>クワヤマ　ナナコ</v>
          </cell>
          <cell r="I424" t="str">
            <v>090-1950-6249</v>
          </cell>
          <cell r="K424">
            <v>1400</v>
          </cell>
          <cell r="L424" t="str">
            <v>E</v>
          </cell>
        </row>
        <row r="427">
          <cell r="B427">
            <v>39857</v>
          </cell>
          <cell r="C427" t="str">
            <v>木村　聡子</v>
          </cell>
          <cell r="D427" t="str">
            <v>キムラ　サトコ</v>
          </cell>
          <cell r="K427">
            <v>1400</v>
          </cell>
          <cell r="L427" t="str">
            <v>E</v>
          </cell>
        </row>
        <row r="428">
          <cell r="B428">
            <v>19553</v>
          </cell>
          <cell r="C428" t="str">
            <v>佐藤　光晟</v>
          </cell>
          <cell r="D428" t="str">
            <v>サトウ　コウセイ</v>
          </cell>
          <cell r="K428">
            <v>1350</v>
          </cell>
          <cell r="L428" t="str">
            <v>Ｄ50</v>
          </cell>
        </row>
        <row r="429">
          <cell r="B429">
            <v>33754</v>
          </cell>
          <cell r="C429" t="str">
            <v>菊池　秀樹</v>
          </cell>
          <cell r="D429" t="str">
            <v>キクチ　ヒデキ</v>
          </cell>
          <cell r="I429" t="str">
            <v>090-3164-9850</v>
          </cell>
          <cell r="K429">
            <v>1400</v>
          </cell>
          <cell r="L429" t="str">
            <v>E</v>
          </cell>
        </row>
        <row r="430">
          <cell r="B430">
            <v>28695</v>
          </cell>
          <cell r="C430" t="str">
            <v>春田　哲志</v>
          </cell>
          <cell r="D430" t="str">
            <v>ハルタ　サトシ</v>
          </cell>
          <cell r="I430" t="str">
            <v>080-1493-8131</v>
          </cell>
          <cell r="K430">
            <v>1300</v>
          </cell>
          <cell r="L430" t="str">
            <v>D</v>
          </cell>
        </row>
        <row r="431">
          <cell r="B431">
            <v>28259</v>
          </cell>
          <cell r="C431" t="str">
            <v>鶴丸　愛友</v>
          </cell>
          <cell r="D431" t="str">
            <v>ツルマユ　アユ</v>
          </cell>
          <cell r="K431">
            <v>1300</v>
          </cell>
          <cell r="L431" t="str">
            <v>D</v>
          </cell>
        </row>
        <row r="432">
          <cell r="B432">
            <v>29628</v>
          </cell>
          <cell r="C432" t="str">
            <v>當銘　美咲</v>
          </cell>
          <cell r="D432" t="str">
            <v>トウメイ　ミサキ</v>
          </cell>
          <cell r="K432">
            <v>1300</v>
          </cell>
          <cell r="L432" t="str">
            <v>D</v>
          </cell>
        </row>
        <row r="433">
          <cell r="B433">
            <v>20367</v>
          </cell>
          <cell r="C433" t="str">
            <v>大谷　綾子</v>
          </cell>
          <cell r="D433" t="str">
            <v>オオタニ　アヤコ</v>
          </cell>
          <cell r="K433">
            <v>1300</v>
          </cell>
          <cell r="L433" t="str">
            <v>Ｄ</v>
          </cell>
        </row>
        <row r="434">
          <cell r="B434">
            <v>30930</v>
          </cell>
          <cell r="C434" t="str">
            <v>成田　歩佑海</v>
          </cell>
          <cell r="D434" t="str">
            <v>ナリタ　アユミ</v>
          </cell>
          <cell r="K434">
            <v>1300</v>
          </cell>
          <cell r="L434" t="str">
            <v>Ｄ</v>
          </cell>
        </row>
        <row r="435">
          <cell r="B435">
            <v>12409</v>
          </cell>
          <cell r="C435" t="str">
            <v>大黒　清隆</v>
          </cell>
          <cell r="D435" t="str">
            <v>オオグロ　キヨタカ</v>
          </cell>
          <cell r="I435" t="str">
            <v>090-7106-3166</v>
          </cell>
          <cell r="K435">
            <v>1300</v>
          </cell>
          <cell r="L435" t="str">
            <v>Ｄ</v>
          </cell>
        </row>
        <row r="436">
          <cell r="B436">
            <v>32310</v>
          </cell>
          <cell r="C436" t="str">
            <v>松谷　一樹</v>
          </cell>
          <cell r="D436" t="str">
            <v>マツタニ　カズキ</v>
          </cell>
          <cell r="I436" t="str">
            <v>080-9589-7998</v>
          </cell>
          <cell r="K436">
            <v>1300</v>
          </cell>
          <cell r="L436" t="str">
            <v>D</v>
          </cell>
        </row>
        <row r="438">
          <cell r="B438">
            <v>33636</v>
          </cell>
          <cell r="C438" t="str">
            <v>橋本　倖輝</v>
          </cell>
          <cell r="D438" t="str">
            <v>ハシモト　コウキ</v>
          </cell>
          <cell r="I438" t="str">
            <v>080-8308-8574</v>
          </cell>
          <cell r="K438">
            <v>1350</v>
          </cell>
          <cell r="L438" t="str">
            <v>D50</v>
          </cell>
        </row>
        <row r="439">
          <cell r="B439">
            <v>34055</v>
          </cell>
          <cell r="C439" t="str">
            <v>福岡　杏菜</v>
          </cell>
          <cell r="D439" t="str">
            <v>フクオカ　アンナ</v>
          </cell>
          <cell r="I439" t="str">
            <v>080-3824-6367</v>
          </cell>
          <cell r="K439">
            <v>1350</v>
          </cell>
          <cell r="L439" t="str">
            <v>D50</v>
          </cell>
        </row>
        <row r="441">
          <cell r="B441">
            <v>21650</v>
          </cell>
          <cell r="C441" t="str">
            <v>藪野　大希</v>
          </cell>
          <cell r="D441" t="str">
            <v>ヤブノ　ヒロキ</v>
          </cell>
          <cell r="K441">
            <v>1400</v>
          </cell>
          <cell r="L441" t="str">
            <v>Ｅ</v>
          </cell>
        </row>
        <row r="443">
          <cell r="B443">
            <v>16885</v>
          </cell>
          <cell r="C443" t="str">
            <v>福井　航平</v>
          </cell>
          <cell r="D443" t="str">
            <v>フクイ　コウヘイ</v>
          </cell>
          <cell r="K443">
            <v>1400</v>
          </cell>
          <cell r="L443" t="str">
            <v>E</v>
          </cell>
        </row>
        <row r="444">
          <cell r="B444">
            <v>26146</v>
          </cell>
          <cell r="C444" t="str">
            <v>菅原　涼介</v>
          </cell>
          <cell r="D444" t="str">
            <v>スガハラ　リョウスケ</v>
          </cell>
          <cell r="K444">
            <v>1300</v>
          </cell>
          <cell r="L444" t="str">
            <v>Ｄ</v>
          </cell>
        </row>
        <row r="445">
          <cell r="B445">
            <v>29749</v>
          </cell>
          <cell r="C445" t="str">
            <v>峰下　悠</v>
          </cell>
          <cell r="D445" t="str">
            <v>ミネシタ　ユウ</v>
          </cell>
          <cell r="K445">
            <v>1250</v>
          </cell>
          <cell r="L445" t="str">
            <v>Ｃ50</v>
          </cell>
        </row>
        <row r="446">
          <cell r="B446">
            <v>25617</v>
          </cell>
          <cell r="C446" t="str">
            <v>葛西　澄江</v>
          </cell>
          <cell r="D446" t="str">
            <v>カサイ　スミエ</v>
          </cell>
          <cell r="K446">
            <v>1350</v>
          </cell>
          <cell r="L446" t="str">
            <v>Ｄ50</v>
          </cell>
        </row>
        <row r="447">
          <cell r="B447">
            <v>31999</v>
          </cell>
          <cell r="C447" t="str">
            <v>三上　真季</v>
          </cell>
          <cell r="D447" t="str">
            <v>ミカミ　マキ</v>
          </cell>
          <cell r="I447" t="str">
            <v>080-3859-8500</v>
          </cell>
          <cell r="K447">
            <v>1300</v>
          </cell>
          <cell r="L447" t="str">
            <v>D</v>
          </cell>
        </row>
        <row r="448">
          <cell r="B448">
            <v>35094</v>
          </cell>
          <cell r="C448" t="str">
            <v>三木　南奈実</v>
          </cell>
          <cell r="D448" t="str">
            <v>ミキ　ナナミ</v>
          </cell>
          <cell r="I448" t="str">
            <v>090-5360-8636</v>
          </cell>
          <cell r="K448">
            <v>1400</v>
          </cell>
          <cell r="L448" t="str">
            <v>E</v>
          </cell>
        </row>
        <row r="449">
          <cell r="B449">
            <v>37887</v>
          </cell>
          <cell r="C449" t="str">
            <v>穴瀬　祐輔</v>
          </cell>
          <cell r="D449" t="str">
            <v>アナセ　ユウスケ</v>
          </cell>
          <cell r="I449" t="str">
            <v>090-8938-4083</v>
          </cell>
          <cell r="K449">
            <v>1500</v>
          </cell>
          <cell r="L449" t="str">
            <v>F</v>
          </cell>
        </row>
        <row r="450">
          <cell r="B450">
            <v>32307</v>
          </cell>
          <cell r="C450" t="str">
            <v>松永　望来</v>
          </cell>
          <cell r="D450" t="str">
            <v>マツナガ　ミク</v>
          </cell>
          <cell r="I450" t="str">
            <v>090-6066-8839</v>
          </cell>
          <cell r="K450">
            <v>1400</v>
          </cell>
          <cell r="L450" t="str">
            <v>E</v>
          </cell>
        </row>
        <row r="451">
          <cell r="B451">
            <v>32505</v>
          </cell>
          <cell r="C451" t="str">
            <v>前田　楓恋</v>
          </cell>
          <cell r="D451" t="str">
            <v>マエダ　カレン</v>
          </cell>
          <cell r="I451" t="str">
            <v>090-2066-0369</v>
          </cell>
          <cell r="K451">
            <v>1400</v>
          </cell>
          <cell r="L451" t="str">
            <v>E</v>
          </cell>
        </row>
        <row r="453">
          <cell r="B453">
            <v>31265</v>
          </cell>
          <cell r="C453" t="str">
            <v>岸本　結花</v>
          </cell>
          <cell r="D453" t="str">
            <v>キシモト　ユカ</v>
          </cell>
          <cell r="K453">
            <v>1300</v>
          </cell>
          <cell r="L453" t="str">
            <v>Ｄ</v>
          </cell>
        </row>
        <row r="455">
          <cell r="B455">
            <v>30021</v>
          </cell>
          <cell r="C455" t="str">
            <v>秋山　慎太郎</v>
          </cell>
          <cell r="D455" t="str">
            <v>アキヤマ　シンタロウ</v>
          </cell>
          <cell r="K455">
            <v>1250</v>
          </cell>
          <cell r="L455" t="str">
            <v>Ｃ50</v>
          </cell>
        </row>
        <row r="457">
          <cell r="B457">
            <v>26864</v>
          </cell>
          <cell r="C457" t="str">
            <v>大村　捺音</v>
          </cell>
          <cell r="D457" t="str">
            <v>オオムラ　ナツネ</v>
          </cell>
          <cell r="I457" t="str">
            <v>080-2527-3173</v>
          </cell>
          <cell r="K457">
            <v>1400</v>
          </cell>
          <cell r="L457" t="str">
            <v>E</v>
          </cell>
        </row>
        <row r="459">
          <cell r="B459">
            <v>35116</v>
          </cell>
          <cell r="C459" t="str">
            <v>森　渚紗</v>
          </cell>
          <cell r="D459" t="str">
            <v>モリ　ナギサ</v>
          </cell>
          <cell r="I459" t="str">
            <v>090-6978-4695</v>
          </cell>
          <cell r="K459">
            <v>1350</v>
          </cell>
          <cell r="L459" t="str">
            <v>D50</v>
          </cell>
        </row>
        <row r="461">
          <cell r="B461">
            <v>32226</v>
          </cell>
          <cell r="C461" t="str">
            <v>河野　勝実</v>
          </cell>
          <cell r="D461" t="str">
            <v>コウノ　カツミ</v>
          </cell>
          <cell r="I461" t="str">
            <v>080-1432-2622</v>
          </cell>
          <cell r="K461">
            <v>1450</v>
          </cell>
          <cell r="L461" t="str">
            <v>E50</v>
          </cell>
        </row>
        <row r="462">
          <cell r="B462">
            <v>30770</v>
          </cell>
          <cell r="C462" t="str">
            <v>水野　真紀</v>
          </cell>
          <cell r="D462" t="str">
            <v>ミズノ　マキ</v>
          </cell>
          <cell r="I462" t="str">
            <v>070-2298-7569</v>
          </cell>
          <cell r="K462">
            <v>1450</v>
          </cell>
          <cell r="L462" t="str">
            <v>E50</v>
          </cell>
        </row>
        <row r="466">
          <cell r="B466">
            <v>30511</v>
          </cell>
          <cell r="C466" t="str">
            <v>阪本　莉沙</v>
          </cell>
          <cell r="D466" t="str">
            <v>サカモト　リサ</v>
          </cell>
          <cell r="E466"/>
          <cell r="F466"/>
          <cell r="G466"/>
          <cell r="H466"/>
          <cell r="I466"/>
          <cell r="J466"/>
          <cell r="K466">
            <v>1450</v>
          </cell>
          <cell r="L466" t="str">
            <v>E50</v>
          </cell>
        </row>
        <row r="467">
          <cell r="B467">
            <v>100116</v>
          </cell>
          <cell r="C467" t="str">
            <v>吉川　直輝</v>
          </cell>
          <cell r="D467" t="str">
            <v>ヨシカワ　ナオキ</v>
          </cell>
          <cell r="E467"/>
          <cell r="F467"/>
          <cell r="G467"/>
          <cell r="I467"/>
          <cell r="J467"/>
          <cell r="K467">
            <v>1350</v>
          </cell>
          <cell r="L467" t="str">
            <v>D50</v>
          </cell>
        </row>
        <row r="468">
          <cell r="B468">
            <v>33350</v>
          </cell>
          <cell r="C468" t="str">
            <v>甫喜山　望</v>
          </cell>
          <cell r="D468" t="str">
            <v>ホキヤマ　ノゾミ</v>
          </cell>
          <cell r="E468"/>
          <cell r="F468"/>
          <cell r="G468"/>
          <cell r="I468"/>
          <cell r="J468"/>
          <cell r="K468">
            <v>1200</v>
          </cell>
          <cell r="L468" t="str">
            <v>C</v>
          </cell>
        </row>
        <row r="469">
          <cell r="B469">
            <v>33286</v>
          </cell>
          <cell r="C469" t="str">
            <v>日高　里沙子</v>
          </cell>
          <cell r="D469" t="str">
            <v>ヒダカ　リサコ</v>
          </cell>
          <cell r="E469"/>
          <cell r="F469"/>
          <cell r="G469"/>
          <cell r="I469"/>
          <cell r="J469"/>
          <cell r="K469">
            <v>1300</v>
          </cell>
          <cell r="L469" t="str">
            <v>D50</v>
          </cell>
        </row>
        <row r="470">
          <cell r="B470" t="str">
            <v>Ｆ049</v>
          </cell>
          <cell r="C470" t="str">
            <v>金本　龍樹</v>
          </cell>
          <cell r="D470" t="str">
            <v>カナモト　リュウキ</v>
          </cell>
          <cell r="E470"/>
          <cell r="F470"/>
          <cell r="G470"/>
          <cell r="I470"/>
          <cell r="J470"/>
          <cell r="K470">
            <v>1350</v>
          </cell>
          <cell r="L470" t="str">
            <v>D50</v>
          </cell>
        </row>
        <row r="471">
          <cell r="B471">
            <v>31537</v>
          </cell>
          <cell r="C471" t="str">
            <v>畠山　亜美</v>
          </cell>
          <cell r="D471" t="str">
            <v>ハタケヤマ　アミ</v>
          </cell>
          <cell r="E471"/>
          <cell r="F471"/>
          <cell r="G471"/>
          <cell r="I471"/>
          <cell r="J471"/>
          <cell r="K471">
            <v>1300</v>
          </cell>
          <cell r="L471" t="str">
            <v>D</v>
          </cell>
        </row>
        <row r="472">
          <cell r="B472">
            <v>33346</v>
          </cell>
          <cell r="C472" t="str">
            <v>安井　楓夏</v>
          </cell>
          <cell r="D472" t="str">
            <v>ヤスイ　フウカ</v>
          </cell>
          <cell r="E472"/>
          <cell r="F472"/>
          <cell r="G472"/>
          <cell r="I472"/>
          <cell r="J472"/>
          <cell r="K472">
            <v>1200</v>
          </cell>
          <cell r="L472" t="str">
            <v>C</v>
          </cell>
        </row>
        <row r="473">
          <cell r="B473">
            <v>32537</v>
          </cell>
          <cell r="C473" t="str">
            <v>炭村　匠海</v>
          </cell>
          <cell r="D473" t="str">
            <v>スミムラ　タクミ</v>
          </cell>
          <cell r="E473"/>
          <cell r="F473"/>
          <cell r="G473"/>
          <cell r="I473"/>
          <cell r="J473"/>
          <cell r="K473">
            <v>1200</v>
          </cell>
          <cell r="L473" t="str">
            <v>C</v>
          </cell>
        </row>
        <row r="474">
          <cell r="B474">
            <v>33274</v>
          </cell>
          <cell r="C474" t="str">
            <v>塩谷　夏菜</v>
          </cell>
          <cell r="D474" t="str">
            <v>シオヤ　カナ</v>
          </cell>
          <cell r="E474"/>
          <cell r="F474"/>
          <cell r="G474"/>
          <cell r="I474"/>
          <cell r="J474"/>
          <cell r="K474">
            <v>1200</v>
          </cell>
          <cell r="L474" t="str">
            <v>C</v>
          </cell>
        </row>
        <row r="475">
          <cell r="B475">
            <v>33349</v>
          </cell>
          <cell r="C475" t="str">
            <v>柏木　梨沙</v>
          </cell>
          <cell r="D475" t="str">
            <v>カシワギ　リサ</v>
          </cell>
          <cell r="E475"/>
          <cell r="F475"/>
          <cell r="G475"/>
          <cell r="I475"/>
          <cell r="J475"/>
          <cell r="K475">
            <v>1200</v>
          </cell>
          <cell r="L475" t="str">
            <v>C</v>
          </cell>
        </row>
        <row r="476">
          <cell r="B476">
            <v>33454</v>
          </cell>
          <cell r="C476" t="str">
            <v>岡本　真弥</v>
          </cell>
          <cell r="D476" t="str">
            <v>オカモト　マヤ</v>
          </cell>
          <cell r="E476"/>
          <cell r="F476"/>
          <cell r="G476"/>
          <cell r="I476"/>
          <cell r="J476"/>
          <cell r="K476">
            <v>1200</v>
          </cell>
          <cell r="L476" t="str">
            <v>C</v>
          </cell>
        </row>
        <row r="477">
          <cell r="B477">
            <v>33455</v>
          </cell>
          <cell r="C477" t="str">
            <v>早川　朋花</v>
          </cell>
          <cell r="D477" t="str">
            <v>ハヤカワ　トモカ</v>
          </cell>
          <cell r="E477"/>
          <cell r="F477"/>
          <cell r="G477"/>
          <cell r="I477"/>
          <cell r="J477"/>
          <cell r="K477">
            <v>1200</v>
          </cell>
          <cell r="L477" t="str">
            <v>C</v>
          </cell>
        </row>
        <row r="478">
          <cell r="B478">
            <v>25058</v>
          </cell>
          <cell r="C478" t="str">
            <v>王　政斗</v>
          </cell>
          <cell r="D478" t="str">
            <v>オウ　セイト</v>
          </cell>
          <cell r="E478"/>
          <cell r="F478"/>
          <cell r="G478"/>
          <cell r="I478"/>
          <cell r="J478"/>
          <cell r="K478">
            <v>1350</v>
          </cell>
          <cell r="L478" t="str">
            <v>D50</v>
          </cell>
        </row>
        <row r="479">
          <cell r="B479">
            <v>33452</v>
          </cell>
          <cell r="C479" t="str">
            <v>赤澤　幸奈</v>
          </cell>
          <cell r="D479" t="str">
            <v>アカザワ　ユキナ</v>
          </cell>
          <cell r="E479"/>
          <cell r="F479"/>
          <cell r="G479"/>
          <cell r="I479"/>
          <cell r="J479"/>
          <cell r="K479">
            <v>1200</v>
          </cell>
          <cell r="L479" t="str">
            <v>C</v>
          </cell>
        </row>
        <row r="480">
          <cell r="B480" t="str">
            <v>Ｆ050</v>
          </cell>
          <cell r="C480" t="str">
            <v>山本　雅彦</v>
          </cell>
          <cell r="D480" t="str">
            <v>ヤマモト　マサヒコ</v>
          </cell>
          <cell r="E480"/>
          <cell r="F480"/>
          <cell r="G480"/>
          <cell r="I480"/>
          <cell r="J480"/>
          <cell r="K480">
            <v>1300</v>
          </cell>
          <cell r="L480" t="str">
            <v>D</v>
          </cell>
        </row>
        <row r="481">
          <cell r="B481">
            <v>34002</v>
          </cell>
          <cell r="C481" t="str">
            <v>猿渡　亜玲</v>
          </cell>
          <cell r="D481" t="str">
            <v>サワタリ　アレイ</v>
          </cell>
          <cell r="K481">
            <v>1200</v>
          </cell>
          <cell r="L481" t="str">
            <v>C</v>
          </cell>
        </row>
        <row r="482">
          <cell r="B482">
            <v>34000</v>
          </cell>
          <cell r="C482" t="str">
            <v>水谷　仁美</v>
          </cell>
          <cell r="D482" t="str">
            <v>ミズタニ　ヒトミ</v>
          </cell>
          <cell r="K482">
            <v>1200</v>
          </cell>
          <cell r="L482" t="str">
            <v>C</v>
          </cell>
        </row>
        <row r="483">
          <cell r="B483">
            <v>33797</v>
          </cell>
          <cell r="C483" t="str">
            <v>伊藤　汐梨</v>
          </cell>
          <cell r="D483" t="str">
            <v>イトウ　シオリ</v>
          </cell>
          <cell r="K483">
            <v>1300</v>
          </cell>
          <cell r="L483" t="str">
            <v>D</v>
          </cell>
        </row>
        <row r="484">
          <cell r="B484">
            <v>33643</v>
          </cell>
          <cell r="C484" t="str">
            <v>飯田　萌心</v>
          </cell>
          <cell r="D484" t="str">
            <v>イイダ　モエミ</v>
          </cell>
          <cell r="K484">
            <v>1200</v>
          </cell>
          <cell r="L484" t="str">
            <v>C</v>
          </cell>
        </row>
        <row r="485">
          <cell r="B485">
            <v>34094</v>
          </cell>
          <cell r="C485" t="str">
            <v>前田　ひとみ</v>
          </cell>
          <cell r="D485" t="str">
            <v>マエダ　ヒトミ</v>
          </cell>
          <cell r="K485">
            <v>1200</v>
          </cell>
          <cell r="L485" t="str">
            <v>C</v>
          </cell>
        </row>
        <row r="486">
          <cell r="B486">
            <v>33661</v>
          </cell>
          <cell r="C486" t="str">
            <v>飯田　萌心</v>
          </cell>
          <cell r="D486" t="str">
            <v>イイダ　モエミ</v>
          </cell>
          <cell r="K486">
            <v>1200</v>
          </cell>
          <cell r="L486" t="str">
            <v>C</v>
          </cell>
        </row>
        <row r="487">
          <cell r="B487">
            <v>34248</v>
          </cell>
          <cell r="C487" t="str">
            <v>中野　亮太</v>
          </cell>
          <cell r="D487" t="str">
            <v>ナカノ　リョウタ</v>
          </cell>
          <cell r="K487">
            <v>1200</v>
          </cell>
          <cell r="L487" t="str">
            <v>C</v>
          </cell>
        </row>
        <row r="488">
          <cell r="B488">
            <v>34246</v>
          </cell>
          <cell r="C488" t="str">
            <v>小長　麗史</v>
          </cell>
          <cell r="D488" t="str">
            <v>コナガ　レイジ</v>
          </cell>
          <cell r="K488">
            <v>1200</v>
          </cell>
          <cell r="L488" t="str">
            <v>C</v>
          </cell>
        </row>
        <row r="489">
          <cell r="B489">
            <v>31315</v>
          </cell>
          <cell r="C489" t="str">
            <v>中本　利哉</v>
          </cell>
          <cell r="D489" t="str">
            <v>ナカモト　トシヤ</v>
          </cell>
          <cell r="K489">
            <v>1300</v>
          </cell>
          <cell r="L489" t="str">
            <v>D</v>
          </cell>
        </row>
        <row r="490">
          <cell r="B490">
            <v>33700</v>
          </cell>
          <cell r="C490" t="str">
            <v>上島　知珠</v>
          </cell>
          <cell r="D490" t="str">
            <v>ウエシマ　チズ</v>
          </cell>
          <cell r="K490">
            <v>1300</v>
          </cell>
          <cell r="L490" t="str">
            <v>D</v>
          </cell>
        </row>
        <row r="491">
          <cell r="B491">
            <v>30744</v>
          </cell>
          <cell r="C491" t="str">
            <v>樽井　さつき</v>
          </cell>
          <cell r="D491" t="str">
            <v>タルイ　サツキ</v>
          </cell>
          <cell r="K491">
            <v>1350</v>
          </cell>
          <cell r="L491" t="str">
            <v>D50</v>
          </cell>
        </row>
        <row r="492">
          <cell r="B492">
            <v>33347</v>
          </cell>
          <cell r="C492" t="str">
            <v>野崎　寛乃</v>
          </cell>
          <cell r="D492" t="str">
            <v>ノザキ　ヒロノ</v>
          </cell>
          <cell r="K492">
            <v>1200</v>
          </cell>
          <cell r="L492" t="str">
            <v>C</v>
          </cell>
        </row>
        <row r="493">
          <cell r="B493">
            <v>17576</v>
          </cell>
          <cell r="C493" t="str">
            <v>西浦　泰智</v>
          </cell>
          <cell r="D493" t="str">
            <v>ニシウラ　タイチ</v>
          </cell>
          <cell r="K493">
            <v>1400</v>
          </cell>
          <cell r="L493" t="str">
            <v>E</v>
          </cell>
        </row>
        <row r="494">
          <cell r="B494">
            <v>31011</v>
          </cell>
          <cell r="C494" t="str">
            <v>岩下　佳瑚</v>
          </cell>
          <cell r="D494" t="str">
            <v>イワシタ　カコ</v>
          </cell>
          <cell r="K494">
            <v>1200</v>
          </cell>
          <cell r="L494" t="str">
            <v>C</v>
          </cell>
        </row>
        <row r="495">
          <cell r="B495">
            <v>34001</v>
          </cell>
          <cell r="C495" t="str">
            <v>川田　直弥</v>
          </cell>
          <cell r="D495" t="str">
            <v>カワタ　ナオヤ</v>
          </cell>
          <cell r="K495">
            <v>1300</v>
          </cell>
          <cell r="L495" t="str">
            <v>D</v>
          </cell>
        </row>
        <row r="496">
          <cell r="B496">
            <v>33130</v>
          </cell>
          <cell r="C496" t="str">
            <v>谷岡　観玖</v>
          </cell>
          <cell r="D496" t="str">
            <v>タニオカ　アキヒサ</v>
          </cell>
          <cell r="K496">
            <v>1200</v>
          </cell>
          <cell r="L496" t="str">
            <v>C</v>
          </cell>
        </row>
        <row r="497">
          <cell r="B497">
            <v>33993</v>
          </cell>
          <cell r="C497" t="str">
            <v>田中　由佳梨</v>
          </cell>
          <cell r="D497" t="str">
            <v>タナカ　ユカリ</v>
          </cell>
          <cell r="K497">
            <v>1200</v>
          </cell>
          <cell r="L497" t="str">
            <v>C</v>
          </cell>
        </row>
        <row r="498">
          <cell r="B498">
            <v>33796</v>
          </cell>
          <cell r="C498" t="str">
            <v>米村　祐香</v>
          </cell>
          <cell r="D498" t="str">
            <v>ヨネムラ　ユウカ</v>
          </cell>
          <cell r="K498">
            <v>1200</v>
          </cell>
          <cell r="L498" t="str">
            <v>C</v>
          </cell>
        </row>
        <row r="499">
          <cell r="B499">
            <v>34425</v>
          </cell>
          <cell r="C499" t="str">
            <v>高田　結衣</v>
          </cell>
          <cell r="D499" t="str">
            <v>タカダ　ユイ</v>
          </cell>
          <cell r="K499">
            <v>1200</v>
          </cell>
          <cell r="L499" t="str">
            <v>C</v>
          </cell>
        </row>
        <row r="500">
          <cell r="B500">
            <v>34691</v>
          </cell>
          <cell r="C500" t="str">
            <v>大隅　真弥</v>
          </cell>
          <cell r="D500" t="str">
            <v>オオスミ　マヤ</v>
          </cell>
          <cell r="K500">
            <v>1200</v>
          </cell>
          <cell r="L500" t="str">
            <v>C</v>
          </cell>
        </row>
        <row r="501">
          <cell r="B501">
            <v>34573</v>
          </cell>
          <cell r="C501" t="str">
            <v>大田　翔星</v>
          </cell>
          <cell r="D501" t="str">
            <v>オオタ　ショウセイ</v>
          </cell>
          <cell r="K501">
            <v>1300</v>
          </cell>
          <cell r="L501" t="str">
            <v>D</v>
          </cell>
        </row>
        <row r="502">
          <cell r="B502">
            <v>34244</v>
          </cell>
          <cell r="C502" t="str">
            <v>中西　実咲</v>
          </cell>
          <cell r="D502" t="str">
            <v>ナカニシ　ミサキ</v>
          </cell>
          <cell r="K502">
            <v>1200</v>
          </cell>
          <cell r="L502" t="str">
            <v>C</v>
          </cell>
        </row>
        <row r="503">
          <cell r="B503">
            <v>34747</v>
          </cell>
          <cell r="C503" t="str">
            <v>枌谷　翔悟</v>
          </cell>
          <cell r="D503" t="str">
            <v>ソゲタニ　ショウゴ</v>
          </cell>
          <cell r="K503">
            <v>1200</v>
          </cell>
          <cell r="L503" t="str">
            <v>C</v>
          </cell>
        </row>
        <row r="504">
          <cell r="B504">
            <v>34746</v>
          </cell>
          <cell r="C504" t="str">
            <v>安野　陸登</v>
          </cell>
          <cell r="D504" t="str">
            <v>アンノ　リクト</v>
          </cell>
          <cell r="K504">
            <v>1200</v>
          </cell>
          <cell r="L504" t="str">
            <v>C</v>
          </cell>
        </row>
        <row r="505">
          <cell r="B505">
            <v>34446</v>
          </cell>
          <cell r="C505" t="str">
            <v>利川　透也</v>
          </cell>
          <cell r="D505" t="str">
            <v>トシカワ　トウヤ</v>
          </cell>
          <cell r="K505">
            <v>1200</v>
          </cell>
          <cell r="L505" t="str">
            <v>C</v>
          </cell>
        </row>
        <row r="506">
          <cell r="B506">
            <v>34447</v>
          </cell>
          <cell r="C506" t="str">
            <v>藤本　眞麻</v>
          </cell>
          <cell r="D506" t="str">
            <v>フジモト　シンマ</v>
          </cell>
          <cell r="K506">
            <v>1200</v>
          </cell>
          <cell r="L506" t="str">
            <v>C</v>
          </cell>
        </row>
        <row r="507">
          <cell r="B507">
            <v>34448</v>
          </cell>
          <cell r="C507" t="str">
            <v>川端　虹輝</v>
          </cell>
          <cell r="D507" t="str">
            <v>カワバタ　コウキ</v>
          </cell>
          <cell r="K507">
            <v>1200</v>
          </cell>
          <cell r="L507" t="str">
            <v>C</v>
          </cell>
        </row>
        <row r="508">
          <cell r="B508">
            <v>34247</v>
          </cell>
          <cell r="C508" t="str">
            <v>宮崎　日々輝</v>
          </cell>
          <cell r="D508" t="str">
            <v>ミヤザキ　ヒビキ</v>
          </cell>
          <cell r="K508">
            <v>1200</v>
          </cell>
          <cell r="L508" t="str">
            <v>C</v>
          </cell>
        </row>
        <row r="509">
          <cell r="B509">
            <v>34748</v>
          </cell>
          <cell r="C509" t="str">
            <v>貝本　吏穂</v>
          </cell>
          <cell r="D509" t="str">
            <v>カイモト　リホ</v>
          </cell>
          <cell r="K509">
            <v>1200</v>
          </cell>
          <cell r="L509" t="str">
            <v>C</v>
          </cell>
        </row>
        <row r="510">
          <cell r="B510">
            <v>34749</v>
          </cell>
          <cell r="C510" t="str">
            <v>荒木　緋奈</v>
          </cell>
          <cell r="D510" t="str">
            <v>アラキ　ヒナ</v>
          </cell>
          <cell r="K510">
            <v>1200</v>
          </cell>
          <cell r="L510" t="str">
            <v>C</v>
          </cell>
        </row>
        <row r="511">
          <cell r="B511">
            <v>34054</v>
          </cell>
          <cell r="C511" t="str">
            <v>大西　美宇</v>
          </cell>
          <cell r="D511" t="str">
            <v>オオニシ　ミウ</v>
          </cell>
          <cell r="K511">
            <v>1200</v>
          </cell>
          <cell r="L511" t="str">
            <v>C</v>
          </cell>
        </row>
        <row r="512">
          <cell r="B512">
            <v>33618</v>
          </cell>
          <cell r="C512" t="str">
            <v>藤川　光</v>
          </cell>
          <cell r="D512" t="str">
            <v>フジカワ　ヒカル</v>
          </cell>
          <cell r="K512">
            <v>1300</v>
          </cell>
          <cell r="L512" t="str">
            <v>D</v>
          </cell>
        </row>
        <row r="513">
          <cell r="B513">
            <v>34708</v>
          </cell>
          <cell r="C513" t="str">
            <v>脇田　海斗</v>
          </cell>
          <cell r="D513" t="str">
            <v>ワキタ　カイト</v>
          </cell>
          <cell r="K513">
            <v>1200</v>
          </cell>
          <cell r="L513" t="str">
            <v>C</v>
          </cell>
        </row>
        <row r="514">
          <cell r="B514">
            <v>33681</v>
          </cell>
          <cell r="C514" t="str">
            <v>田邉　瑠希</v>
          </cell>
          <cell r="D514" t="str">
            <v>タナベ　ルキ</v>
          </cell>
          <cell r="K514">
            <v>1200</v>
          </cell>
          <cell r="L514" t="str">
            <v>C</v>
          </cell>
        </row>
        <row r="515">
          <cell r="B515">
            <v>34424</v>
          </cell>
          <cell r="C515" t="str">
            <v>藤原　亜衣</v>
          </cell>
          <cell r="D515" t="str">
            <v>フジワラ　アイ</v>
          </cell>
          <cell r="K515">
            <v>1200</v>
          </cell>
          <cell r="L515" t="str">
            <v>C</v>
          </cell>
        </row>
        <row r="516">
          <cell r="B516">
            <v>34767</v>
          </cell>
          <cell r="C516" t="str">
            <v>内藤　羽菜</v>
          </cell>
          <cell r="D516" t="str">
            <v>ナイトウ　ハナ</v>
          </cell>
          <cell r="K516">
            <v>1200</v>
          </cell>
          <cell r="L516" t="str">
            <v>C</v>
          </cell>
        </row>
        <row r="517">
          <cell r="B517">
            <v>34965</v>
          </cell>
          <cell r="C517" t="str">
            <v>上野　碧</v>
          </cell>
          <cell r="D517" t="str">
            <v>ウエノ　アオイ</v>
          </cell>
          <cell r="K517">
            <v>1350</v>
          </cell>
          <cell r="L517" t="str">
            <v>D50</v>
          </cell>
        </row>
        <row r="518">
          <cell r="B518">
            <v>35196</v>
          </cell>
          <cell r="C518" t="str">
            <v>尾上　佳菜</v>
          </cell>
          <cell r="D518" t="str">
            <v>オノエ　カナ</v>
          </cell>
          <cell r="K518">
            <v>1200</v>
          </cell>
          <cell r="L518" t="str">
            <v>C</v>
          </cell>
        </row>
        <row r="519">
          <cell r="B519">
            <v>35592</v>
          </cell>
          <cell r="C519" t="str">
            <v>富永　真央</v>
          </cell>
          <cell r="D519" t="str">
            <v>トミナガ　マオ</v>
          </cell>
          <cell r="K519">
            <v>1400</v>
          </cell>
          <cell r="L519" t="str">
            <v>E</v>
          </cell>
        </row>
        <row r="520">
          <cell r="B520">
            <v>100065</v>
          </cell>
          <cell r="C520" t="str">
            <v>上村　優輔</v>
          </cell>
          <cell r="D520" t="str">
            <v>ウエムラ　ユウスケ</v>
          </cell>
          <cell r="K520">
            <v>1500</v>
          </cell>
          <cell r="L520" t="str">
            <v>F</v>
          </cell>
        </row>
        <row r="521">
          <cell r="B521">
            <v>35698</v>
          </cell>
          <cell r="C521" t="str">
            <v>青木　くみ子</v>
          </cell>
          <cell r="D521" t="str">
            <v>アオキ　クミコ</v>
          </cell>
          <cell r="K521">
            <v>1400</v>
          </cell>
          <cell r="L521" t="str">
            <v>E</v>
          </cell>
        </row>
        <row r="522">
          <cell r="B522" t="str">
            <v>A6</v>
          </cell>
          <cell r="C522" t="str">
            <v>北山　夕絵</v>
          </cell>
          <cell r="D522" t="str">
            <v>キタヤマ　ユエ</v>
          </cell>
          <cell r="K522">
            <v>1300</v>
          </cell>
          <cell r="L522" t="str">
            <v>D</v>
          </cell>
        </row>
        <row r="523">
          <cell r="B523">
            <v>35584</v>
          </cell>
          <cell r="C523" t="str">
            <v>平野　百萌</v>
          </cell>
          <cell r="D523" t="str">
            <v>ヒラノ　モモエ</v>
          </cell>
          <cell r="K523">
            <v>1400</v>
          </cell>
          <cell r="L523" t="str">
            <v>E</v>
          </cell>
        </row>
        <row r="524">
          <cell r="B524">
            <v>34958</v>
          </cell>
          <cell r="C524" t="str">
            <v>武本　真季</v>
          </cell>
          <cell r="D524" t="str">
            <v>タケモト　マキ</v>
          </cell>
          <cell r="K524">
            <v>1350</v>
          </cell>
          <cell r="L524" t="str">
            <v>D50</v>
          </cell>
        </row>
        <row r="525">
          <cell r="B525">
            <v>33377</v>
          </cell>
          <cell r="C525" t="str">
            <v>山本　清理那</v>
          </cell>
          <cell r="D525" t="str">
            <v>ヤマモト　セリナ</v>
          </cell>
          <cell r="K525">
            <v>1300</v>
          </cell>
          <cell r="L525" t="str">
            <v>D</v>
          </cell>
        </row>
        <row r="526">
          <cell r="B526">
            <v>100288</v>
          </cell>
          <cell r="C526" t="str">
            <v>山本　姫和</v>
          </cell>
          <cell r="D526" t="str">
            <v>ヤマモト　ヒヨリ</v>
          </cell>
          <cell r="K526">
            <v>1400</v>
          </cell>
          <cell r="L526" t="str">
            <v>E</v>
          </cell>
        </row>
        <row r="527">
          <cell r="B527">
            <v>100283</v>
          </cell>
          <cell r="C527" t="str">
            <v>依田　裕也</v>
          </cell>
          <cell r="D527" t="str">
            <v>ヨリタ　ユウヤ</v>
          </cell>
          <cell r="K527">
            <v>1400</v>
          </cell>
          <cell r="L527" t="str">
            <v>E</v>
          </cell>
        </row>
        <row r="528">
          <cell r="B528">
            <v>35598</v>
          </cell>
          <cell r="C528" t="str">
            <v>古田　緑</v>
          </cell>
          <cell r="D528" t="str">
            <v>フルタ　ミドリ</v>
          </cell>
          <cell r="K528">
            <v>1350</v>
          </cell>
          <cell r="L528" t="str">
            <v>D50</v>
          </cell>
        </row>
        <row r="529">
          <cell r="B529">
            <v>100256</v>
          </cell>
          <cell r="C529" t="str">
            <v>音村　泰志</v>
          </cell>
          <cell r="D529" t="str">
            <v>オトムラ　タイシ</v>
          </cell>
          <cell r="K529">
            <v>1400</v>
          </cell>
          <cell r="L529" t="str">
            <v>E</v>
          </cell>
        </row>
        <row r="530">
          <cell r="B530">
            <v>22934</v>
          </cell>
          <cell r="C530" t="str">
            <v>寺尾　豊樹</v>
          </cell>
          <cell r="D530" t="str">
            <v>テラオ　ユウキ</v>
          </cell>
          <cell r="K530">
            <v>1400</v>
          </cell>
          <cell r="L530" t="str">
            <v>E</v>
          </cell>
        </row>
        <row r="531">
          <cell r="B531">
            <v>35598</v>
          </cell>
          <cell r="C531" t="str">
            <v>古田　緑</v>
          </cell>
          <cell r="D531" t="str">
            <v>フルタ　ミドリ</v>
          </cell>
          <cell r="K531">
            <v>1350</v>
          </cell>
          <cell r="L531" t="str">
            <v>D50</v>
          </cell>
        </row>
        <row r="532">
          <cell r="B532">
            <v>35585</v>
          </cell>
          <cell r="C532" t="str">
            <v>堤内　大誠</v>
          </cell>
          <cell r="D532" t="str">
            <v>ツツミウチ　タイセイ</v>
          </cell>
          <cell r="K532">
            <v>1400</v>
          </cell>
          <cell r="L532" t="str">
            <v>E</v>
          </cell>
        </row>
        <row r="533">
          <cell r="B533">
            <v>35590</v>
          </cell>
          <cell r="C533" t="str">
            <v>国本　梨揺</v>
          </cell>
          <cell r="D533" t="str">
            <v>クニモト　リヨ</v>
          </cell>
          <cell r="K533">
            <v>1300</v>
          </cell>
          <cell r="L533" t="str">
            <v>D</v>
          </cell>
        </row>
        <row r="534">
          <cell r="B534">
            <v>35600</v>
          </cell>
          <cell r="C534" t="str">
            <v>山本　姫和</v>
          </cell>
          <cell r="D534" t="str">
            <v>ヤマモト　ヒヨリ</v>
          </cell>
          <cell r="K534">
            <v>1350</v>
          </cell>
          <cell r="L534" t="str">
            <v>D50</v>
          </cell>
        </row>
        <row r="535">
          <cell r="B535">
            <v>35597</v>
          </cell>
          <cell r="C535" t="str">
            <v>中尾　ヒカル</v>
          </cell>
          <cell r="D535" t="str">
            <v>ナカオ　ヒカル</v>
          </cell>
          <cell r="K535">
            <v>1350</v>
          </cell>
          <cell r="L535" t="str">
            <v>D50</v>
          </cell>
        </row>
        <row r="536">
          <cell r="B536">
            <v>35596</v>
          </cell>
          <cell r="C536" t="str">
            <v>山根　拓也</v>
          </cell>
          <cell r="D536" t="str">
            <v>ヤマネ　タクヤ</v>
          </cell>
          <cell r="K536">
            <v>1300</v>
          </cell>
          <cell r="L536" t="str">
            <v>D</v>
          </cell>
        </row>
        <row r="537">
          <cell r="B537">
            <v>37032</v>
          </cell>
          <cell r="C537" t="str">
            <v>久保　菜穂子</v>
          </cell>
          <cell r="D537" t="str">
            <v>クボ　ナホコ</v>
          </cell>
          <cell r="K537">
            <v>1400</v>
          </cell>
          <cell r="L537" t="str">
            <v>E</v>
          </cell>
        </row>
        <row r="538">
          <cell r="B538">
            <v>28338</v>
          </cell>
          <cell r="C538" t="str">
            <v>瀬戸口　礼</v>
          </cell>
          <cell r="D538" t="str">
            <v>セトグチ　レイ</v>
          </cell>
          <cell r="K538">
            <v>1300</v>
          </cell>
          <cell r="L538" t="str">
            <v>D</v>
          </cell>
        </row>
        <row r="539">
          <cell r="B539">
            <v>21800</v>
          </cell>
          <cell r="C539" t="str">
            <v>安岡　広展</v>
          </cell>
          <cell r="D539" t="str">
            <v>ヤスオカ　ヒロノブ</v>
          </cell>
          <cell r="K539">
            <v>1300</v>
          </cell>
          <cell r="L539" t="str">
            <v>D</v>
          </cell>
        </row>
        <row r="540">
          <cell r="B540">
            <v>35599</v>
          </cell>
          <cell r="C540" t="str">
            <v>城内　めぐみ</v>
          </cell>
          <cell r="D540" t="str">
            <v>ジョウナイ　メグミ</v>
          </cell>
          <cell r="K540">
            <v>1300</v>
          </cell>
          <cell r="L540" t="str">
            <v>D</v>
          </cell>
        </row>
        <row r="541">
          <cell r="B541">
            <v>100257</v>
          </cell>
          <cell r="C541" t="str">
            <v>三木　ひより</v>
          </cell>
          <cell r="D541" t="str">
            <v>ミキ　ヒヨリ</v>
          </cell>
          <cell r="K541">
            <v>1350</v>
          </cell>
          <cell r="L541" t="str">
            <v>D50</v>
          </cell>
        </row>
        <row r="542">
          <cell r="B542">
            <v>29564</v>
          </cell>
          <cell r="C542" t="str">
            <v>尾上　友範</v>
          </cell>
          <cell r="D542" t="str">
            <v>オノエ　トモノリ</v>
          </cell>
          <cell r="K542">
            <v>1350</v>
          </cell>
          <cell r="L542" t="str">
            <v>D50</v>
          </cell>
        </row>
        <row r="543">
          <cell r="B543">
            <v>35586</v>
          </cell>
          <cell r="C543" t="str">
            <v>三輪　聖香</v>
          </cell>
          <cell r="D543" t="str">
            <v>ミワ　セイカ</v>
          </cell>
          <cell r="K543">
            <v>1350</v>
          </cell>
          <cell r="L543" t="str">
            <v>D50</v>
          </cell>
        </row>
        <row r="544">
          <cell r="B544">
            <v>34523</v>
          </cell>
          <cell r="C544" t="str">
            <v>嶋中　悠介</v>
          </cell>
          <cell r="D544" t="str">
            <v>シマナカ　ユウスケ</v>
          </cell>
          <cell r="K544">
            <v>1350</v>
          </cell>
          <cell r="L544" t="str">
            <v>D50</v>
          </cell>
        </row>
        <row r="545">
          <cell r="B545">
            <v>100301</v>
          </cell>
          <cell r="C545" t="str">
            <v>小原　若菜</v>
          </cell>
          <cell r="D545" t="str">
            <v>コハラ　ワカナ</v>
          </cell>
          <cell r="K545">
            <v>1400</v>
          </cell>
          <cell r="L545" t="str">
            <v>E</v>
          </cell>
        </row>
        <row r="546">
          <cell r="B546">
            <v>100255</v>
          </cell>
          <cell r="C546" t="str">
            <v>赤星　慧</v>
          </cell>
          <cell r="D546" t="str">
            <v>アカホシ　サトイ</v>
          </cell>
          <cell r="K546">
            <v>1350</v>
          </cell>
          <cell r="L546" t="str">
            <v>D50</v>
          </cell>
        </row>
        <row r="547">
          <cell r="B547">
            <v>35732</v>
          </cell>
          <cell r="C547" t="str">
            <v>中村　思音</v>
          </cell>
          <cell r="D547" t="str">
            <v>ナカムラ　シオン</v>
          </cell>
          <cell r="K547">
            <v>1350</v>
          </cell>
          <cell r="L547" t="str">
            <v>D50</v>
          </cell>
        </row>
        <row r="548">
          <cell r="B548">
            <v>33671</v>
          </cell>
          <cell r="C548" t="str">
            <v>養覚　ほのり</v>
          </cell>
          <cell r="D548" t="str">
            <v>ヨウカク　ホノリ</v>
          </cell>
          <cell r="K548">
            <v>1400</v>
          </cell>
          <cell r="L548" t="str">
            <v>E</v>
          </cell>
        </row>
        <row r="549">
          <cell r="B549">
            <v>31835</v>
          </cell>
          <cell r="C549" t="str">
            <v>越澤　早紀子</v>
          </cell>
          <cell r="D549" t="str">
            <v>コシザワ　サキコ</v>
          </cell>
          <cell r="K549">
            <v>1350</v>
          </cell>
          <cell r="L549" t="str">
            <v>D50</v>
          </cell>
        </row>
        <row r="550">
          <cell r="B550">
            <v>100239</v>
          </cell>
          <cell r="C550" t="str">
            <v>楠本　菜津子</v>
          </cell>
          <cell r="D550" t="str">
            <v>クスモト　ナツコ</v>
          </cell>
          <cell r="K550">
            <v>1350</v>
          </cell>
          <cell r="L550" t="str">
            <v>D50</v>
          </cell>
        </row>
        <row r="551">
          <cell r="B551">
            <v>32590</v>
          </cell>
          <cell r="C551" t="str">
            <v>中島　睦美</v>
          </cell>
          <cell r="D551" t="str">
            <v>ナカジマ　ムツミ</v>
          </cell>
          <cell r="K551">
            <v>1350</v>
          </cell>
          <cell r="L551" t="str">
            <v>D50</v>
          </cell>
        </row>
        <row r="552">
          <cell r="B552">
            <v>35101</v>
          </cell>
          <cell r="C552" t="str">
            <v>永田　未菜</v>
          </cell>
          <cell r="D552" t="str">
            <v>ナガタ　ミナ</v>
          </cell>
          <cell r="K552">
            <v>1350</v>
          </cell>
          <cell r="L552" t="str">
            <v>D50</v>
          </cell>
        </row>
        <row r="553">
          <cell r="B553">
            <v>25544</v>
          </cell>
          <cell r="C553" t="str">
            <v>高木　杜和</v>
          </cell>
          <cell r="D553" t="str">
            <v>タカギ　トワ</v>
          </cell>
          <cell r="K553">
            <v>1350</v>
          </cell>
          <cell r="L553" t="str">
            <v>D50</v>
          </cell>
        </row>
        <row r="554">
          <cell r="B554">
            <v>30324</v>
          </cell>
          <cell r="C554" t="str">
            <v>倉橋　京也</v>
          </cell>
          <cell r="D554" t="str">
            <v>クラハシ　キョウヤ</v>
          </cell>
          <cell r="K554">
            <v>1350</v>
          </cell>
          <cell r="L554" t="str">
            <v>D50</v>
          </cell>
        </row>
        <row r="555">
          <cell r="B555">
            <v>25641</v>
          </cell>
          <cell r="C555" t="str">
            <v>尾上　勇喜</v>
          </cell>
          <cell r="D555" t="str">
            <v>オノウエ　ユウキ</v>
          </cell>
          <cell r="K555">
            <v>1400</v>
          </cell>
          <cell r="L555" t="str">
            <v>E</v>
          </cell>
        </row>
        <row r="556">
          <cell r="B556">
            <v>30350</v>
          </cell>
          <cell r="C556" t="str">
            <v>九喜　楓大</v>
          </cell>
          <cell r="D556" t="str">
            <v>クキ　ソウタ</v>
          </cell>
          <cell r="K556">
            <v>1350</v>
          </cell>
          <cell r="L556" t="str">
            <v>D50</v>
          </cell>
        </row>
        <row r="557">
          <cell r="B557">
            <v>25974</v>
          </cell>
          <cell r="C557" t="str">
            <v>増本　響</v>
          </cell>
          <cell r="D557" t="str">
            <v>マスモト　ヒビキ</v>
          </cell>
          <cell r="K557">
            <v>1350</v>
          </cell>
          <cell r="L557" t="str">
            <v>E</v>
          </cell>
        </row>
        <row r="558">
          <cell r="B558">
            <v>37059</v>
          </cell>
          <cell r="C558" t="str">
            <v>日後 　太一</v>
          </cell>
          <cell r="D558" t="str">
            <v>ヒゴ　タイチ</v>
          </cell>
          <cell r="K558">
            <v>1200</v>
          </cell>
          <cell r="L558" t="str">
            <v>D</v>
          </cell>
        </row>
        <row r="559">
          <cell r="B559">
            <v>37048</v>
          </cell>
          <cell r="C559" t="str">
            <v>上田　百合子</v>
          </cell>
          <cell r="D559" t="str">
            <v>ウエダ　ユリコ</v>
          </cell>
          <cell r="K559">
            <v>1200</v>
          </cell>
          <cell r="L559" t="str">
            <v>D</v>
          </cell>
        </row>
        <row r="560">
          <cell r="B560">
            <v>37047</v>
          </cell>
          <cell r="C560" t="str">
            <v>堀本　春希</v>
          </cell>
          <cell r="D560" t="str">
            <v>ホリモト　ハルキ</v>
          </cell>
          <cell r="K560">
            <v>1200</v>
          </cell>
          <cell r="L560" t="str">
            <v>C</v>
          </cell>
        </row>
        <row r="561">
          <cell r="B561">
            <v>25982</v>
          </cell>
          <cell r="C561" t="str">
            <v>福入　篤</v>
          </cell>
          <cell r="D561" t="str">
            <v>フクイリ　アツシ</v>
          </cell>
          <cell r="K561">
            <v>1350</v>
          </cell>
          <cell r="L561" t="str">
            <v>D50</v>
          </cell>
        </row>
        <row r="562">
          <cell r="B562">
            <v>100182</v>
          </cell>
          <cell r="C562" t="str">
            <v>大窪　ユカリ</v>
          </cell>
          <cell r="D562" t="str">
            <v>オオクボ　ユカリ</v>
          </cell>
          <cell r="K562">
            <v>1350</v>
          </cell>
          <cell r="L562" t="str">
            <v>D50</v>
          </cell>
        </row>
        <row r="563">
          <cell r="B563">
            <v>11820</v>
          </cell>
          <cell r="C563" t="str">
            <v>阪本　紘一</v>
          </cell>
          <cell r="D563" t="str">
            <v>サカモト　コウイチ</v>
          </cell>
          <cell r="K563">
            <v>1500</v>
          </cell>
          <cell r="L563" t="str">
            <v>F</v>
          </cell>
        </row>
        <row r="564">
          <cell r="B564">
            <v>37063</v>
          </cell>
          <cell r="C564" t="str">
            <v>津守　怜奈</v>
          </cell>
          <cell r="D564" t="str">
            <v>ツモリ　レナ</v>
          </cell>
          <cell r="K564">
            <v>1350</v>
          </cell>
          <cell r="L564" t="str">
            <v>D50</v>
          </cell>
        </row>
        <row r="565">
          <cell r="B565">
            <v>1952</v>
          </cell>
          <cell r="C565" t="str">
            <v>田中　優子</v>
          </cell>
          <cell r="D565" t="str">
            <v>タナカ　ユウコ</v>
          </cell>
          <cell r="K565">
            <v>1350</v>
          </cell>
          <cell r="L565" t="str">
            <v>D50</v>
          </cell>
        </row>
        <row r="566">
          <cell r="B566">
            <v>37075</v>
          </cell>
          <cell r="C566" t="str">
            <v>恩庄　彩奈</v>
          </cell>
          <cell r="D566" t="str">
            <v>オンジョウ　アヤナ</v>
          </cell>
          <cell r="K566">
            <v>1300</v>
          </cell>
          <cell r="L566" t="str">
            <v>D</v>
          </cell>
        </row>
        <row r="567">
          <cell r="B567">
            <v>29012</v>
          </cell>
          <cell r="C567" t="str">
            <v>脇谷　卓実</v>
          </cell>
          <cell r="D567" t="str">
            <v>ワキタニ　タクミ</v>
          </cell>
          <cell r="K567">
            <v>1300</v>
          </cell>
          <cell r="L567" t="str">
            <v>D</v>
          </cell>
        </row>
        <row r="568">
          <cell r="B568">
            <v>37110</v>
          </cell>
          <cell r="C568" t="str">
            <v>保田　真優</v>
          </cell>
          <cell r="D568" t="str">
            <v>ヤスダ　マユ</v>
          </cell>
          <cell r="K568">
            <v>1200</v>
          </cell>
          <cell r="L568" t="str">
            <v>C</v>
          </cell>
        </row>
        <row r="569">
          <cell r="B569">
            <v>135037</v>
          </cell>
          <cell r="C569" t="str">
            <v>後藤　直美</v>
          </cell>
          <cell r="D569" t="str">
            <v>ゴトウ　ナオミ</v>
          </cell>
          <cell r="K569">
            <v>1600</v>
          </cell>
          <cell r="L569" t="str">
            <v>G</v>
          </cell>
        </row>
        <row r="570">
          <cell r="B570">
            <v>37184</v>
          </cell>
          <cell r="C570" t="str">
            <v>真喜志　日乃</v>
          </cell>
          <cell r="D570" t="str">
            <v>マキシ　ヒノ</v>
          </cell>
          <cell r="K570">
            <v>1200</v>
          </cell>
          <cell r="L570" t="str">
            <v>C</v>
          </cell>
        </row>
        <row r="571">
          <cell r="B571">
            <v>37159</v>
          </cell>
          <cell r="C571" t="str">
            <v>馬渡　環名</v>
          </cell>
          <cell r="D571" t="str">
            <v>マワタリ　カンナ</v>
          </cell>
          <cell r="K571">
            <v>1200</v>
          </cell>
          <cell r="L571" t="str">
            <v>C</v>
          </cell>
        </row>
        <row r="572">
          <cell r="B572">
            <v>100399</v>
          </cell>
          <cell r="C572" t="str">
            <v>足立　美樹</v>
          </cell>
          <cell r="D572" t="str">
            <v>アダチ　ミキ</v>
          </cell>
          <cell r="K572">
            <v>1400</v>
          </cell>
          <cell r="L572" t="str">
            <v>E</v>
          </cell>
        </row>
        <row r="573">
          <cell r="B573">
            <v>26331</v>
          </cell>
          <cell r="C573" t="str">
            <v>楠目　梨緒</v>
          </cell>
          <cell r="D573" t="str">
            <v>クズメ　リオ</v>
          </cell>
          <cell r="K573">
            <v>1400</v>
          </cell>
          <cell r="L573" t="str">
            <v>E</v>
          </cell>
        </row>
        <row r="574">
          <cell r="B574">
            <v>37225</v>
          </cell>
          <cell r="C574" t="str">
            <v>高屋　佑菜</v>
          </cell>
          <cell r="D574" t="str">
            <v>タカヤ　ユナ</v>
          </cell>
          <cell r="K574">
            <v>1350</v>
          </cell>
          <cell r="L574" t="str">
            <v>D50</v>
          </cell>
        </row>
        <row r="575">
          <cell r="B575">
            <v>31944</v>
          </cell>
          <cell r="C575" t="str">
            <v>越前谷　美和</v>
          </cell>
          <cell r="D575" t="str">
            <v>エチゼンヤ　ミワ</v>
          </cell>
          <cell r="K575">
            <v>1350</v>
          </cell>
          <cell r="L575" t="str">
            <v>D50</v>
          </cell>
        </row>
        <row r="576">
          <cell r="B576">
            <v>31945</v>
          </cell>
          <cell r="C576" t="str">
            <v>髙﨑　啓子</v>
          </cell>
          <cell r="D576" t="str">
            <v>タカサキ　ケイコ</v>
          </cell>
          <cell r="K576">
            <v>1350</v>
          </cell>
          <cell r="L576" t="str">
            <v>D50</v>
          </cell>
        </row>
        <row r="577">
          <cell r="B577">
            <v>100225</v>
          </cell>
          <cell r="C577" t="str">
            <v>松川　竜介</v>
          </cell>
          <cell r="D577" t="str">
            <v>マツカワ　リュウスケ</v>
          </cell>
          <cell r="K577">
            <v>1400</v>
          </cell>
          <cell r="L577" t="str">
            <v>E</v>
          </cell>
        </row>
        <row r="578">
          <cell r="B578">
            <v>100425</v>
          </cell>
          <cell r="C578" t="str">
            <v>衣川 ひとみ</v>
          </cell>
          <cell r="D578" t="str">
            <v>キヌガワ　ヒトミ</v>
          </cell>
          <cell r="K578">
            <v>1400</v>
          </cell>
          <cell r="L578" t="str">
            <v>E</v>
          </cell>
        </row>
        <row r="579">
          <cell r="B579"/>
          <cell r="C579"/>
          <cell r="D579"/>
          <cell r="K579"/>
          <cell r="L579"/>
        </row>
        <row r="580">
          <cell r="B580">
            <v>100091</v>
          </cell>
          <cell r="C580" t="str">
            <v>宮島　悠莉</v>
          </cell>
          <cell r="D580" t="str">
            <v>ミヤジマ　ユウリ</v>
          </cell>
          <cell r="K580">
            <v>1500</v>
          </cell>
          <cell r="L580" t="str">
            <v>Ｆ</v>
          </cell>
        </row>
        <row r="581">
          <cell r="B581">
            <v>100145</v>
          </cell>
          <cell r="C581" t="str">
            <v>樽井　さつき</v>
          </cell>
          <cell r="D581" t="str">
            <v>タルイ　サツキ</v>
          </cell>
          <cell r="K581">
            <v>1350</v>
          </cell>
          <cell r="L581" t="str">
            <v>D50</v>
          </cell>
        </row>
        <row r="582">
          <cell r="B582">
            <v>100281</v>
          </cell>
          <cell r="C582" t="str">
            <v>堤内　大誠</v>
          </cell>
          <cell r="D582" t="str">
            <v>ツツミウチ　タイセイ</v>
          </cell>
          <cell r="K582">
            <v>1400</v>
          </cell>
          <cell r="L582" t="str">
            <v>E</v>
          </cell>
        </row>
        <row r="583">
          <cell r="B583">
            <v>100395</v>
          </cell>
          <cell r="C583" t="str">
            <v>松岡 孝太郎</v>
          </cell>
          <cell r="D583" t="str">
            <v>マツオカ　コウタロウ</v>
          </cell>
          <cell r="K583">
            <v>1350</v>
          </cell>
          <cell r="L583" t="str">
            <v>D50</v>
          </cell>
        </row>
        <row r="584">
          <cell r="B584">
            <v>100230</v>
          </cell>
          <cell r="C584" t="str">
            <v>小室　多香子</v>
          </cell>
          <cell r="D584" t="str">
            <v>コムロ　タカコ</v>
          </cell>
          <cell r="K584">
            <v>1350</v>
          </cell>
          <cell r="L584" t="str">
            <v>D50</v>
          </cell>
        </row>
        <row r="585">
          <cell r="B585">
            <v>100144</v>
          </cell>
          <cell r="C585" t="str">
            <v>阪本　莉沙</v>
          </cell>
          <cell r="D585" t="str">
            <v>サカモト　リサ</v>
          </cell>
          <cell r="K585">
            <v>1400</v>
          </cell>
          <cell r="L585" t="str">
            <v>E</v>
          </cell>
        </row>
        <row r="586">
          <cell r="B586">
            <v>100085</v>
          </cell>
          <cell r="C586" t="str">
            <v>金井　亮</v>
          </cell>
          <cell r="D586" t="str">
            <v>カナイ　リョウ</v>
          </cell>
          <cell r="K586">
            <v>1400</v>
          </cell>
          <cell r="L586" t="str">
            <v>E</v>
          </cell>
        </row>
        <row r="587">
          <cell r="B587">
            <v>100081</v>
          </cell>
          <cell r="C587" t="str">
            <v>増本　響</v>
          </cell>
          <cell r="D587" t="str">
            <v>マスモト　ヒビキ</v>
          </cell>
          <cell r="K587">
            <v>1400</v>
          </cell>
          <cell r="L587" t="str">
            <v>E</v>
          </cell>
        </row>
        <row r="588">
          <cell r="B588">
            <v>100043</v>
          </cell>
          <cell r="C588" t="str">
            <v>宮川　玲子</v>
          </cell>
          <cell r="D588" t="str">
            <v>ミヤガワ　レイコ</v>
          </cell>
          <cell r="K588">
            <v>1400</v>
          </cell>
          <cell r="L588" t="str">
            <v>E</v>
          </cell>
        </row>
        <row r="589">
          <cell r="B589">
            <v>100047</v>
          </cell>
          <cell r="C589" t="str">
            <v>寺尾　豊樹</v>
          </cell>
          <cell r="D589" t="str">
            <v>テラオ　ユウキ</v>
          </cell>
          <cell r="K589">
            <v>1400</v>
          </cell>
          <cell r="L589" t="str">
            <v>E</v>
          </cell>
        </row>
        <row r="590">
          <cell r="B590">
            <v>100332</v>
          </cell>
          <cell r="C590" t="str">
            <v>上田　百合子</v>
          </cell>
          <cell r="D590" t="str">
            <v>ウエダ　ユリコ</v>
          </cell>
          <cell r="K590">
            <v>1300</v>
          </cell>
          <cell r="L590" t="str">
            <v>D</v>
          </cell>
        </row>
        <row r="591">
          <cell r="B591">
            <v>100080</v>
          </cell>
          <cell r="C591" t="str">
            <v>堀　真理子</v>
          </cell>
          <cell r="D591" t="str">
            <v>ホリ　マリコ</v>
          </cell>
          <cell r="K591">
            <v>1400</v>
          </cell>
          <cell r="L591" t="str">
            <v>E</v>
          </cell>
        </row>
        <row r="592">
          <cell r="B592">
            <v>100011</v>
          </cell>
          <cell r="C592" t="str">
            <v>真鍋　潤也</v>
          </cell>
          <cell r="D592" t="str">
            <v>マナベ　ジュンヤ</v>
          </cell>
          <cell r="K592">
            <v>1400</v>
          </cell>
          <cell r="L592" t="str">
            <v>E</v>
          </cell>
        </row>
        <row r="593">
          <cell r="B593">
            <v>100068</v>
          </cell>
          <cell r="C593" t="str">
            <v>王　政斗</v>
          </cell>
          <cell r="D593" t="str">
            <v>オウ　セイト</v>
          </cell>
          <cell r="K593">
            <v>1350</v>
          </cell>
          <cell r="L593" t="str">
            <v>D50</v>
          </cell>
        </row>
        <row r="594">
          <cell r="B594">
            <v>100237</v>
          </cell>
          <cell r="C594" t="str">
            <v>武本　真季</v>
          </cell>
          <cell r="D594" t="str">
            <v>タケモト　マキ</v>
          </cell>
          <cell r="K594">
            <v>1350</v>
          </cell>
          <cell r="L594" t="str">
            <v>D50</v>
          </cell>
        </row>
        <row r="595">
          <cell r="B595">
            <v>100093</v>
          </cell>
          <cell r="C595" t="str">
            <v>高井　裕子</v>
          </cell>
          <cell r="D595" t="str">
            <v>タカイ　ヒロコ</v>
          </cell>
          <cell r="K595">
            <v>1450</v>
          </cell>
          <cell r="L595" t="str">
            <v>E50</v>
          </cell>
        </row>
        <row r="596">
          <cell r="B596">
            <v>100327</v>
          </cell>
          <cell r="C596" t="str">
            <v>久保　菜穂子</v>
          </cell>
          <cell r="D596" t="str">
            <v>クボ　ナホコ</v>
          </cell>
          <cell r="K596">
            <v>1400</v>
          </cell>
          <cell r="L596" t="str">
            <v>E</v>
          </cell>
        </row>
        <row r="597">
          <cell r="B597">
            <v>100426</v>
          </cell>
          <cell r="C597" t="str">
            <v>柴田 伊桜</v>
          </cell>
          <cell r="D597" t="str">
            <v>シバタ　イオ</v>
          </cell>
          <cell r="K597">
            <v>1350</v>
          </cell>
          <cell r="L597" t="str">
            <v>D50</v>
          </cell>
        </row>
        <row r="598">
          <cell r="B598">
            <v>100177</v>
          </cell>
          <cell r="C598" t="str">
            <v>吉田　梨花</v>
          </cell>
          <cell r="D598" t="str">
            <v>ヨシダ　リカ</v>
          </cell>
          <cell r="K598">
            <v>1350</v>
          </cell>
          <cell r="L598" t="str">
            <v>D50</v>
          </cell>
        </row>
        <row r="599">
          <cell r="B599">
            <v>100240</v>
          </cell>
          <cell r="C599" t="str">
            <v>永田　未菜</v>
          </cell>
          <cell r="D599" t="str">
            <v>ナガタ　ミナ</v>
          </cell>
          <cell r="K599">
            <v>1350</v>
          </cell>
          <cell r="L599" t="str">
            <v>D50</v>
          </cell>
        </row>
        <row r="600">
          <cell r="B600">
            <v>100461</v>
          </cell>
          <cell r="C600" t="str">
            <v>木元　鋼</v>
          </cell>
          <cell r="D600" t="str">
            <v>キモト　コウ</v>
          </cell>
          <cell r="K600">
            <v>1300</v>
          </cell>
          <cell r="L600" t="str">
            <v>D</v>
          </cell>
        </row>
        <row r="601">
          <cell r="B601">
            <v>100172</v>
          </cell>
          <cell r="C601" t="str">
            <v>六反　裕貴</v>
          </cell>
          <cell r="D601" t="str">
            <v>ロクタン　ユウキ</v>
          </cell>
          <cell r="K601">
            <v>1350</v>
          </cell>
          <cell r="L601" t="str">
            <v>D50</v>
          </cell>
        </row>
        <row r="602">
          <cell r="B602">
            <v>350199</v>
          </cell>
          <cell r="C602" t="str">
            <v>上坪　孝清</v>
          </cell>
          <cell r="D602" t="str">
            <v>カミツボ　タカキヨ</v>
          </cell>
          <cell r="K602">
            <v>1450</v>
          </cell>
          <cell r="L602" t="str">
            <v>E50</v>
          </cell>
        </row>
        <row r="603">
          <cell r="B603">
            <v>100481</v>
          </cell>
          <cell r="C603" t="str">
            <v>竹崎　玲奈</v>
          </cell>
          <cell r="D603" t="str">
            <v>タケザキ　レイナ</v>
          </cell>
          <cell r="K603">
            <v>1350</v>
          </cell>
          <cell r="L603" t="str">
            <v>D50</v>
          </cell>
        </row>
        <row r="604">
          <cell r="B604">
            <v>100422</v>
          </cell>
          <cell r="C604" t="str">
            <v>黛　潤一郎</v>
          </cell>
          <cell r="D604" t="str">
            <v>マユズミ　ジュンイチロウ</v>
          </cell>
          <cell r="K604">
            <v>1350</v>
          </cell>
          <cell r="L604" t="str">
            <v>D50</v>
          </cell>
        </row>
        <row r="605">
          <cell r="B605">
            <v>100049</v>
          </cell>
          <cell r="C605" t="str">
            <v>森屋　健翔</v>
          </cell>
          <cell r="D605" t="str">
            <v>モリヤ　ケンショウ</v>
          </cell>
          <cell r="K605">
            <v>1400</v>
          </cell>
          <cell r="L605" t="str">
            <v>E</v>
          </cell>
        </row>
        <row r="606">
          <cell r="B606">
            <v>100464</v>
          </cell>
          <cell r="C606" t="str">
            <v>田路　重雄</v>
          </cell>
          <cell r="D606" t="str">
            <v>トウジ　シゲオ</v>
          </cell>
          <cell r="K606">
            <v>1500</v>
          </cell>
          <cell r="L606" t="str">
            <v>Ｆ</v>
          </cell>
        </row>
        <row r="607">
          <cell r="B607">
            <v>100227</v>
          </cell>
          <cell r="C607" t="str">
            <v>内藤　羽菜</v>
          </cell>
          <cell r="D607" t="str">
            <v>ナイトウ　ハナ</v>
          </cell>
          <cell r="K607">
            <v>1350</v>
          </cell>
          <cell r="L607" t="str">
            <v>D50</v>
          </cell>
        </row>
        <row r="608">
          <cell r="B608">
            <v>100354</v>
          </cell>
          <cell r="C608" t="str">
            <v>保田　真優</v>
          </cell>
          <cell r="D608" t="str">
            <v>ヤスダ　マユ</v>
          </cell>
          <cell r="K608">
            <v>1350</v>
          </cell>
          <cell r="L608" t="str">
            <v>D50</v>
          </cell>
        </row>
        <row r="609">
          <cell r="B609">
            <v>100485</v>
          </cell>
          <cell r="C609" t="str">
            <v>上畑　夏実</v>
          </cell>
          <cell r="D609" t="str">
            <v>ウエハタ　ナツミ</v>
          </cell>
          <cell r="K609">
            <v>1350</v>
          </cell>
          <cell r="L609" t="str">
            <v>D50</v>
          </cell>
        </row>
        <row r="610">
          <cell r="B610">
            <v>100428</v>
          </cell>
          <cell r="C610" t="str">
            <v>原野　雄矢</v>
          </cell>
          <cell r="D610" t="str">
            <v>ハラノ　ユウヤ</v>
          </cell>
          <cell r="K610">
            <v>1300</v>
          </cell>
          <cell r="L610" t="str">
            <v>D</v>
          </cell>
        </row>
        <row r="611">
          <cell r="B611">
            <v>100155</v>
          </cell>
          <cell r="C611" t="str">
            <v>佐藤　樹</v>
          </cell>
          <cell r="D611" t="str">
            <v>サトウ　タツキ</v>
          </cell>
          <cell r="K611">
            <v>1500</v>
          </cell>
          <cell r="L611" t="str">
            <v>Ｆ</v>
          </cell>
        </row>
        <row r="612">
          <cell r="B612">
            <v>100158</v>
          </cell>
          <cell r="C612" t="str">
            <v>木村　朱里</v>
          </cell>
          <cell r="D612" t="str">
            <v>キムラ　アカリ</v>
          </cell>
          <cell r="K612">
            <v>1350</v>
          </cell>
          <cell r="L612" t="str">
            <v>D50</v>
          </cell>
        </row>
        <row r="613">
          <cell r="B613">
            <v>100262</v>
          </cell>
          <cell r="C613" t="str">
            <v>加藤　瑞那</v>
          </cell>
          <cell r="D613" t="str">
            <v>カトウ　ミイナ</v>
          </cell>
          <cell r="K613">
            <v>1400</v>
          </cell>
          <cell r="L613" t="str">
            <v>E</v>
          </cell>
        </row>
        <row r="614">
          <cell r="B614">
            <v>100020</v>
          </cell>
          <cell r="C614" t="str">
            <v>中西　貴久</v>
          </cell>
          <cell r="D614" t="str">
            <v>ナカニシ　タカヒサ</v>
          </cell>
          <cell r="K614">
            <v>1450</v>
          </cell>
          <cell r="L614" t="str">
            <v>E50</v>
          </cell>
        </row>
        <row r="615">
          <cell r="B615">
            <v>100484</v>
          </cell>
          <cell r="C615" t="str">
            <v>杉田　湧一郎</v>
          </cell>
          <cell r="D615" t="str">
            <v>スギタ　ユウイチロウ</v>
          </cell>
          <cell r="K615">
            <v>1300</v>
          </cell>
          <cell r="L615" t="str">
            <v>D</v>
          </cell>
        </row>
        <row r="616">
          <cell r="B616">
            <v>100189</v>
          </cell>
          <cell r="C616" t="str">
            <v>吉川　洋子</v>
          </cell>
          <cell r="D616" t="str">
            <v>ヨシカワ　ヨウコ</v>
          </cell>
          <cell r="K616">
            <v>1350</v>
          </cell>
          <cell r="L616" t="str">
            <v>D50</v>
          </cell>
        </row>
        <row r="617">
          <cell r="B617">
            <v>100421</v>
          </cell>
          <cell r="C617" t="str">
            <v>高岡　春佳</v>
          </cell>
          <cell r="D617" t="str">
            <v>タカオカ　ハルカ</v>
          </cell>
          <cell r="K617">
            <v>1350</v>
          </cell>
          <cell r="L617" t="str">
            <v>D50</v>
          </cell>
        </row>
        <row r="618">
          <cell r="B618">
            <v>100500</v>
          </cell>
          <cell r="C618" t="str">
            <v>望月　敬太</v>
          </cell>
          <cell r="D618" t="str">
            <v>モチヅキ　ケイタ</v>
          </cell>
          <cell r="K618">
            <v>1400</v>
          </cell>
          <cell r="L618" t="str">
            <v>E</v>
          </cell>
        </row>
        <row r="619">
          <cell r="B619">
            <v>100501</v>
          </cell>
          <cell r="C619" t="str">
            <v>小田 桃華</v>
          </cell>
          <cell r="D619" t="str">
            <v>コダ　モモカ</v>
          </cell>
          <cell r="K619">
            <v>1200</v>
          </cell>
          <cell r="L619" t="str">
            <v>C</v>
          </cell>
        </row>
        <row r="620">
          <cell r="B620">
            <v>100031</v>
          </cell>
          <cell r="C620" t="str">
            <v>西浦　泰智</v>
          </cell>
          <cell r="D620" t="str">
            <v>ニシウラ　タイチ</v>
          </cell>
          <cell r="K620">
            <v>1500</v>
          </cell>
          <cell r="L620" t="str">
            <v>Ｆ</v>
          </cell>
        </row>
        <row r="621">
          <cell r="B621">
            <v>100249</v>
          </cell>
          <cell r="C621" t="str">
            <v>中谷　奈央</v>
          </cell>
          <cell r="D621" t="str">
            <v>ナカタニ　ナオ</v>
          </cell>
          <cell r="K621">
            <v>1400</v>
          </cell>
          <cell r="L621" t="str">
            <v>E</v>
          </cell>
        </row>
        <row r="622">
          <cell r="B622">
            <v>100516</v>
          </cell>
          <cell r="C622" t="str">
            <v>照屋 和音</v>
          </cell>
          <cell r="D622" t="str">
            <v>テルヤ　カズネ</v>
          </cell>
          <cell r="K622">
            <v>1200</v>
          </cell>
          <cell r="L622" t="str">
            <v>C</v>
          </cell>
        </row>
        <row r="623">
          <cell r="B623">
            <v>100293</v>
          </cell>
          <cell r="C623" t="str">
            <v>松枝　莉津子</v>
          </cell>
          <cell r="D623" t="str">
            <v>マツエダ　リツコ</v>
          </cell>
          <cell r="K623">
            <v>1400</v>
          </cell>
          <cell r="L623" t="str">
            <v>E</v>
          </cell>
        </row>
        <row r="624">
          <cell r="B624">
            <v>100519</v>
          </cell>
          <cell r="C624" t="str">
            <v>木下　智雅</v>
          </cell>
          <cell r="D624" t="str">
            <v>キノシタ　チカ</v>
          </cell>
          <cell r="K624">
            <v>1300</v>
          </cell>
          <cell r="L624" t="str">
            <v>D</v>
          </cell>
        </row>
        <row r="625">
          <cell r="B625">
            <v>100518</v>
          </cell>
          <cell r="C625" t="str">
            <v>山本　果蓮</v>
          </cell>
          <cell r="D625" t="str">
            <v>ヤマモト　カレン</v>
          </cell>
          <cell r="K625">
            <v>1300</v>
          </cell>
          <cell r="L625" t="str">
            <v>D</v>
          </cell>
        </row>
        <row r="626">
          <cell r="B626">
            <v>100547</v>
          </cell>
          <cell r="C626" t="str">
            <v>清光　祐介</v>
          </cell>
          <cell r="D626" t="str">
            <v>キヨミツ　ユウスケ</v>
          </cell>
          <cell r="K626">
            <v>1200</v>
          </cell>
          <cell r="L626" t="str">
            <v>C</v>
          </cell>
        </row>
        <row r="627">
          <cell r="B627">
            <v>100457</v>
          </cell>
          <cell r="C627" t="str">
            <v>坂口　陸斗</v>
          </cell>
          <cell r="D627" t="str">
            <v>サカグチ　リクト</v>
          </cell>
          <cell r="K627">
            <v>1300</v>
          </cell>
          <cell r="L627" t="str">
            <v>D</v>
          </cell>
        </row>
        <row r="628">
          <cell r="B628">
            <v>100549</v>
          </cell>
          <cell r="C628" t="str">
            <v>尾関　世菜</v>
          </cell>
          <cell r="D628" t="str">
            <v>オゼキ　セナ</v>
          </cell>
          <cell r="K628">
            <v>1350</v>
          </cell>
          <cell r="L628" t="str">
            <v>D50</v>
          </cell>
        </row>
        <row r="629">
          <cell r="B629">
            <v>100102</v>
          </cell>
          <cell r="C629" t="str">
            <v>寅井　武一</v>
          </cell>
          <cell r="D629" t="str">
            <v>トライ　タケカズ</v>
          </cell>
          <cell r="K629">
            <v>1400</v>
          </cell>
          <cell r="L629" t="str">
            <v>E</v>
          </cell>
        </row>
        <row r="630">
          <cell r="B630">
            <v>100537</v>
          </cell>
          <cell r="C630" t="str">
            <v>久保　文乃</v>
          </cell>
          <cell r="D630" t="str">
            <v>クボ　アヤノ</v>
          </cell>
          <cell r="K630">
            <v>1200</v>
          </cell>
          <cell r="L630" t="str">
            <v>C</v>
          </cell>
        </row>
        <row r="631">
          <cell r="B631">
            <v>100143</v>
          </cell>
          <cell r="C631" t="str">
            <v>小林　万菜夏</v>
          </cell>
          <cell r="D631" t="str">
            <v>コバヤシ　マナカ</v>
          </cell>
          <cell r="K631">
            <v>1400</v>
          </cell>
          <cell r="L631" t="str">
            <v>E</v>
          </cell>
        </row>
        <row r="632">
          <cell r="B632">
            <v>100548</v>
          </cell>
          <cell r="C632" t="str">
            <v>河原木　由美</v>
          </cell>
          <cell r="D632" t="str">
            <v>カワラギ　ユミ</v>
          </cell>
          <cell r="K632">
            <v>1300</v>
          </cell>
          <cell r="L632" t="str">
            <v>D</v>
          </cell>
        </row>
        <row r="633">
          <cell r="B633">
            <v>100530</v>
          </cell>
          <cell r="C633" t="str">
            <v>樋上　太一郎</v>
          </cell>
          <cell r="D633" t="str">
            <v>ヒノウエ　タイチロウ</v>
          </cell>
          <cell r="K633">
            <v>1200</v>
          </cell>
          <cell r="L633" t="str">
            <v>C</v>
          </cell>
        </row>
        <row r="634">
          <cell r="B634">
            <v>100584</v>
          </cell>
          <cell r="C634" t="str">
            <v>福永　悠太</v>
          </cell>
          <cell r="D634" t="str">
            <v>フクナガ　ユウタ</v>
          </cell>
          <cell r="K634">
            <v>1200</v>
          </cell>
          <cell r="L634" t="str">
            <v>C</v>
          </cell>
        </row>
        <row r="635">
          <cell r="B635">
            <v>100582</v>
          </cell>
          <cell r="C635" t="str">
            <v>古畑　夏輝</v>
          </cell>
          <cell r="D635" t="str">
            <v>コバタ　ナツキ</v>
          </cell>
          <cell r="K635">
            <v>1200</v>
          </cell>
          <cell r="L635" t="str">
            <v>C</v>
          </cell>
        </row>
        <row r="636">
          <cell r="B636">
            <v>100577</v>
          </cell>
          <cell r="C636" t="str">
            <v>白水　風歩</v>
          </cell>
          <cell r="D636" t="str">
            <v>シラミズ　カザホ</v>
          </cell>
          <cell r="K636">
            <v>1200</v>
          </cell>
          <cell r="L636" t="str">
            <v>C</v>
          </cell>
        </row>
        <row r="637">
          <cell r="B637">
            <v>100578</v>
          </cell>
          <cell r="C637" t="str">
            <v>中根　碧</v>
          </cell>
          <cell r="D637" t="str">
            <v>ナカネ　アズリ</v>
          </cell>
          <cell r="K637">
            <v>1200</v>
          </cell>
          <cell r="L637" t="str">
            <v>C</v>
          </cell>
        </row>
        <row r="638">
          <cell r="B638">
            <v>100560</v>
          </cell>
          <cell r="C638" t="str">
            <v>松田　有樹乃</v>
          </cell>
          <cell r="D638" t="str">
            <v>マツダ　ユキノ</v>
          </cell>
          <cell r="K638">
            <v>1200</v>
          </cell>
          <cell r="L638" t="str">
            <v>C</v>
          </cell>
        </row>
        <row r="639">
          <cell r="B639">
            <v>100542</v>
          </cell>
          <cell r="C639" t="str">
            <v>津田　実咲</v>
          </cell>
          <cell r="D639" t="str">
            <v>ツダ　ミサキ</v>
          </cell>
          <cell r="K639">
            <v>1400</v>
          </cell>
          <cell r="L639" t="str">
            <v>E</v>
          </cell>
        </row>
        <row r="640">
          <cell r="B640">
            <v>100603</v>
          </cell>
          <cell r="C640" t="str">
            <v>松山　慶子</v>
          </cell>
          <cell r="D640" t="str">
            <v>マツヤマ　ノリコ</v>
          </cell>
          <cell r="K640">
            <v>1200</v>
          </cell>
          <cell r="L640" t="str">
            <v>C</v>
          </cell>
        </row>
        <row r="641">
          <cell r="B641">
            <v>100583</v>
          </cell>
          <cell r="C641" t="str">
            <v>米山　智允</v>
          </cell>
          <cell r="D641" t="str">
            <v>ヨネヤマ　チユウ</v>
          </cell>
          <cell r="K641">
            <v>1200</v>
          </cell>
          <cell r="L641" t="str">
            <v>C</v>
          </cell>
        </row>
        <row r="642">
          <cell r="B642">
            <v>100606</v>
          </cell>
          <cell r="C642" t="str">
            <v>三木　典子</v>
          </cell>
          <cell r="D642" t="str">
            <v>ミキ　ノリコ</v>
          </cell>
          <cell r="K642">
            <v>1200</v>
          </cell>
          <cell r="L642" t="str">
            <v>C</v>
          </cell>
        </row>
        <row r="643">
          <cell r="B643">
            <v>100613</v>
          </cell>
          <cell r="C643" t="str">
            <v>土田　拓巳</v>
          </cell>
          <cell r="D643" t="str">
            <v>ツチダ　タクミ</v>
          </cell>
          <cell r="K643">
            <v>1200</v>
          </cell>
          <cell r="L643" t="str">
            <v>C</v>
          </cell>
        </row>
        <row r="644">
          <cell r="B644">
            <v>100536</v>
          </cell>
          <cell r="C644" t="str">
            <v>鈴木　悠衣</v>
          </cell>
          <cell r="D644" t="str">
            <v>スズキ　マイ</v>
          </cell>
          <cell r="K644">
            <v>1350</v>
          </cell>
          <cell r="L644" t="str">
            <v>D50</v>
          </cell>
        </row>
        <row r="645">
          <cell r="B645">
            <v>100580</v>
          </cell>
          <cell r="C645" t="str">
            <v>田尻　彩恵</v>
          </cell>
          <cell r="D645" t="str">
            <v>タジリ　サエ</v>
          </cell>
          <cell r="K645">
            <v>1300</v>
          </cell>
          <cell r="L645" t="str">
            <v>D</v>
          </cell>
        </row>
        <row r="646">
          <cell r="B646">
            <v>100462</v>
          </cell>
          <cell r="C646" t="str">
            <v>廣瀬　文乃</v>
          </cell>
          <cell r="D646" t="str">
            <v>ヒロセ　アヤノ</v>
          </cell>
          <cell r="K646">
            <v>1350</v>
          </cell>
          <cell r="L646" t="str">
            <v>D50</v>
          </cell>
        </row>
        <row r="647">
          <cell r="B647">
            <v>100585</v>
          </cell>
          <cell r="C647" t="str">
            <v>正坂　萌絵</v>
          </cell>
          <cell r="D647" t="str">
            <v>ショウサカ　モエ</v>
          </cell>
          <cell r="K647">
            <v>1200</v>
          </cell>
          <cell r="L647" t="str">
            <v>C</v>
          </cell>
        </row>
        <row r="648">
          <cell r="B648">
            <v>100586</v>
          </cell>
          <cell r="C648" t="str">
            <v>坂口 そら</v>
          </cell>
          <cell r="D648" t="str">
            <v>サカグチ　ソラ</v>
          </cell>
          <cell r="K648">
            <v>1200</v>
          </cell>
          <cell r="L648" t="str">
            <v>C</v>
          </cell>
        </row>
        <row r="649">
          <cell r="B649">
            <v>100608</v>
          </cell>
          <cell r="C649" t="str">
            <v>大澤　褒美</v>
          </cell>
          <cell r="D649" t="str">
            <v>オオザワ　ホウミ</v>
          </cell>
          <cell r="K649">
            <v>1300</v>
          </cell>
          <cell r="L649" t="str">
            <v>D</v>
          </cell>
        </row>
        <row r="650">
          <cell r="B650">
            <v>100573</v>
          </cell>
          <cell r="C650" t="str">
            <v>中嶋　友美</v>
          </cell>
          <cell r="D650" t="str">
            <v>ナカシマ　トモミ</v>
          </cell>
          <cell r="K650">
            <v>1200</v>
          </cell>
          <cell r="L650" t="str">
            <v>C</v>
          </cell>
        </row>
        <row r="651">
          <cell r="B651">
            <v>100622</v>
          </cell>
          <cell r="C651" t="str">
            <v>川原　亜門</v>
          </cell>
          <cell r="D651" t="str">
            <v>カワハラ　アモン</v>
          </cell>
          <cell r="K651">
            <v>1300</v>
          </cell>
          <cell r="L651" t="str">
            <v>D</v>
          </cell>
        </row>
        <row r="652">
          <cell r="B652">
            <v>100621</v>
          </cell>
          <cell r="C652" t="str">
            <v>宮浦　亜衣</v>
          </cell>
          <cell r="D652" t="str">
            <v>ミヤウラ　アイ</v>
          </cell>
          <cell r="K652">
            <v>1200</v>
          </cell>
          <cell r="L652" t="str">
            <v>C</v>
          </cell>
        </row>
        <row r="653">
          <cell r="B653">
            <v>100592</v>
          </cell>
          <cell r="C653" t="str">
            <v>濱田　世梨</v>
          </cell>
          <cell r="D653" t="str">
            <v>ハマダ　セリ</v>
          </cell>
          <cell r="K653">
            <v>1350</v>
          </cell>
          <cell r="L653" t="str">
            <v>D50</v>
          </cell>
        </row>
        <row r="654">
          <cell r="B654">
            <v>100631</v>
          </cell>
          <cell r="C654" t="str">
            <v>落合　梨穂</v>
          </cell>
          <cell r="D654" t="str">
            <v>オチアイ　リホ</v>
          </cell>
          <cell r="K654">
            <v>1200</v>
          </cell>
          <cell r="L654" t="str">
            <v>C</v>
          </cell>
        </row>
        <row r="655">
          <cell r="B655">
            <v>100521</v>
          </cell>
          <cell r="C655" t="str">
            <v>阿左美　愛</v>
          </cell>
          <cell r="D655" t="str">
            <v>アザミ　アイ</v>
          </cell>
          <cell r="K655">
            <v>1350</v>
          </cell>
          <cell r="L655" t="str">
            <v>D50</v>
          </cell>
        </row>
        <row r="656">
          <cell r="B656">
            <v>100559</v>
          </cell>
          <cell r="C656" t="str">
            <v>植田　幸恵瑠</v>
          </cell>
          <cell r="D656" t="str">
            <v>ウエダ　シエル</v>
          </cell>
          <cell r="K656">
            <v>1350</v>
          </cell>
          <cell r="L656" t="str">
            <v>D50</v>
          </cell>
        </row>
        <row r="657">
          <cell r="B657">
            <v>100524</v>
          </cell>
          <cell r="C657" t="str">
            <v>大窪　瀬奈</v>
          </cell>
          <cell r="D657" t="str">
            <v>オオクボ　セナ</v>
          </cell>
          <cell r="K657">
            <v>1350</v>
          </cell>
          <cell r="L657" t="str">
            <v>D50</v>
          </cell>
        </row>
        <row r="658">
          <cell r="B658">
            <v>100496</v>
          </cell>
          <cell r="C658" t="str">
            <v>辻本　聖菜</v>
          </cell>
          <cell r="D658" t="str">
            <v>ツジモト　セイナ</v>
          </cell>
          <cell r="K658">
            <v>1350</v>
          </cell>
          <cell r="L658" t="str">
            <v>D50</v>
          </cell>
        </row>
        <row r="659">
          <cell r="B659">
            <v>100675</v>
          </cell>
          <cell r="C659" t="str">
            <v>長谷川　紗希</v>
          </cell>
          <cell r="D659" t="str">
            <v>ハセガワ　サキ</v>
          </cell>
          <cell r="K659">
            <v>1200</v>
          </cell>
          <cell r="L659" t="str">
            <v>C</v>
          </cell>
        </row>
        <row r="660">
          <cell r="B660">
            <v>100683</v>
          </cell>
          <cell r="C660" t="str">
            <v>達　梨華</v>
          </cell>
          <cell r="D660" t="str">
            <v>タツ　リンカ</v>
          </cell>
          <cell r="K660">
            <v>1200</v>
          </cell>
          <cell r="L660" t="str">
            <v>C</v>
          </cell>
        </row>
        <row r="661">
          <cell r="B661">
            <v>100678</v>
          </cell>
          <cell r="C661" t="str">
            <v>水村　美緒</v>
          </cell>
          <cell r="D661" t="str">
            <v>ミズムラ　ミオ</v>
          </cell>
          <cell r="K661">
            <v>1350</v>
          </cell>
          <cell r="L661" t="str">
            <v>D50</v>
          </cell>
        </row>
        <row r="662">
          <cell r="B662">
            <v>100700</v>
          </cell>
          <cell r="C662" t="str">
            <v>金道　榮</v>
          </cell>
          <cell r="D662" t="str">
            <v>コンドウ　サカエ</v>
          </cell>
          <cell r="K662">
            <v>1200</v>
          </cell>
          <cell r="L662" t="str">
            <v>C</v>
          </cell>
        </row>
        <row r="663">
          <cell r="B663">
            <v>100508</v>
          </cell>
          <cell r="C663" t="str">
            <v>川口　明結美</v>
          </cell>
          <cell r="D663" t="str">
            <v>カワグチ　アユミ</v>
          </cell>
          <cell r="K663">
            <v>1300</v>
          </cell>
          <cell r="L663" t="str">
            <v>D</v>
          </cell>
        </row>
        <row r="664">
          <cell r="B664">
            <v>100224</v>
          </cell>
          <cell r="C664" t="str">
            <v>久田　菜々穂</v>
          </cell>
          <cell r="D664" t="str">
            <v>ヒサダ　ナナホ</v>
          </cell>
          <cell r="K664">
            <v>1350</v>
          </cell>
          <cell r="L664" t="str">
            <v>D50</v>
          </cell>
        </row>
        <row r="665">
          <cell r="B665">
            <v>100693</v>
          </cell>
          <cell r="C665" t="str">
            <v>中村　好</v>
          </cell>
          <cell r="D665" t="str">
            <v>ナカムラ　コノミ</v>
          </cell>
          <cell r="K665">
            <v>1200</v>
          </cell>
          <cell r="L665" t="str">
            <v>C</v>
          </cell>
        </row>
        <row r="666">
          <cell r="B666">
            <v>100718</v>
          </cell>
          <cell r="C666" t="str">
            <v>大塚　祥菜</v>
          </cell>
          <cell r="D666" t="str">
            <v>オオツカ　サチナ</v>
          </cell>
          <cell r="K666">
            <v>1200</v>
          </cell>
          <cell r="L666" t="str">
            <v>C</v>
          </cell>
        </row>
        <row r="667">
          <cell r="B667">
            <v>100734</v>
          </cell>
          <cell r="C667" t="str">
            <v>田中　冴香</v>
          </cell>
          <cell r="D667" t="str">
            <v>タナカ　サエカ</v>
          </cell>
          <cell r="K667">
            <v>1300</v>
          </cell>
          <cell r="L667" t="str">
            <v>D</v>
          </cell>
        </row>
        <row r="668">
          <cell r="B668">
            <v>100515</v>
          </cell>
          <cell r="C668" t="str">
            <v>石井　優里奈</v>
          </cell>
          <cell r="D668" t="str">
            <v>イシイ　ユリナ</v>
          </cell>
          <cell r="K668">
            <v>1300</v>
          </cell>
          <cell r="L668" t="str">
            <v>D</v>
          </cell>
        </row>
        <row r="669">
          <cell r="B669">
            <v>100742</v>
          </cell>
          <cell r="C669" t="str">
            <v>重枝　唯</v>
          </cell>
          <cell r="D669" t="str">
            <v>シゲエダ　ユイ</v>
          </cell>
          <cell r="K669">
            <v>1300</v>
          </cell>
          <cell r="L669" t="str">
            <v>D</v>
          </cell>
        </row>
        <row r="670">
          <cell r="B670">
            <v>100740</v>
          </cell>
          <cell r="C670" t="str">
            <v>山本　彩音</v>
          </cell>
          <cell r="D670" t="str">
            <v>ヤマモト　アヤナ</v>
          </cell>
          <cell r="K670">
            <v>1200</v>
          </cell>
          <cell r="L670" t="str">
            <v>C</v>
          </cell>
        </row>
        <row r="671">
          <cell r="B671">
            <v>100711</v>
          </cell>
          <cell r="C671" t="str">
            <v>松岡　理奈</v>
          </cell>
          <cell r="D671" t="str">
            <v>マツオカ　リナ</v>
          </cell>
          <cell r="K671">
            <v>1300</v>
          </cell>
          <cell r="L671" t="str">
            <v>D</v>
          </cell>
        </row>
        <row r="672">
          <cell r="B672">
            <v>100743</v>
          </cell>
          <cell r="C672" t="str">
            <v>木下　椋登</v>
          </cell>
          <cell r="D672" t="str">
            <v>キノシタ　リョウト</v>
          </cell>
          <cell r="K672">
            <v>1350</v>
          </cell>
          <cell r="L672" t="str">
            <v>D50</v>
          </cell>
        </row>
        <row r="673">
          <cell r="B673">
            <v>100748</v>
          </cell>
          <cell r="C673" t="str">
            <v>西　春奈</v>
          </cell>
          <cell r="D673" t="str">
            <v>ニシ　ハルナ</v>
          </cell>
          <cell r="K673">
            <v>1200</v>
          </cell>
          <cell r="L673" t="str">
            <v>C</v>
          </cell>
        </row>
        <row r="674">
          <cell r="B674">
            <v>100747</v>
          </cell>
          <cell r="C674" t="str">
            <v>井上　愛理</v>
          </cell>
          <cell r="D674" t="str">
            <v>イノウエ　アイリ</v>
          </cell>
          <cell r="K674">
            <v>1200</v>
          </cell>
          <cell r="L674" t="str">
            <v>C</v>
          </cell>
        </row>
        <row r="675">
          <cell r="B675">
            <v>100716</v>
          </cell>
          <cell r="C675" t="str">
            <v>橋本　琴音</v>
          </cell>
          <cell r="D675" t="str">
            <v>ハシモト　コトネ</v>
          </cell>
          <cell r="K675">
            <v>1200</v>
          </cell>
          <cell r="L675" t="str">
            <v>C</v>
          </cell>
        </row>
        <row r="676">
          <cell r="B676">
            <v>100722</v>
          </cell>
          <cell r="C676" t="str">
            <v>坂東　美季</v>
          </cell>
          <cell r="D676" t="str">
            <v>バンドウ　ミキ</v>
          </cell>
          <cell r="K676">
            <v>1200</v>
          </cell>
          <cell r="L676" t="str">
            <v>C</v>
          </cell>
        </row>
        <row r="677">
          <cell r="B677">
            <v>100758</v>
          </cell>
          <cell r="C677" t="str">
            <v>中間　伊織</v>
          </cell>
          <cell r="D677" t="str">
            <v>チュウマ　イオリ</v>
          </cell>
          <cell r="K677">
            <v>1200</v>
          </cell>
          <cell r="L677" t="str">
            <v>C</v>
          </cell>
        </row>
        <row r="678">
          <cell r="B678">
            <v>100770</v>
          </cell>
          <cell r="C678" t="str">
            <v>西　ひとみ</v>
          </cell>
          <cell r="D678" t="str">
            <v>ニシ　ヒトミ</v>
          </cell>
          <cell r="K678">
            <v>1200</v>
          </cell>
          <cell r="L678" t="str">
            <v>C</v>
          </cell>
        </row>
        <row r="679">
          <cell r="B679">
            <v>100783</v>
          </cell>
          <cell r="C679" t="str">
            <v>狩野　陽夏子</v>
          </cell>
          <cell r="D679" t="str">
            <v>カリノ　ヒナコ</v>
          </cell>
          <cell r="K679">
            <v>1200</v>
          </cell>
          <cell r="L679" t="str">
            <v>C</v>
          </cell>
        </row>
        <row r="680">
          <cell r="B680">
            <v>100533</v>
          </cell>
          <cell r="C680" t="str">
            <v>冨田　咲来</v>
          </cell>
          <cell r="D680" t="str">
            <v>トミタ　サクラ</v>
          </cell>
          <cell r="K680">
            <v>1300</v>
          </cell>
          <cell r="L680" t="str">
            <v>D</v>
          </cell>
        </row>
        <row r="681">
          <cell r="B681">
            <v>100724</v>
          </cell>
          <cell r="C681" t="str">
            <v>森　百愛</v>
          </cell>
          <cell r="D681" t="str">
            <v>モリ　モア</v>
          </cell>
          <cell r="K681">
            <v>1300</v>
          </cell>
          <cell r="L681" t="str">
            <v>D</v>
          </cell>
        </row>
        <row r="682">
          <cell r="B682">
            <v>100813</v>
          </cell>
          <cell r="C682" t="str">
            <v>横田　俊介</v>
          </cell>
          <cell r="D682" t="str">
            <v>ヨコタ　シュンスケ</v>
          </cell>
          <cell r="K682">
            <v>1200</v>
          </cell>
          <cell r="L682" t="str">
            <v>C</v>
          </cell>
        </row>
        <row r="683">
          <cell r="B683">
            <v>100829</v>
          </cell>
          <cell r="C683" t="str">
            <v>岸本　愛莉香</v>
          </cell>
          <cell r="D683" t="str">
            <v>キシモト　アリカ</v>
          </cell>
          <cell r="K683">
            <v>1200</v>
          </cell>
          <cell r="L683" t="str">
            <v>C</v>
          </cell>
        </row>
        <row r="684">
          <cell r="B684">
            <v>100824</v>
          </cell>
          <cell r="C684" t="str">
            <v>山本　彩美奈</v>
          </cell>
          <cell r="D684" t="str">
            <v>ヤマモト　アミナ</v>
          </cell>
          <cell r="K684">
            <v>1400</v>
          </cell>
          <cell r="L684" t="str">
            <v>E</v>
          </cell>
        </row>
        <row r="685">
          <cell r="B685">
            <v>100763</v>
          </cell>
          <cell r="C685" t="str">
            <v>塩谷　英哉</v>
          </cell>
          <cell r="D685" t="str">
            <v>シオタニ　ヒデヤ</v>
          </cell>
          <cell r="K685">
            <v>1300</v>
          </cell>
          <cell r="L685" t="str">
            <v>D</v>
          </cell>
        </row>
        <row r="686">
          <cell r="B686">
            <v>100841</v>
          </cell>
          <cell r="C686" t="str">
            <v>野間　あや</v>
          </cell>
          <cell r="D686" t="str">
            <v>ノマ　アヤ</v>
          </cell>
          <cell r="K686">
            <v>1400</v>
          </cell>
          <cell r="L686" t="str">
            <v>E</v>
          </cell>
        </row>
        <row r="687">
          <cell r="B687">
            <v>100774</v>
          </cell>
          <cell r="C687" t="str">
            <v>和田　咲良</v>
          </cell>
          <cell r="D687" t="str">
            <v>ワダ　サクラ</v>
          </cell>
          <cell r="E687"/>
          <cell r="F687"/>
          <cell r="G687"/>
          <cell r="I687"/>
          <cell r="J687"/>
          <cell r="K687">
            <v>1200</v>
          </cell>
          <cell r="L687" t="str">
            <v>C</v>
          </cell>
        </row>
        <row r="688">
          <cell r="B688">
            <v>100846</v>
          </cell>
          <cell r="C688" t="str">
            <v>鈴木　ひかり</v>
          </cell>
          <cell r="D688" t="str">
            <v>スズキ　ヒカリ</v>
          </cell>
          <cell r="E688"/>
          <cell r="F688"/>
          <cell r="G688"/>
          <cell r="I688"/>
          <cell r="J688"/>
          <cell r="K688">
            <v>1200</v>
          </cell>
          <cell r="L688" t="str">
            <v>C</v>
          </cell>
        </row>
        <row r="689">
          <cell r="B689">
            <v>100151</v>
          </cell>
          <cell r="C689" t="str">
            <v>柳　美鈴</v>
          </cell>
          <cell r="D689" t="str">
            <v>ヤナギ　ミスズ</v>
          </cell>
          <cell r="E689"/>
          <cell r="F689"/>
          <cell r="G689"/>
          <cell r="H689"/>
          <cell r="I689"/>
          <cell r="J689"/>
          <cell r="K689">
            <v>1350</v>
          </cell>
          <cell r="L689" t="str">
            <v>D50</v>
          </cell>
        </row>
        <row r="690">
          <cell r="B690">
            <v>100766</v>
          </cell>
          <cell r="C690" t="str">
            <v>三上　優菜</v>
          </cell>
          <cell r="D690" t="str">
            <v>ミカミ　ユナ</v>
          </cell>
          <cell r="E690"/>
          <cell r="F690"/>
          <cell r="G690"/>
          <cell r="I690"/>
          <cell r="J690"/>
          <cell r="K690">
            <v>1200</v>
          </cell>
          <cell r="L690" t="str">
            <v>C</v>
          </cell>
        </row>
        <row r="691">
          <cell r="B691">
            <v>100787</v>
          </cell>
          <cell r="C691" t="str">
            <v>手島　友美</v>
          </cell>
          <cell r="D691" t="str">
            <v>テシマ　ユミ</v>
          </cell>
          <cell r="E691"/>
          <cell r="F691"/>
          <cell r="G691"/>
          <cell r="I691"/>
          <cell r="J691"/>
          <cell r="K691">
            <v>1200</v>
          </cell>
          <cell r="L691" t="str">
            <v>C</v>
          </cell>
        </row>
        <row r="692">
          <cell r="B692">
            <v>100847</v>
          </cell>
          <cell r="C692" t="str">
            <v>梅本　大誠</v>
          </cell>
          <cell r="D692" t="str">
            <v>ウメモト　タイセイ</v>
          </cell>
          <cell r="E692"/>
          <cell r="F692"/>
          <cell r="G692"/>
          <cell r="I692"/>
          <cell r="J692"/>
          <cell r="K692">
            <v>1200</v>
          </cell>
          <cell r="L692" t="str">
            <v>C</v>
          </cell>
        </row>
        <row r="693">
          <cell r="B693">
            <v>100600</v>
          </cell>
          <cell r="C693" t="str">
            <v>清岡　真優</v>
          </cell>
          <cell r="D693" t="str">
            <v>キヨオカ　マユ</v>
          </cell>
          <cell r="E693"/>
          <cell r="F693"/>
          <cell r="G693"/>
          <cell r="I693"/>
          <cell r="J693"/>
          <cell r="K693">
            <v>1300</v>
          </cell>
          <cell r="L693" t="str">
            <v>D</v>
          </cell>
        </row>
        <row r="694">
          <cell r="B694">
            <v>200543</v>
          </cell>
          <cell r="C694" t="str">
            <v>岩下　古都未</v>
          </cell>
          <cell r="D694" t="str">
            <v>イワシタ　コトミ</v>
          </cell>
          <cell r="E694"/>
          <cell r="F694"/>
          <cell r="G694"/>
          <cell r="I694"/>
          <cell r="J694"/>
          <cell r="K694">
            <v>1400</v>
          </cell>
          <cell r="L694" t="str">
            <v>E</v>
          </cell>
        </row>
        <row r="695">
          <cell r="B695">
            <v>100609</v>
          </cell>
          <cell r="C695" t="str">
            <v>阪本　真綾</v>
          </cell>
          <cell r="D695" t="str">
            <v>サカモト　マヤ</v>
          </cell>
          <cell r="E695"/>
          <cell r="F695"/>
          <cell r="G695"/>
          <cell r="I695"/>
          <cell r="J695"/>
          <cell r="K695">
            <v>1350</v>
          </cell>
          <cell r="L695" t="str">
            <v>D50</v>
          </cell>
        </row>
        <row r="696">
          <cell r="B696">
            <v>100714</v>
          </cell>
          <cell r="C696" t="str">
            <v>中島　美有</v>
          </cell>
          <cell r="D696" t="str">
            <v>ナカジマ　ミウ</v>
          </cell>
          <cell r="E696"/>
          <cell r="F696"/>
          <cell r="G696"/>
          <cell r="I696"/>
          <cell r="J696"/>
          <cell r="K696">
            <v>1300</v>
          </cell>
          <cell r="L696" t="str">
            <v>D</v>
          </cell>
        </row>
        <row r="697">
          <cell r="B697">
            <v>100861</v>
          </cell>
          <cell r="C697" t="str">
            <v>澤田　匠海</v>
          </cell>
          <cell r="D697" t="str">
            <v>サワダ　タクミ</v>
          </cell>
          <cell r="E697"/>
          <cell r="F697"/>
          <cell r="G697"/>
          <cell r="I697"/>
          <cell r="J697"/>
          <cell r="K697">
            <v>1200</v>
          </cell>
          <cell r="L697" t="str">
            <v>C</v>
          </cell>
        </row>
        <row r="698">
          <cell r="B698">
            <v>170649</v>
          </cell>
          <cell r="C698" t="str">
            <v>多田　百紀美</v>
          </cell>
          <cell r="D698" t="str">
            <v>タダ　ユキミ</v>
          </cell>
          <cell r="E698"/>
          <cell r="F698"/>
          <cell r="G698"/>
          <cell r="I698"/>
          <cell r="J698"/>
          <cell r="K698">
            <v>1200</v>
          </cell>
          <cell r="L698" t="str">
            <v>C</v>
          </cell>
        </row>
        <row r="699">
          <cell r="B699">
            <v>100880</v>
          </cell>
          <cell r="C699" t="str">
            <v>片岡　裕也</v>
          </cell>
          <cell r="D699" t="str">
            <v>カタオカ　ユウヤ</v>
          </cell>
          <cell r="E699"/>
          <cell r="F699"/>
          <cell r="G699"/>
          <cell r="I699"/>
          <cell r="J699"/>
          <cell r="K699">
            <v>1500</v>
          </cell>
          <cell r="L699" t="str">
            <v>Ｆ</v>
          </cell>
        </row>
        <row r="700">
          <cell r="B700" t="str">
            <v>Ｆ001</v>
          </cell>
          <cell r="C700" t="str">
            <v>黒川　紗友里</v>
          </cell>
          <cell r="D700" t="str">
            <v>クロカワ　サユリ</v>
          </cell>
          <cell r="E700"/>
          <cell r="F700"/>
          <cell r="G700"/>
          <cell r="I700"/>
          <cell r="J700"/>
          <cell r="K700">
            <v>1200</v>
          </cell>
          <cell r="L700" t="str">
            <v>C</v>
          </cell>
        </row>
        <row r="701">
          <cell r="B701">
            <v>170178</v>
          </cell>
          <cell r="C701" t="str">
            <v>青柳　璃子</v>
          </cell>
          <cell r="D701" t="str">
            <v>アオヤギ　リコ</v>
          </cell>
          <cell r="E701"/>
          <cell r="F701"/>
          <cell r="G701"/>
          <cell r="I701"/>
          <cell r="J701"/>
          <cell r="K701">
            <v>1350</v>
          </cell>
          <cell r="L701" t="str">
            <v>D50</v>
          </cell>
        </row>
        <row r="702">
          <cell r="B702">
            <v>100844</v>
          </cell>
          <cell r="C702" t="str">
            <v>山崎　葉子</v>
          </cell>
          <cell r="D702" t="str">
            <v>ヤマサキ　ヨウコ</v>
          </cell>
          <cell r="E702"/>
          <cell r="F702"/>
          <cell r="G702"/>
          <cell r="I702"/>
          <cell r="J702"/>
          <cell r="K702">
            <v>1200</v>
          </cell>
          <cell r="L702" t="str">
            <v>C</v>
          </cell>
        </row>
        <row r="703">
          <cell r="B703">
            <v>100915</v>
          </cell>
          <cell r="C703" t="str">
            <v>井上　新菜</v>
          </cell>
          <cell r="D703" t="str">
            <v>イノウエ　ニイナ</v>
          </cell>
          <cell r="E703"/>
          <cell r="F703"/>
          <cell r="G703"/>
          <cell r="I703"/>
          <cell r="J703"/>
          <cell r="K703">
            <v>1200</v>
          </cell>
          <cell r="L703" t="str">
            <v>C</v>
          </cell>
        </row>
        <row r="704">
          <cell r="B704">
            <v>170764</v>
          </cell>
          <cell r="C704" t="str">
            <v>前田　智香</v>
          </cell>
          <cell r="D704" t="str">
            <v>マエダ　チカ</v>
          </cell>
          <cell r="E704"/>
          <cell r="F704"/>
          <cell r="G704"/>
          <cell r="I704"/>
          <cell r="J704"/>
          <cell r="K704">
            <v>1200</v>
          </cell>
          <cell r="L704" t="str">
            <v>C</v>
          </cell>
        </row>
        <row r="705">
          <cell r="B705">
            <v>100879</v>
          </cell>
          <cell r="C705" t="str">
            <v>坂本　李有</v>
          </cell>
          <cell r="D705" t="str">
            <v>サカモト　モモア</v>
          </cell>
          <cell r="E705"/>
          <cell r="F705"/>
          <cell r="G705"/>
          <cell r="I705"/>
          <cell r="J705"/>
          <cell r="K705">
            <v>1200</v>
          </cell>
          <cell r="L705" t="str">
            <v>C</v>
          </cell>
        </row>
        <row r="706">
          <cell r="B706">
            <v>170533</v>
          </cell>
          <cell r="C706" t="str">
            <v>上野　真梨</v>
          </cell>
          <cell r="D706" t="str">
            <v>ウエノ　マリ</v>
          </cell>
          <cell r="E706"/>
          <cell r="F706"/>
          <cell r="G706"/>
          <cell r="I706"/>
          <cell r="J706"/>
          <cell r="K706">
            <v>1300</v>
          </cell>
          <cell r="L706" t="str">
            <v>D</v>
          </cell>
        </row>
        <row r="707">
          <cell r="B707">
            <v>100707</v>
          </cell>
          <cell r="C707" t="str">
            <v>木村　颯太</v>
          </cell>
          <cell r="D707" t="str">
            <v>キムラ　ソウタ</v>
          </cell>
          <cell r="E707"/>
          <cell r="F707"/>
          <cell r="G707"/>
          <cell r="I707"/>
          <cell r="J707"/>
          <cell r="K707">
            <v>1300</v>
          </cell>
          <cell r="L707" t="str">
            <v>D50</v>
          </cell>
        </row>
        <row r="708">
          <cell r="B708">
            <v>100855</v>
          </cell>
          <cell r="C708" t="str">
            <v>馬場　理彩子</v>
          </cell>
          <cell r="D708" t="str">
            <v>ババ　リサコ</v>
          </cell>
          <cell r="E708"/>
          <cell r="F708"/>
          <cell r="G708"/>
          <cell r="I708"/>
          <cell r="J708"/>
          <cell r="K708">
            <v>1200</v>
          </cell>
          <cell r="L708" t="str">
            <v>C</v>
          </cell>
        </row>
        <row r="709">
          <cell r="B709">
            <v>100929</v>
          </cell>
          <cell r="C709" t="str">
            <v>追田　芽衣</v>
          </cell>
          <cell r="D709" t="str">
            <v>オイタ　メイ</v>
          </cell>
          <cell r="E709"/>
          <cell r="F709"/>
          <cell r="G709"/>
          <cell r="I709"/>
          <cell r="J709"/>
          <cell r="K709">
            <v>1200</v>
          </cell>
          <cell r="L709" t="str">
            <v>C</v>
          </cell>
        </row>
        <row r="710">
          <cell r="B710">
            <v>100746</v>
          </cell>
          <cell r="C710" t="str">
            <v>澤田　日菜子</v>
          </cell>
          <cell r="D710" t="str">
            <v>サワダ　ヒナコ</v>
          </cell>
          <cell r="E710"/>
          <cell r="F710"/>
          <cell r="G710"/>
          <cell r="I710"/>
          <cell r="J710"/>
          <cell r="K710">
            <v>1300</v>
          </cell>
          <cell r="L710" t="str">
            <v>D</v>
          </cell>
        </row>
        <row r="711">
          <cell r="B711">
            <v>100745</v>
          </cell>
          <cell r="C711" t="str">
            <v>塩路　光輝</v>
          </cell>
          <cell r="D711" t="str">
            <v>シオジ　コウキ</v>
          </cell>
          <cell r="E711"/>
          <cell r="F711"/>
          <cell r="G711"/>
          <cell r="I711"/>
          <cell r="J711"/>
          <cell r="K711">
            <v>1300</v>
          </cell>
          <cell r="L711" t="str">
            <v>D</v>
          </cell>
        </row>
        <row r="712">
          <cell r="B712">
            <v>100943</v>
          </cell>
          <cell r="C712" t="str">
            <v>中田　裕晟</v>
          </cell>
          <cell r="D712" t="str">
            <v>ナカタ　ユウセイ</v>
          </cell>
          <cell r="E712"/>
          <cell r="F712"/>
          <cell r="G712"/>
          <cell r="I712"/>
          <cell r="J712"/>
          <cell r="K712">
            <v>1200</v>
          </cell>
          <cell r="L712" t="str">
            <v>C</v>
          </cell>
        </row>
        <row r="713">
          <cell r="B713">
            <v>100923</v>
          </cell>
          <cell r="C713" t="str">
            <v>脇田　深句</v>
          </cell>
          <cell r="D713" t="str">
            <v>ワキタ　ミク</v>
          </cell>
          <cell r="E713"/>
          <cell r="F713"/>
          <cell r="G713"/>
          <cell r="I713"/>
          <cell r="J713"/>
          <cell r="K713">
            <v>1200</v>
          </cell>
          <cell r="L713" t="str">
            <v>C</v>
          </cell>
        </row>
        <row r="714">
          <cell r="B714">
            <v>100691</v>
          </cell>
          <cell r="C714" t="str">
            <v>福田　英生</v>
          </cell>
          <cell r="D714" t="str">
            <v>フクダ　エイキ</v>
          </cell>
          <cell r="E714"/>
          <cell r="F714"/>
          <cell r="G714"/>
          <cell r="I714"/>
          <cell r="J714"/>
          <cell r="K714">
            <v>1300</v>
          </cell>
          <cell r="L714" t="str">
            <v>D</v>
          </cell>
        </row>
        <row r="715">
          <cell r="B715">
            <v>100913</v>
          </cell>
          <cell r="C715" t="str">
            <v>米澤　志歩</v>
          </cell>
          <cell r="D715" t="str">
            <v>ヨネザワ　シホ</v>
          </cell>
          <cell r="E715"/>
          <cell r="F715"/>
          <cell r="G715"/>
          <cell r="I715"/>
          <cell r="J715"/>
          <cell r="K715">
            <v>1200</v>
          </cell>
          <cell r="L715" t="str">
            <v>C</v>
          </cell>
        </row>
        <row r="716">
          <cell r="B716">
            <v>100919</v>
          </cell>
          <cell r="C716" t="str">
            <v>祝　いかん</v>
          </cell>
          <cell r="D716" t="str">
            <v>シュク　イカン</v>
          </cell>
          <cell r="E716"/>
          <cell r="F716"/>
          <cell r="G716"/>
          <cell r="I716"/>
          <cell r="J716"/>
          <cell r="K716">
            <v>1200</v>
          </cell>
          <cell r="L716" t="str">
            <v>C</v>
          </cell>
        </row>
        <row r="717">
          <cell r="B717" t="str">
            <v>Ｆ001</v>
          </cell>
          <cell r="C717" t="str">
            <v>菱田　莉音</v>
          </cell>
          <cell r="D717" t="str">
            <v>ヒシダ　リオン</v>
          </cell>
          <cell r="E717"/>
          <cell r="F717"/>
          <cell r="G717"/>
          <cell r="I717"/>
          <cell r="J717"/>
          <cell r="K717">
            <v>1300</v>
          </cell>
          <cell r="L717" t="str">
            <v>D</v>
          </cell>
        </row>
        <row r="718">
          <cell r="B718">
            <v>100951</v>
          </cell>
          <cell r="C718" t="str">
            <v>中原　はるか</v>
          </cell>
          <cell r="D718" t="str">
            <v>ナカハラ　ハルカ</v>
          </cell>
          <cell r="E718"/>
          <cell r="F718"/>
          <cell r="G718"/>
          <cell r="I718"/>
          <cell r="J718"/>
          <cell r="K718">
            <v>1200</v>
          </cell>
          <cell r="L718" t="str">
            <v>C</v>
          </cell>
        </row>
        <row r="719">
          <cell r="B719">
            <v>100942</v>
          </cell>
          <cell r="C719" t="str">
            <v>宇藤　鈴華</v>
          </cell>
          <cell r="D719" t="str">
            <v>ウトウ　スｓズカ</v>
          </cell>
          <cell r="E719"/>
          <cell r="F719"/>
          <cell r="G719"/>
          <cell r="I719"/>
          <cell r="J719"/>
          <cell r="K719">
            <v>1200</v>
          </cell>
          <cell r="L719" t="str">
            <v>C</v>
          </cell>
        </row>
        <row r="720">
          <cell r="B720">
            <v>100920</v>
          </cell>
          <cell r="C720" t="str">
            <v>丸山　佳愛</v>
          </cell>
          <cell r="D720" t="str">
            <v>マルヤマ　ケイト</v>
          </cell>
          <cell r="E720"/>
          <cell r="F720"/>
          <cell r="G720"/>
          <cell r="I720"/>
          <cell r="J720"/>
          <cell r="K720">
            <v>1200</v>
          </cell>
          <cell r="L720" t="str">
            <v>C</v>
          </cell>
        </row>
        <row r="721">
          <cell r="B721">
            <v>100874</v>
          </cell>
          <cell r="C721" t="str">
            <v>藤丘　心寧</v>
          </cell>
          <cell r="D721" t="str">
            <v>フジオカ　ココネ</v>
          </cell>
          <cell r="E721"/>
          <cell r="F721"/>
          <cell r="G721"/>
          <cell r="I721"/>
          <cell r="J721"/>
          <cell r="K721">
            <v>1200</v>
          </cell>
          <cell r="L721" t="str">
            <v>C</v>
          </cell>
        </row>
        <row r="722">
          <cell r="B722">
            <v>170671</v>
          </cell>
          <cell r="C722" t="str">
            <v>桑野　遥</v>
          </cell>
          <cell r="D722" t="str">
            <v>クワノ　ハルカ</v>
          </cell>
          <cell r="E722"/>
          <cell r="F722"/>
          <cell r="G722"/>
          <cell r="I722"/>
          <cell r="J722"/>
          <cell r="K722">
            <v>1200</v>
          </cell>
          <cell r="L722" t="str">
            <v>C</v>
          </cell>
        </row>
        <row r="723">
          <cell r="B723"/>
          <cell r="K723"/>
          <cell r="L723"/>
        </row>
        <row r="724">
          <cell r="B724"/>
          <cell r="K724"/>
          <cell r="L724"/>
        </row>
        <row r="725">
          <cell r="B725"/>
          <cell r="K725"/>
          <cell r="L725"/>
        </row>
        <row r="726">
          <cell r="B726"/>
          <cell r="K726"/>
          <cell r="L726"/>
        </row>
        <row r="727">
          <cell r="B727"/>
          <cell r="K727"/>
          <cell r="L727"/>
        </row>
        <row r="728">
          <cell r="B728"/>
          <cell r="K728"/>
          <cell r="L728"/>
        </row>
        <row r="729">
          <cell r="B729"/>
          <cell r="K729"/>
          <cell r="L729"/>
        </row>
        <row r="730">
          <cell r="B730"/>
          <cell r="K730"/>
          <cell r="L730"/>
        </row>
        <row r="731">
          <cell r="B731"/>
          <cell r="K731"/>
          <cell r="L731"/>
        </row>
        <row r="732">
          <cell r="B732"/>
          <cell r="K732"/>
          <cell r="L732"/>
        </row>
        <row r="733">
          <cell r="B733"/>
          <cell r="K733"/>
          <cell r="L733"/>
        </row>
        <row r="734">
          <cell r="B734"/>
          <cell r="K734"/>
          <cell r="L734"/>
        </row>
        <row r="735">
          <cell r="B735"/>
          <cell r="K735"/>
          <cell r="L735"/>
        </row>
        <row r="736">
          <cell r="B736"/>
          <cell r="K736"/>
          <cell r="L736"/>
        </row>
        <row r="737">
          <cell r="B737"/>
          <cell r="K737"/>
          <cell r="L737"/>
        </row>
        <row r="738">
          <cell r="B738"/>
          <cell r="K738"/>
          <cell r="L738"/>
        </row>
        <row r="739">
          <cell r="B739"/>
          <cell r="K739"/>
          <cell r="L739"/>
        </row>
        <row r="740">
          <cell r="B740"/>
          <cell r="K740"/>
          <cell r="L740"/>
        </row>
        <row r="741">
          <cell r="B741"/>
          <cell r="K741"/>
          <cell r="L741"/>
        </row>
        <row r="742">
          <cell r="B742"/>
          <cell r="K742"/>
          <cell r="L742"/>
        </row>
        <row r="743">
          <cell r="B743"/>
          <cell r="K743"/>
          <cell r="L743"/>
        </row>
        <row r="744">
          <cell r="B744"/>
          <cell r="K744"/>
          <cell r="L744"/>
        </row>
        <row r="745">
          <cell r="B745"/>
          <cell r="K745"/>
          <cell r="L745"/>
        </row>
        <row r="746">
          <cell r="B746"/>
          <cell r="K746"/>
          <cell r="L746"/>
        </row>
        <row r="747">
          <cell r="B747"/>
          <cell r="K747"/>
          <cell r="L747"/>
        </row>
        <row r="748">
          <cell r="B748"/>
          <cell r="K748"/>
          <cell r="L748"/>
        </row>
        <row r="749">
          <cell r="B749"/>
          <cell r="K749"/>
          <cell r="L749"/>
        </row>
        <row r="750">
          <cell r="B750"/>
          <cell r="K750"/>
          <cell r="L750"/>
        </row>
        <row r="751">
          <cell r="B751"/>
          <cell r="K751"/>
          <cell r="L751"/>
        </row>
        <row r="752">
          <cell r="B752"/>
          <cell r="K752"/>
          <cell r="L752"/>
        </row>
        <row r="753">
          <cell r="B753"/>
          <cell r="K753"/>
          <cell r="L753"/>
        </row>
        <row r="754">
          <cell r="B754"/>
          <cell r="K754"/>
          <cell r="L754"/>
        </row>
        <row r="755">
          <cell r="B755"/>
          <cell r="K755"/>
          <cell r="L755"/>
        </row>
        <row r="756">
          <cell r="B756"/>
          <cell r="K756"/>
          <cell r="L756"/>
        </row>
        <row r="757">
          <cell r="B757"/>
          <cell r="K757"/>
          <cell r="L757"/>
        </row>
        <row r="758">
          <cell r="B758"/>
          <cell r="K758"/>
          <cell r="L758"/>
        </row>
        <row r="759">
          <cell r="B759"/>
          <cell r="K759"/>
          <cell r="L759"/>
        </row>
        <row r="760">
          <cell r="B760"/>
          <cell r="K760"/>
          <cell r="L760"/>
        </row>
        <row r="761">
          <cell r="B761"/>
          <cell r="K761"/>
          <cell r="L761"/>
        </row>
        <row r="762">
          <cell r="B762"/>
          <cell r="K762"/>
          <cell r="L762"/>
        </row>
        <row r="763">
          <cell r="B763"/>
          <cell r="K763"/>
          <cell r="L763"/>
        </row>
        <row r="764">
          <cell r="B764"/>
          <cell r="K764"/>
          <cell r="L764"/>
        </row>
        <row r="765">
          <cell r="B765"/>
          <cell r="K765"/>
          <cell r="L765"/>
        </row>
        <row r="766">
          <cell r="B766"/>
          <cell r="K766"/>
          <cell r="L766"/>
        </row>
        <row r="767">
          <cell r="B767"/>
          <cell r="K767"/>
          <cell r="L767"/>
        </row>
        <row r="768">
          <cell r="B768"/>
          <cell r="K768"/>
          <cell r="L768"/>
        </row>
        <row r="769">
          <cell r="B769"/>
          <cell r="K769"/>
          <cell r="L769"/>
        </row>
        <row r="770">
          <cell r="B770"/>
          <cell r="K770"/>
          <cell r="L770"/>
        </row>
        <row r="771">
          <cell r="B771"/>
          <cell r="K771"/>
          <cell r="L771"/>
        </row>
        <row r="772">
          <cell r="B772"/>
          <cell r="K772"/>
          <cell r="L772"/>
        </row>
        <row r="773">
          <cell r="B773"/>
          <cell r="K773"/>
          <cell r="L773"/>
        </row>
        <row r="774">
          <cell r="B774"/>
          <cell r="K774"/>
          <cell r="L774"/>
        </row>
        <row r="775">
          <cell r="B775"/>
          <cell r="K775"/>
          <cell r="L775"/>
        </row>
        <row r="776">
          <cell r="B776"/>
          <cell r="K776"/>
          <cell r="L776"/>
        </row>
        <row r="777">
          <cell r="B777"/>
          <cell r="K777"/>
          <cell r="L777"/>
        </row>
        <row r="778">
          <cell r="B778"/>
          <cell r="K778"/>
          <cell r="L778"/>
        </row>
        <row r="779">
          <cell r="B779"/>
          <cell r="K779"/>
          <cell r="L779"/>
        </row>
        <row r="780">
          <cell r="B780"/>
          <cell r="K780"/>
          <cell r="L780"/>
        </row>
        <row r="781">
          <cell r="B781"/>
          <cell r="K781"/>
          <cell r="L781"/>
        </row>
        <row r="782">
          <cell r="B782"/>
          <cell r="K782"/>
          <cell r="L782"/>
        </row>
        <row r="783">
          <cell r="B783"/>
          <cell r="K783"/>
          <cell r="L783"/>
        </row>
        <row r="784">
          <cell r="B784"/>
          <cell r="K784"/>
          <cell r="L784"/>
        </row>
        <row r="785">
          <cell r="B785"/>
          <cell r="K785"/>
          <cell r="L785"/>
        </row>
        <row r="786">
          <cell r="B786"/>
          <cell r="K786"/>
          <cell r="L786"/>
        </row>
        <row r="787">
          <cell r="B787"/>
          <cell r="K787"/>
          <cell r="L787"/>
        </row>
        <row r="788">
          <cell r="B788"/>
          <cell r="K788"/>
          <cell r="L788"/>
        </row>
        <row r="789">
          <cell r="B789"/>
          <cell r="K789"/>
          <cell r="L789"/>
        </row>
        <row r="790">
          <cell r="B790"/>
          <cell r="K790"/>
          <cell r="L790"/>
        </row>
        <row r="791">
          <cell r="B791"/>
          <cell r="K791"/>
          <cell r="L791"/>
        </row>
        <row r="792">
          <cell r="B792"/>
          <cell r="K792"/>
          <cell r="L792"/>
        </row>
        <row r="793">
          <cell r="B793"/>
          <cell r="K793"/>
          <cell r="L793"/>
        </row>
        <row r="794">
          <cell r="B794"/>
          <cell r="K794"/>
          <cell r="L794"/>
        </row>
        <row r="795">
          <cell r="B795"/>
          <cell r="K795"/>
          <cell r="L795"/>
        </row>
        <row r="796">
          <cell r="B796"/>
          <cell r="K796"/>
          <cell r="L796"/>
        </row>
        <row r="797">
          <cell r="B797"/>
          <cell r="K797"/>
          <cell r="L797"/>
        </row>
        <row r="798">
          <cell r="B798"/>
          <cell r="K798"/>
          <cell r="L798"/>
        </row>
        <row r="799">
          <cell r="B799"/>
          <cell r="K799"/>
          <cell r="L799"/>
        </row>
        <row r="800">
          <cell r="B800"/>
          <cell r="K800"/>
          <cell r="L800"/>
        </row>
        <row r="801">
          <cell r="B801"/>
          <cell r="K801"/>
          <cell r="L801"/>
        </row>
        <row r="802">
          <cell r="B802"/>
          <cell r="K802"/>
          <cell r="L802"/>
        </row>
        <row r="803">
          <cell r="B803"/>
          <cell r="K803"/>
          <cell r="L803"/>
        </row>
        <row r="804">
          <cell r="B804"/>
          <cell r="K804"/>
          <cell r="L804"/>
        </row>
        <row r="805">
          <cell r="B805"/>
          <cell r="K805"/>
          <cell r="L805"/>
        </row>
        <row r="806">
          <cell r="B806"/>
          <cell r="K806"/>
          <cell r="L806"/>
        </row>
        <row r="807">
          <cell r="B807"/>
          <cell r="K807"/>
          <cell r="L807"/>
        </row>
        <row r="808">
          <cell r="B808"/>
          <cell r="K808"/>
          <cell r="L808"/>
        </row>
        <row r="809">
          <cell r="B809"/>
          <cell r="K809"/>
          <cell r="L809"/>
        </row>
        <row r="810">
          <cell r="B810"/>
          <cell r="K810"/>
          <cell r="L810"/>
        </row>
        <row r="811">
          <cell r="B811"/>
          <cell r="K811"/>
          <cell r="L811"/>
        </row>
        <row r="812">
          <cell r="B812"/>
          <cell r="K812"/>
          <cell r="L812"/>
        </row>
        <row r="813">
          <cell r="B813"/>
          <cell r="K813"/>
          <cell r="L813"/>
        </row>
        <row r="814">
          <cell r="B814"/>
          <cell r="K814"/>
          <cell r="L814"/>
        </row>
        <row r="815">
          <cell r="B815"/>
          <cell r="K815"/>
          <cell r="L815"/>
        </row>
        <row r="816">
          <cell r="B816"/>
          <cell r="K816"/>
          <cell r="L816"/>
        </row>
        <row r="817">
          <cell r="B817"/>
          <cell r="K817"/>
          <cell r="L817"/>
        </row>
        <row r="818">
          <cell r="B818"/>
          <cell r="K818"/>
          <cell r="L818"/>
        </row>
        <row r="819">
          <cell r="B819"/>
          <cell r="K819"/>
          <cell r="L819"/>
        </row>
        <row r="820">
          <cell r="B820"/>
          <cell r="K820"/>
          <cell r="L820"/>
        </row>
        <row r="821">
          <cell r="B821"/>
          <cell r="K821"/>
          <cell r="L821"/>
        </row>
        <row r="822">
          <cell r="B822"/>
          <cell r="K822"/>
          <cell r="L822"/>
        </row>
        <row r="823">
          <cell r="B823"/>
          <cell r="K823"/>
          <cell r="L823"/>
        </row>
        <row r="824">
          <cell r="B824"/>
          <cell r="K824"/>
          <cell r="L824"/>
        </row>
        <row r="825">
          <cell r="B825"/>
          <cell r="K825"/>
          <cell r="L825"/>
        </row>
        <row r="826">
          <cell r="B826"/>
          <cell r="K826"/>
          <cell r="L826"/>
        </row>
        <row r="827">
          <cell r="B827"/>
          <cell r="K827"/>
          <cell r="L827"/>
        </row>
        <row r="828">
          <cell r="B828"/>
          <cell r="K828"/>
          <cell r="L828"/>
        </row>
        <row r="829">
          <cell r="B829"/>
          <cell r="K829"/>
          <cell r="L829"/>
        </row>
        <row r="830">
          <cell r="B830"/>
          <cell r="K830"/>
          <cell r="L830"/>
        </row>
        <row r="831">
          <cell r="B831"/>
          <cell r="K831"/>
          <cell r="L831"/>
        </row>
        <row r="832">
          <cell r="B832"/>
          <cell r="K832"/>
          <cell r="L832"/>
        </row>
        <row r="833">
          <cell r="B833"/>
          <cell r="K833"/>
          <cell r="L833"/>
        </row>
        <row r="834">
          <cell r="B834"/>
          <cell r="K834"/>
          <cell r="L834"/>
        </row>
        <row r="835">
          <cell r="B835"/>
          <cell r="K835"/>
          <cell r="L835"/>
        </row>
        <row r="836">
          <cell r="B836"/>
          <cell r="K836"/>
          <cell r="L836"/>
        </row>
        <row r="837">
          <cell r="B837"/>
          <cell r="K837"/>
          <cell r="L837"/>
        </row>
        <row r="838">
          <cell r="B838"/>
          <cell r="K838"/>
          <cell r="L838"/>
        </row>
        <row r="839">
          <cell r="B839"/>
          <cell r="K839"/>
          <cell r="L839"/>
        </row>
        <row r="840">
          <cell r="B840"/>
          <cell r="K840"/>
          <cell r="L840"/>
        </row>
        <row r="841">
          <cell r="B841"/>
          <cell r="K841"/>
          <cell r="L841"/>
        </row>
        <row r="842">
          <cell r="B842"/>
          <cell r="K842"/>
          <cell r="L842"/>
        </row>
        <row r="843">
          <cell r="B843"/>
          <cell r="K843"/>
          <cell r="L843"/>
        </row>
        <row r="844">
          <cell r="B844"/>
          <cell r="K844"/>
          <cell r="L844"/>
        </row>
        <row r="845">
          <cell r="B845"/>
          <cell r="K845"/>
          <cell r="L845"/>
        </row>
        <row r="846">
          <cell r="B846"/>
          <cell r="K846"/>
          <cell r="L846"/>
        </row>
        <row r="847">
          <cell r="B847"/>
          <cell r="K847"/>
          <cell r="L847"/>
        </row>
        <row r="848">
          <cell r="B848"/>
          <cell r="K848"/>
          <cell r="L848"/>
        </row>
        <row r="849">
          <cell r="B849"/>
          <cell r="K849"/>
          <cell r="L849"/>
        </row>
        <row r="850">
          <cell r="B850"/>
          <cell r="K850"/>
          <cell r="L850"/>
        </row>
        <row r="851">
          <cell r="B851"/>
          <cell r="K851"/>
          <cell r="L851"/>
        </row>
        <row r="852">
          <cell r="B852"/>
          <cell r="K852"/>
          <cell r="L852"/>
        </row>
        <row r="853">
          <cell r="B853"/>
          <cell r="K853"/>
          <cell r="L853"/>
        </row>
        <row r="854">
          <cell r="B854"/>
          <cell r="K854"/>
          <cell r="L854"/>
        </row>
        <row r="855">
          <cell r="B855"/>
          <cell r="K855"/>
          <cell r="L855"/>
        </row>
        <row r="856">
          <cell r="B856"/>
          <cell r="K856"/>
          <cell r="L856"/>
        </row>
        <row r="857">
          <cell r="B857"/>
          <cell r="K857"/>
          <cell r="L857"/>
        </row>
        <row r="858">
          <cell r="B858"/>
          <cell r="K858"/>
          <cell r="L858"/>
        </row>
        <row r="859">
          <cell r="B859"/>
          <cell r="K859"/>
          <cell r="L859"/>
        </row>
        <row r="860">
          <cell r="B860"/>
          <cell r="K860"/>
          <cell r="L860"/>
        </row>
        <row r="861">
          <cell r="B861"/>
          <cell r="K861"/>
          <cell r="L861"/>
        </row>
        <row r="862">
          <cell r="B862"/>
          <cell r="K862"/>
          <cell r="L862"/>
        </row>
        <row r="863">
          <cell r="B863"/>
          <cell r="K863"/>
          <cell r="L863"/>
        </row>
        <row r="864">
          <cell r="B864"/>
          <cell r="K864"/>
          <cell r="L864"/>
        </row>
        <row r="865">
          <cell r="B865"/>
          <cell r="K865"/>
          <cell r="L865"/>
        </row>
        <row r="866">
          <cell r="B866"/>
          <cell r="K866"/>
          <cell r="L866"/>
        </row>
        <row r="867">
          <cell r="B867"/>
          <cell r="K867"/>
          <cell r="L867"/>
        </row>
        <row r="868">
          <cell r="B868"/>
          <cell r="K868"/>
          <cell r="L868"/>
        </row>
        <row r="869">
          <cell r="B869"/>
          <cell r="K869"/>
          <cell r="L869"/>
        </row>
        <row r="870">
          <cell r="B870"/>
          <cell r="K870"/>
          <cell r="L870"/>
        </row>
        <row r="871">
          <cell r="B871"/>
          <cell r="K871"/>
          <cell r="L871"/>
        </row>
        <row r="872">
          <cell r="B872"/>
          <cell r="K872"/>
          <cell r="L872"/>
        </row>
        <row r="873">
          <cell r="B873"/>
          <cell r="K873"/>
          <cell r="L873"/>
        </row>
        <row r="874">
          <cell r="B874"/>
          <cell r="K874"/>
          <cell r="L874"/>
        </row>
        <row r="875">
          <cell r="B875"/>
          <cell r="K875"/>
          <cell r="L875"/>
        </row>
        <row r="876">
          <cell r="B876"/>
          <cell r="K876"/>
          <cell r="L876"/>
        </row>
        <row r="877">
          <cell r="B877"/>
          <cell r="K877"/>
          <cell r="L877"/>
        </row>
        <row r="878">
          <cell r="B878"/>
          <cell r="K878"/>
          <cell r="L878"/>
        </row>
        <row r="879">
          <cell r="B879"/>
          <cell r="K879"/>
          <cell r="L879"/>
        </row>
        <row r="880">
          <cell r="B880"/>
          <cell r="K880"/>
          <cell r="L880"/>
        </row>
        <row r="881">
          <cell r="B881"/>
          <cell r="K881"/>
          <cell r="L881"/>
        </row>
        <row r="882">
          <cell r="B882"/>
          <cell r="K882"/>
          <cell r="L882"/>
        </row>
        <row r="883">
          <cell r="B883"/>
          <cell r="K883"/>
          <cell r="L883"/>
        </row>
        <row r="884">
          <cell r="B884"/>
          <cell r="K884"/>
          <cell r="L884"/>
        </row>
        <row r="885">
          <cell r="B885"/>
          <cell r="K885"/>
          <cell r="L885"/>
        </row>
        <row r="886">
          <cell r="B886"/>
          <cell r="K886"/>
          <cell r="L886"/>
        </row>
        <row r="887">
          <cell r="B887"/>
          <cell r="K887"/>
          <cell r="L887"/>
        </row>
        <row r="888">
          <cell r="B888"/>
          <cell r="K888"/>
          <cell r="L888"/>
        </row>
        <row r="889">
          <cell r="B889"/>
          <cell r="K889"/>
          <cell r="L889"/>
        </row>
        <row r="890">
          <cell r="B890"/>
          <cell r="K890"/>
          <cell r="L890"/>
        </row>
        <row r="891">
          <cell r="B891"/>
          <cell r="K891"/>
          <cell r="L891"/>
        </row>
        <row r="892">
          <cell r="B892"/>
          <cell r="K892"/>
          <cell r="L892"/>
        </row>
        <row r="893">
          <cell r="B893"/>
          <cell r="K893"/>
          <cell r="L893"/>
        </row>
        <row r="894">
          <cell r="B894"/>
          <cell r="K894"/>
          <cell r="L894"/>
        </row>
        <row r="895">
          <cell r="B895"/>
          <cell r="K895"/>
          <cell r="L895"/>
        </row>
        <row r="896">
          <cell r="B896"/>
          <cell r="K896"/>
          <cell r="L896"/>
        </row>
        <row r="897">
          <cell r="B897"/>
          <cell r="K897"/>
          <cell r="L897"/>
        </row>
        <row r="898">
          <cell r="B898"/>
          <cell r="K898"/>
          <cell r="L898"/>
        </row>
        <row r="899">
          <cell r="B899"/>
          <cell r="K899"/>
          <cell r="L899"/>
        </row>
        <row r="900">
          <cell r="B900"/>
          <cell r="K900"/>
          <cell r="L900"/>
        </row>
        <row r="901">
          <cell r="B901"/>
          <cell r="K901"/>
          <cell r="L901"/>
        </row>
        <row r="902">
          <cell r="B902"/>
          <cell r="K902"/>
          <cell r="L902"/>
        </row>
        <row r="903">
          <cell r="B903"/>
          <cell r="K903"/>
          <cell r="L903"/>
        </row>
        <row r="904">
          <cell r="B904"/>
          <cell r="K904"/>
          <cell r="L904"/>
        </row>
        <row r="905">
          <cell r="B905"/>
          <cell r="K905"/>
          <cell r="L905"/>
        </row>
        <row r="906">
          <cell r="B906"/>
          <cell r="K906"/>
          <cell r="L906"/>
        </row>
        <row r="907">
          <cell r="B907"/>
          <cell r="K907"/>
          <cell r="L907"/>
        </row>
        <row r="908">
          <cell r="B908"/>
          <cell r="K908"/>
          <cell r="L908"/>
        </row>
        <row r="909">
          <cell r="B909"/>
          <cell r="K909"/>
          <cell r="L909"/>
        </row>
        <row r="910">
          <cell r="B910"/>
          <cell r="K910"/>
          <cell r="L910"/>
        </row>
        <row r="911">
          <cell r="B911"/>
          <cell r="K911"/>
          <cell r="L911"/>
        </row>
        <row r="912">
          <cell r="B912"/>
          <cell r="K912"/>
          <cell r="L912"/>
        </row>
        <row r="913">
          <cell r="B913"/>
          <cell r="K913"/>
          <cell r="L913"/>
        </row>
        <row r="914">
          <cell r="B914"/>
          <cell r="K914"/>
          <cell r="L914"/>
        </row>
        <row r="915">
          <cell r="B915"/>
          <cell r="K915"/>
          <cell r="L915"/>
        </row>
        <row r="916">
          <cell r="B916"/>
          <cell r="K916"/>
          <cell r="L916"/>
        </row>
        <row r="917">
          <cell r="B917"/>
          <cell r="K917"/>
          <cell r="L917"/>
        </row>
        <row r="918">
          <cell r="B918"/>
          <cell r="K918"/>
          <cell r="L918"/>
        </row>
        <row r="919">
          <cell r="B919"/>
          <cell r="K919"/>
          <cell r="L919"/>
        </row>
        <row r="920">
          <cell r="B920"/>
          <cell r="K920"/>
          <cell r="L920"/>
        </row>
        <row r="921">
          <cell r="B921"/>
          <cell r="K921"/>
          <cell r="L921"/>
        </row>
        <row r="922">
          <cell r="B922"/>
          <cell r="K922"/>
          <cell r="L922"/>
        </row>
        <row r="923">
          <cell r="B923"/>
          <cell r="K923"/>
          <cell r="L923"/>
        </row>
        <row r="924">
          <cell r="B924"/>
          <cell r="K924"/>
          <cell r="L924"/>
        </row>
        <row r="925">
          <cell r="B925"/>
          <cell r="K925"/>
          <cell r="L925"/>
        </row>
        <row r="926">
          <cell r="B926"/>
          <cell r="K926"/>
          <cell r="L926"/>
        </row>
        <row r="927">
          <cell r="B927"/>
          <cell r="K927"/>
          <cell r="L927"/>
        </row>
        <row r="928">
          <cell r="B928"/>
          <cell r="K928"/>
          <cell r="L928"/>
        </row>
        <row r="929">
          <cell r="B929"/>
          <cell r="K929"/>
          <cell r="L929"/>
        </row>
        <row r="930">
          <cell r="B930"/>
          <cell r="K930"/>
          <cell r="L930"/>
        </row>
        <row r="931">
          <cell r="B931"/>
          <cell r="K931"/>
          <cell r="L931"/>
        </row>
        <row r="932">
          <cell r="B932"/>
          <cell r="K932"/>
          <cell r="L932"/>
        </row>
        <row r="933">
          <cell r="B933"/>
          <cell r="K933"/>
          <cell r="L933"/>
        </row>
        <row r="934">
          <cell r="B934"/>
          <cell r="K934"/>
          <cell r="L934"/>
        </row>
        <row r="935">
          <cell r="B935"/>
          <cell r="K935"/>
          <cell r="L935"/>
        </row>
        <row r="936">
          <cell r="B936"/>
          <cell r="K936"/>
          <cell r="L936"/>
        </row>
        <row r="937">
          <cell r="B937"/>
          <cell r="K937"/>
          <cell r="L937"/>
        </row>
        <row r="938">
          <cell r="B938"/>
          <cell r="K938"/>
          <cell r="L938"/>
        </row>
        <row r="939">
          <cell r="B939"/>
          <cell r="K939"/>
          <cell r="L939"/>
        </row>
        <row r="940">
          <cell r="B940"/>
          <cell r="K940"/>
          <cell r="L940"/>
        </row>
        <row r="941">
          <cell r="B941"/>
          <cell r="K941"/>
          <cell r="L941"/>
        </row>
        <row r="942">
          <cell r="B942"/>
          <cell r="K942"/>
          <cell r="L942"/>
        </row>
        <row r="943">
          <cell r="B943"/>
          <cell r="K943"/>
          <cell r="L943"/>
        </row>
        <row r="944">
          <cell r="B944"/>
          <cell r="K944"/>
          <cell r="L944"/>
        </row>
        <row r="945">
          <cell r="B945"/>
          <cell r="K945"/>
          <cell r="L945"/>
        </row>
        <row r="946">
          <cell r="B946"/>
          <cell r="K946"/>
          <cell r="L946"/>
        </row>
        <row r="947">
          <cell r="B947"/>
          <cell r="K947"/>
          <cell r="L947"/>
        </row>
        <row r="948">
          <cell r="B948"/>
          <cell r="K948"/>
          <cell r="L948"/>
        </row>
        <row r="949">
          <cell r="B949"/>
          <cell r="K949"/>
          <cell r="L949"/>
        </row>
        <row r="950">
          <cell r="B950"/>
          <cell r="K950"/>
          <cell r="L950"/>
        </row>
        <row r="951">
          <cell r="B951"/>
          <cell r="K951"/>
          <cell r="L951"/>
        </row>
        <row r="952">
          <cell r="B952"/>
          <cell r="K952"/>
          <cell r="L952"/>
        </row>
        <row r="953">
          <cell r="B953"/>
          <cell r="K953"/>
          <cell r="L953"/>
        </row>
        <row r="954">
          <cell r="B954"/>
          <cell r="K954"/>
          <cell r="L954"/>
        </row>
        <row r="955">
          <cell r="B955"/>
          <cell r="K955"/>
          <cell r="L955"/>
        </row>
        <row r="956">
          <cell r="B956"/>
          <cell r="K956"/>
          <cell r="L956"/>
        </row>
        <row r="957">
          <cell r="B957"/>
          <cell r="K957"/>
          <cell r="L957"/>
        </row>
        <row r="958">
          <cell r="B958"/>
          <cell r="K958"/>
          <cell r="L958"/>
        </row>
        <row r="959">
          <cell r="B959"/>
          <cell r="K959"/>
          <cell r="L959"/>
        </row>
        <row r="960">
          <cell r="B960"/>
          <cell r="K960"/>
          <cell r="L960"/>
        </row>
        <row r="961">
          <cell r="B961"/>
          <cell r="K961"/>
          <cell r="L961"/>
        </row>
        <row r="962">
          <cell r="B962"/>
          <cell r="K962"/>
          <cell r="L962"/>
        </row>
        <row r="963">
          <cell r="B963"/>
          <cell r="K963"/>
          <cell r="L963"/>
        </row>
        <row r="964">
          <cell r="B964"/>
          <cell r="K964"/>
          <cell r="L964"/>
        </row>
        <row r="965">
          <cell r="B965"/>
          <cell r="K965"/>
          <cell r="L965"/>
        </row>
        <row r="966">
          <cell r="B966"/>
          <cell r="K966"/>
          <cell r="L966"/>
        </row>
        <row r="967">
          <cell r="B967"/>
          <cell r="K967"/>
          <cell r="L967"/>
        </row>
        <row r="968">
          <cell r="B968"/>
          <cell r="K968"/>
          <cell r="L968"/>
        </row>
        <row r="969">
          <cell r="B969"/>
          <cell r="K969"/>
          <cell r="L969"/>
        </row>
        <row r="970">
          <cell r="B970"/>
          <cell r="K970"/>
          <cell r="L970"/>
        </row>
        <row r="971">
          <cell r="B971"/>
          <cell r="K971"/>
          <cell r="L971"/>
        </row>
        <row r="972">
          <cell r="B972"/>
          <cell r="K972"/>
          <cell r="L972"/>
        </row>
        <row r="973">
          <cell r="B973"/>
          <cell r="K973"/>
          <cell r="L973"/>
        </row>
        <row r="974">
          <cell r="B974"/>
          <cell r="K974"/>
          <cell r="L974"/>
        </row>
        <row r="975">
          <cell r="B975"/>
          <cell r="K975"/>
          <cell r="L975"/>
        </row>
        <row r="976">
          <cell r="B976"/>
          <cell r="K976"/>
          <cell r="L976"/>
        </row>
        <row r="977">
          <cell r="B977"/>
          <cell r="K977"/>
          <cell r="L977"/>
        </row>
        <row r="978">
          <cell r="B978"/>
          <cell r="K978"/>
          <cell r="L978"/>
        </row>
        <row r="979">
          <cell r="B979"/>
          <cell r="K979"/>
          <cell r="L979"/>
        </row>
        <row r="980">
          <cell r="B980"/>
          <cell r="K980"/>
          <cell r="L980"/>
        </row>
        <row r="981">
          <cell r="B981"/>
          <cell r="K981"/>
          <cell r="L981"/>
        </row>
        <row r="982">
          <cell r="B982"/>
          <cell r="K982"/>
          <cell r="L982"/>
        </row>
        <row r="983">
          <cell r="B983"/>
          <cell r="K983"/>
          <cell r="L983"/>
        </row>
        <row r="984">
          <cell r="B984"/>
          <cell r="K984"/>
          <cell r="L984"/>
        </row>
        <row r="985">
          <cell r="B985"/>
          <cell r="K985"/>
          <cell r="L985"/>
        </row>
        <row r="986">
          <cell r="B986"/>
          <cell r="K986"/>
          <cell r="L986"/>
        </row>
        <row r="987">
          <cell r="B987"/>
          <cell r="K987"/>
          <cell r="L987"/>
        </row>
        <row r="988">
          <cell r="B988"/>
          <cell r="K988"/>
          <cell r="L988"/>
        </row>
        <row r="989">
          <cell r="B989"/>
          <cell r="K989"/>
          <cell r="L989"/>
        </row>
        <row r="990">
          <cell r="B990"/>
          <cell r="K990"/>
          <cell r="L990"/>
        </row>
        <row r="991">
          <cell r="B991"/>
          <cell r="K991"/>
          <cell r="L991"/>
        </row>
        <row r="992">
          <cell r="B992"/>
          <cell r="K992"/>
          <cell r="L992"/>
        </row>
        <row r="993">
          <cell r="B993"/>
          <cell r="K993"/>
          <cell r="L993"/>
        </row>
        <row r="994">
          <cell r="B994"/>
          <cell r="K994"/>
          <cell r="L994"/>
        </row>
        <row r="995">
          <cell r="B995"/>
          <cell r="K995"/>
          <cell r="L995"/>
        </row>
        <row r="996">
          <cell r="B996"/>
          <cell r="K996"/>
          <cell r="L996"/>
        </row>
        <row r="997">
          <cell r="B997"/>
          <cell r="K997"/>
          <cell r="L997"/>
        </row>
        <row r="998">
          <cell r="B998"/>
          <cell r="K998"/>
          <cell r="L998"/>
        </row>
        <row r="999">
          <cell r="B999"/>
          <cell r="K999"/>
          <cell r="L999"/>
        </row>
        <row r="1000">
          <cell r="B1000"/>
          <cell r="K1000"/>
          <cell r="L1000"/>
        </row>
        <row r="1001">
          <cell r="B1001"/>
          <cell r="K1001"/>
          <cell r="L1001"/>
        </row>
        <row r="1002">
          <cell r="B1002"/>
          <cell r="K1002"/>
          <cell r="L1002"/>
        </row>
        <row r="1003">
          <cell r="B1003"/>
          <cell r="K1003"/>
          <cell r="L1003"/>
        </row>
        <row r="1004">
          <cell r="B1004"/>
          <cell r="K1004"/>
          <cell r="L1004"/>
        </row>
        <row r="1005">
          <cell r="B1005"/>
          <cell r="K1005"/>
          <cell r="L1005"/>
        </row>
        <row r="1006">
          <cell r="B1006"/>
          <cell r="K1006"/>
          <cell r="L1006"/>
        </row>
        <row r="1007">
          <cell r="B1007"/>
          <cell r="K1007"/>
          <cell r="L1007"/>
        </row>
        <row r="1008">
          <cell r="B1008"/>
          <cell r="K1008"/>
          <cell r="L1008"/>
        </row>
        <row r="1009">
          <cell r="B1009"/>
          <cell r="K1009"/>
          <cell r="L1009"/>
        </row>
        <row r="1010">
          <cell r="B1010"/>
          <cell r="K1010"/>
          <cell r="L1010"/>
        </row>
        <row r="1011">
          <cell r="B1011"/>
          <cell r="K1011"/>
          <cell r="L1011"/>
        </row>
        <row r="1012">
          <cell r="B1012"/>
          <cell r="K1012"/>
          <cell r="L1012"/>
        </row>
        <row r="1013">
          <cell r="B1013"/>
          <cell r="K1013"/>
          <cell r="L1013"/>
        </row>
        <row r="1014">
          <cell r="B1014"/>
          <cell r="K1014"/>
          <cell r="L1014"/>
        </row>
        <row r="1015">
          <cell r="B1015"/>
          <cell r="K1015"/>
          <cell r="L1015"/>
        </row>
        <row r="1016">
          <cell r="B1016"/>
          <cell r="K1016"/>
          <cell r="L1016"/>
        </row>
        <row r="1017">
          <cell r="B1017"/>
          <cell r="K1017"/>
          <cell r="L1017"/>
        </row>
        <row r="1018">
          <cell r="B1018"/>
          <cell r="K1018"/>
          <cell r="L1018"/>
        </row>
        <row r="1019">
          <cell r="B1019"/>
          <cell r="K1019"/>
          <cell r="L1019"/>
        </row>
        <row r="1020">
          <cell r="B1020"/>
          <cell r="K1020"/>
          <cell r="L1020"/>
        </row>
        <row r="1021">
          <cell r="B1021"/>
          <cell r="K1021"/>
          <cell r="L1021"/>
        </row>
        <row r="1022">
          <cell r="B1022"/>
          <cell r="K1022"/>
          <cell r="L1022"/>
        </row>
        <row r="1023">
          <cell r="B1023"/>
          <cell r="K1023"/>
          <cell r="L1023"/>
        </row>
        <row r="1024">
          <cell r="B1024"/>
          <cell r="K1024"/>
          <cell r="L1024"/>
        </row>
        <row r="1025">
          <cell r="B1025"/>
          <cell r="K1025"/>
          <cell r="L1025"/>
        </row>
        <row r="1026">
          <cell r="B1026"/>
          <cell r="K1026"/>
          <cell r="L1026"/>
        </row>
        <row r="1027">
          <cell r="B1027"/>
          <cell r="K1027"/>
          <cell r="L1027"/>
        </row>
        <row r="1028">
          <cell r="B1028"/>
          <cell r="K1028"/>
          <cell r="L1028"/>
        </row>
        <row r="1029">
          <cell r="B1029"/>
          <cell r="K1029"/>
          <cell r="L1029"/>
        </row>
        <row r="1030">
          <cell r="B1030"/>
          <cell r="K1030"/>
          <cell r="L1030"/>
        </row>
        <row r="1031">
          <cell r="B1031"/>
          <cell r="K1031"/>
          <cell r="L1031"/>
        </row>
        <row r="1032">
          <cell r="B1032"/>
          <cell r="K1032"/>
          <cell r="L1032"/>
        </row>
        <row r="1033">
          <cell r="B1033"/>
          <cell r="K1033"/>
          <cell r="L1033"/>
        </row>
        <row r="1034">
          <cell r="B1034"/>
          <cell r="K1034"/>
          <cell r="L1034"/>
        </row>
        <row r="1035">
          <cell r="B1035"/>
          <cell r="K1035"/>
          <cell r="L1035"/>
        </row>
        <row r="1036">
          <cell r="B1036"/>
          <cell r="K1036"/>
          <cell r="L1036"/>
        </row>
        <row r="1037">
          <cell r="B1037"/>
          <cell r="K1037"/>
          <cell r="L1037"/>
        </row>
        <row r="1038">
          <cell r="B1038"/>
          <cell r="K1038"/>
          <cell r="L1038"/>
        </row>
        <row r="1039">
          <cell r="B1039"/>
          <cell r="K1039"/>
          <cell r="L1039"/>
        </row>
        <row r="1040">
          <cell r="B1040"/>
          <cell r="K1040"/>
          <cell r="L1040"/>
        </row>
        <row r="1041">
          <cell r="B1041"/>
          <cell r="K1041"/>
          <cell r="L1041"/>
        </row>
        <row r="1042">
          <cell r="B1042"/>
          <cell r="K1042"/>
          <cell r="L1042"/>
        </row>
        <row r="1043">
          <cell r="B1043"/>
          <cell r="K1043"/>
          <cell r="L1043"/>
        </row>
        <row r="1044">
          <cell r="B1044"/>
          <cell r="K1044"/>
          <cell r="L1044"/>
        </row>
        <row r="1045">
          <cell r="B1045"/>
          <cell r="K1045"/>
          <cell r="L1045"/>
        </row>
        <row r="1046">
          <cell r="B1046"/>
          <cell r="K1046"/>
          <cell r="L1046"/>
        </row>
        <row r="1047">
          <cell r="B1047"/>
          <cell r="K1047"/>
          <cell r="L1047"/>
        </row>
        <row r="1048">
          <cell r="B1048"/>
          <cell r="K1048"/>
          <cell r="L1048"/>
        </row>
        <row r="1049">
          <cell r="B1049"/>
          <cell r="K1049"/>
          <cell r="L1049"/>
        </row>
        <row r="1050">
          <cell r="B1050"/>
          <cell r="K1050"/>
          <cell r="L1050"/>
        </row>
        <row r="1051">
          <cell r="B1051"/>
          <cell r="K1051"/>
          <cell r="L1051"/>
        </row>
        <row r="1052">
          <cell r="B1052"/>
          <cell r="K1052"/>
          <cell r="L1052"/>
        </row>
        <row r="1053">
          <cell r="B1053"/>
          <cell r="K1053"/>
          <cell r="L1053"/>
        </row>
        <row r="1054">
          <cell r="B1054"/>
          <cell r="K1054"/>
          <cell r="L1054"/>
        </row>
        <row r="1055">
          <cell r="B1055"/>
          <cell r="K1055"/>
          <cell r="L1055"/>
        </row>
        <row r="1056">
          <cell r="B1056"/>
          <cell r="K1056"/>
          <cell r="L1056"/>
        </row>
        <row r="1057">
          <cell r="B1057"/>
          <cell r="K1057"/>
          <cell r="L1057"/>
        </row>
        <row r="1058">
          <cell r="B1058"/>
          <cell r="K1058"/>
          <cell r="L1058"/>
        </row>
        <row r="1059">
          <cell r="B1059"/>
          <cell r="K1059"/>
          <cell r="L1059"/>
        </row>
        <row r="1060">
          <cell r="B1060"/>
          <cell r="K1060"/>
          <cell r="L1060"/>
        </row>
        <row r="1061">
          <cell r="B1061"/>
          <cell r="K1061"/>
          <cell r="L1061"/>
        </row>
        <row r="1062">
          <cell r="B1062"/>
          <cell r="K1062"/>
          <cell r="L1062"/>
        </row>
        <row r="1063">
          <cell r="B1063"/>
          <cell r="K1063"/>
          <cell r="L1063"/>
        </row>
        <row r="1064">
          <cell r="B1064"/>
          <cell r="K1064"/>
          <cell r="L1064"/>
        </row>
        <row r="1065">
          <cell r="B1065"/>
          <cell r="K1065"/>
          <cell r="L1065"/>
        </row>
        <row r="1066">
          <cell r="B1066"/>
          <cell r="K1066"/>
          <cell r="L1066"/>
        </row>
        <row r="1067">
          <cell r="B1067"/>
          <cell r="K1067"/>
          <cell r="L1067"/>
        </row>
        <row r="1068">
          <cell r="B1068"/>
          <cell r="K1068"/>
          <cell r="L1068"/>
        </row>
        <row r="1069">
          <cell r="B1069"/>
          <cell r="K1069"/>
          <cell r="L1069"/>
        </row>
        <row r="1070">
          <cell r="B1070"/>
          <cell r="K1070"/>
          <cell r="L1070"/>
        </row>
        <row r="1071">
          <cell r="B1071"/>
          <cell r="K1071"/>
          <cell r="L1071"/>
        </row>
        <row r="1072">
          <cell r="B1072"/>
          <cell r="K1072"/>
          <cell r="L1072"/>
        </row>
        <row r="1073">
          <cell r="B1073"/>
          <cell r="K1073"/>
          <cell r="L1073"/>
        </row>
        <row r="1074">
          <cell r="B1074"/>
          <cell r="K1074"/>
          <cell r="L1074"/>
        </row>
        <row r="1075">
          <cell r="B1075"/>
          <cell r="K1075"/>
          <cell r="L1075"/>
        </row>
        <row r="1076">
          <cell r="B1076"/>
          <cell r="K1076"/>
          <cell r="L1076"/>
        </row>
        <row r="1077">
          <cell r="B1077"/>
          <cell r="K1077"/>
          <cell r="L1077"/>
        </row>
        <row r="1078">
          <cell r="B1078"/>
          <cell r="K1078"/>
          <cell r="L1078"/>
        </row>
        <row r="1079">
          <cell r="B1079"/>
          <cell r="K1079"/>
          <cell r="L1079"/>
        </row>
        <row r="1080">
          <cell r="B1080"/>
          <cell r="K1080"/>
          <cell r="L1080"/>
        </row>
        <row r="1081">
          <cell r="B1081"/>
          <cell r="K1081"/>
          <cell r="L1081"/>
        </row>
        <row r="1082">
          <cell r="B1082"/>
          <cell r="K1082"/>
          <cell r="L1082"/>
        </row>
        <row r="1083">
          <cell r="B1083"/>
          <cell r="K1083"/>
          <cell r="L1083"/>
        </row>
        <row r="1084">
          <cell r="B1084"/>
          <cell r="K1084"/>
          <cell r="L1084"/>
        </row>
        <row r="1085">
          <cell r="B1085"/>
          <cell r="K1085"/>
          <cell r="L1085"/>
        </row>
        <row r="1086">
          <cell r="B1086"/>
          <cell r="K1086"/>
          <cell r="L1086"/>
        </row>
        <row r="1087">
          <cell r="B1087"/>
          <cell r="K1087"/>
          <cell r="L1087"/>
        </row>
        <row r="1088">
          <cell r="B1088"/>
          <cell r="K1088"/>
          <cell r="L1088"/>
        </row>
        <row r="1089">
          <cell r="B1089"/>
          <cell r="K1089"/>
          <cell r="L1089"/>
        </row>
        <row r="1090">
          <cell r="B1090"/>
          <cell r="K1090"/>
          <cell r="L1090"/>
        </row>
        <row r="1091">
          <cell r="B1091"/>
          <cell r="K1091"/>
          <cell r="L1091"/>
        </row>
        <row r="1092">
          <cell r="B1092"/>
          <cell r="K1092"/>
          <cell r="L1092"/>
        </row>
        <row r="1093">
          <cell r="B1093"/>
          <cell r="K1093"/>
          <cell r="L1093"/>
        </row>
        <row r="1094">
          <cell r="B1094"/>
          <cell r="K1094"/>
          <cell r="L1094"/>
        </row>
        <row r="1095">
          <cell r="B1095"/>
          <cell r="K1095"/>
          <cell r="L1095"/>
        </row>
        <row r="1096">
          <cell r="B1096"/>
          <cell r="K1096"/>
          <cell r="L1096"/>
        </row>
        <row r="1097">
          <cell r="B1097"/>
          <cell r="K1097"/>
          <cell r="L1097"/>
        </row>
        <row r="1098">
          <cell r="B1098"/>
          <cell r="K1098"/>
          <cell r="L1098"/>
        </row>
        <row r="1099">
          <cell r="B1099"/>
          <cell r="K1099"/>
          <cell r="L1099"/>
        </row>
        <row r="1100">
          <cell r="B1100"/>
          <cell r="K1100"/>
          <cell r="L1100"/>
        </row>
        <row r="1101">
          <cell r="B1101"/>
          <cell r="K1101"/>
          <cell r="L1101"/>
        </row>
        <row r="1102">
          <cell r="B1102"/>
          <cell r="K1102"/>
          <cell r="L1102"/>
        </row>
        <row r="1103">
          <cell r="B1103"/>
          <cell r="K1103"/>
          <cell r="L1103"/>
        </row>
        <row r="1104">
          <cell r="B1104"/>
          <cell r="K1104"/>
          <cell r="L1104"/>
        </row>
        <row r="1105">
          <cell r="B1105"/>
          <cell r="K1105"/>
          <cell r="L1105"/>
        </row>
        <row r="1106">
          <cell r="B1106"/>
          <cell r="K1106"/>
          <cell r="L1106"/>
        </row>
        <row r="1107">
          <cell r="B1107"/>
          <cell r="K1107"/>
          <cell r="L1107"/>
        </row>
        <row r="1108">
          <cell r="B1108"/>
          <cell r="K1108"/>
          <cell r="L1108"/>
        </row>
        <row r="1109">
          <cell r="B1109"/>
          <cell r="K1109"/>
          <cell r="L1109"/>
        </row>
        <row r="1110">
          <cell r="B1110"/>
          <cell r="K1110"/>
          <cell r="L1110"/>
        </row>
        <row r="1111">
          <cell r="B1111"/>
          <cell r="K1111"/>
          <cell r="L1111"/>
        </row>
        <row r="1112">
          <cell r="B1112"/>
          <cell r="K1112"/>
          <cell r="L1112"/>
        </row>
        <row r="1113">
          <cell r="B1113"/>
          <cell r="K1113"/>
          <cell r="L1113"/>
        </row>
        <row r="1114">
          <cell r="B1114"/>
          <cell r="K1114"/>
          <cell r="L1114"/>
        </row>
        <row r="1115">
          <cell r="B1115"/>
          <cell r="K1115"/>
          <cell r="L1115"/>
        </row>
        <row r="1116">
          <cell r="B1116"/>
          <cell r="K1116"/>
          <cell r="L1116"/>
        </row>
        <row r="1117">
          <cell r="B1117"/>
          <cell r="K1117"/>
          <cell r="L1117"/>
        </row>
        <row r="1118">
          <cell r="B1118"/>
          <cell r="K1118"/>
          <cell r="L1118"/>
        </row>
        <row r="1119">
          <cell r="B1119"/>
          <cell r="K1119"/>
          <cell r="L1119"/>
        </row>
        <row r="1120">
          <cell r="B1120"/>
          <cell r="K1120"/>
          <cell r="L1120"/>
        </row>
        <row r="1121">
          <cell r="B1121"/>
          <cell r="K1121"/>
          <cell r="L1121"/>
        </row>
        <row r="1122">
          <cell r="B1122"/>
          <cell r="K1122"/>
          <cell r="L1122"/>
        </row>
        <row r="1123">
          <cell r="B1123"/>
          <cell r="K1123"/>
          <cell r="L1123"/>
        </row>
        <row r="1124">
          <cell r="B1124"/>
          <cell r="K1124"/>
          <cell r="L1124"/>
        </row>
        <row r="1125">
          <cell r="B1125"/>
          <cell r="K1125"/>
          <cell r="L1125"/>
        </row>
        <row r="1126">
          <cell r="B1126"/>
          <cell r="K1126"/>
          <cell r="L1126"/>
        </row>
        <row r="1127">
          <cell r="B1127"/>
          <cell r="K1127"/>
          <cell r="L1127"/>
        </row>
        <row r="1128">
          <cell r="B1128"/>
          <cell r="K1128"/>
          <cell r="L1128"/>
        </row>
        <row r="1129">
          <cell r="B1129"/>
          <cell r="K1129"/>
          <cell r="L1129"/>
        </row>
        <row r="1130">
          <cell r="B1130"/>
          <cell r="K1130"/>
          <cell r="L1130"/>
        </row>
        <row r="1131">
          <cell r="B1131"/>
          <cell r="K1131"/>
          <cell r="L1131"/>
        </row>
        <row r="1132">
          <cell r="B1132"/>
          <cell r="K1132"/>
          <cell r="L1132"/>
        </row>
        <row r="1133">
          <cell r="B1133"/>
          <cell r="K1133"/>
          <cell r="L1133"/>
        </row>
        <row r="1134">
          <cell r="B1134"/>
          <cell r="K1134"/>
          <cell r="L1134"/>
        </row>
        <row r="1135">
          <cell r="B1135"/>
          <cell r="K1135"/>
          <cell r="L1135"/>
        </row>
        <row r="1136">
          <cell r="B1136"/>
          <cell r="K1136"/>
          <cell r="L1136"/>
        </row>
        <row r="1137">
          <cell r="B1137"/>
          <cell r="K1137"/>
          <cell r="L1137"/>
        </row>
        <row r="1138">
          <cell r="B1138"/>
          <cell r="K1138"/>
          <cell r="L1138"/>
        </row>
        <row r="1139">
          <cell r="B1139"/>
          <cell r="K1139"/>
          <cell r="L1139"/>
        </row>
        <row r="1140">
          <cell r="B1140"/>
          <cell r="K1140"/>
          <cell r="L1140"/>
        </row>
        <row r="1141">
          <cell r="B1141"/>
          <cell r="K1141"/>
          <cell r="L1141"/>
        </row>
        <row r="1142">
          <cell r="B1142"/>
          <cell r="K1142"/>
          <cell r="L1142"/>
        </row>
        <row r="1143">
          <cell r="B1143"/>
          <cell r="K1143"/>
          <cell r="L1143"/>
        </row>
        <row r="1144">
          <cell r="B1144"/>
          <cell r="K1144"/>
          <cell r="L1144"/>
        </row>
        <row r="1145">
          <cell r="B1145"/>
          <cell r="K1145"/>
          <cell r="L1145"/>
        </row>
        <row r="1146">
          <cell r="B1146"/>
          <cell r="K1146"/>
          <cell r="L1146"/>
        </row>
        <row r="1147">
          <cell r="B1147"/>
          <cell r="K1147"/>
          <cell r="L1147"/>
        </row>
        <row r="1148">
          <cell r="B1148"/>
          <cell r="K1148"/>
          <cell r="L1148"/>
        </row>
        <row r="1149">
          <cell r="B1149"/>
          <cell r="K1149"/>
          <cell r="L1149"/>
        </row>
        <row r="1150">
          <cell r="B1150"/>
          <cell r="K1150"/>
          <cell r="L1150"/>
        </row>
        <row r="1151">
          <cell r="B1151"/>
          <cell r="K1151"/>
          <cell r="L1151"/>
        </row>
        <row r="1152">
          <cell r="B1152"/>
          <cell r="K1152"/>
          <cell r="L1152"/>
        </row>
        <row r="1153">
          <cell r="B1153"/>
          <cell r="K1153"/>
          <cell r="L1153"/>
        </row>
        <row r="1154">
          <cell r="B1154"/>
          <cell r="K1154"/>
          <cell r="L1154"/>
        </row>
        <row r="1155">
          <cell r="B1155"/>
          <cell r="K1155"/>
          <cell r="L1155"/>
        </row>
        <row r="1156">
          <cell r="B1156"/>
          <cell r="K1156"/>
          <cell r="L1156"/>
        </row>
        <row r="1157">
          <cell r="B1157"/>
          <cell r="K1157"/>
          <cell r="L1157"/>
        </row>
        <row r="1158">
          <cell r="B1158"/>
          <cell r="K1158"/>
          <cell r="L1158"/>
        </row>
        <row r="1159">
          <cell r="B1159"/>
          <cell r="K1159"/>
          <cell r="L1159"/>
        </row>
        <row r="1160">
          <cell r="B1160"/>
          <cell r="K1160"/>
          <cell r="L1160"/>
        </row>
        <row r="1161">
          <cell r="B1161"/>
          <cell r="K1161"/>
          <cell r="L1161"/>
        </row>
        <row r="1162">
          <cell r="B1162"/>
          <cell r="K1162"/>
          <cell r="L1162"/>
        </row>
        <row r="1163">
          <cell r="B1163"/>
          <cell r="K1163"/>
          <cell r="L1163"/>
        </row>
        <row r="1164">
          <cell r="B1164"/>
          <cell r="K1164"/>
          <cell r="L1164"/>
        </row>
        <row r="1165">
          <cell r="B1165"/>
          <cell r="K1165"/>
          <cell r="L1165"/>
        </row>
        <row r="1166">
          <cell r="B1166"/>
          <cell r="K1166"/>
          <cell r="L1166"/>
        </row>
        <row r="1167">
          <cell r="B1167"/>
          <cell r="K1167"/>
          <cell r="L1167"/>
        </row>
        <row r="1168">
          <cell r="B1168"/>
          <cell r="K1168"/>
          <cell r="L1168"/>
        </row>
        <row r="1169">
          <cell r="B1169"/>
          <cell r="K1169"/>
          <cell r="L1169"/>
        </row>
        <row r="1170">
          <cell r="B1170"/>
          <cell r="K1170"/>
          <cell r="L1170"/>
        </row>
        <row r="1171">
          <cell r="B1171"/>
          <cell r="K1171"/>
          <cell r="L1171"/>
        </row>
        <row r="1172">
          <cell r="B1172"/>
          <cell r="K1172"/>
          <cell r="L1172"/>
        </row>
        <row r="1173">
          <cell r="B1173"/>
          <cell r="K1173"/>
          <cell r="L1173"/>
        </row>
        <row r="1174">
          <cell r="B1174"/>
          <cell r="K1174"/>
          <cell r="L1174"/>
        </row>
        <row r="1175">
          <cell r="B1175"/>
          <cell r="K1175"/>
          <cell r="L1175"/>
        </row>
        <row r="1176">
          <cell r="B1176"/>
          <cell r="K1176"/>
          <cell r="L1176"/>
        </row>
        <row r="1177">
          <cell r="B1177"/>
          <cell r="K1177"/>
          <cell r="L1177"/>
        </row>
        <row r="1178">
          <cell r="B1178"/>
          <cell r="K1178"/>
          <cell r="L1178"/>
        </row>
        <row r="1179">
          <cell r="B1179"/>
          <cell r="K1179"/>
          <cell r="L1179"/>
        </row>
        <row r="1180">
          <cell r="B1180"/>
          <cell r="K1180"/>
          <cell r="L1180"/>
        </row>
        <row r="1181">
          <cell r="B1181"/>
          <cell r="K1181"/>
          <cell r="L1181"/>
        </row>
        <row r="1182">
          <cell r="B1182"/>
          <cell r="K1182"/>
          <cell r="L1182"/>
        </row>
        <row r="1183">
          <cell r="B1183"/>
          <cell r="K1183"/>
          <cell r="L1183"/>
        </row>
        <row r="1184">
          <cell r="B1184"/>
          <cell r="K1184"/>
          <cell r="L1184"/>
        </row>
        <row r="1185">
          <cell r="B1185"/>
          <cell r="K1185"/>
          <cell r="L1185"/>
        </row>
        <row r="1186">
          <cell r="B1186"/>
          <cell r="K1186"/>
          <cell r="L1186"/>
        </row>
        <row r="1187">
          <cell r="B1187"/>
          <cell r="K1187"/>
          <cell r="L1187"/>
        </row>
        <row r="1188">
          <cell r="B1188"/>
          <cell r="K1188"/>
          <cell r="L1188"/>
        </row>
        <row r="1189">
          <cell r="B1189"/>
          <cell r="K1189"/>
          <cell r="L1189"/>
        </row>
        <row r="1190">
          <cell r="B1190"/>
          <cell r="K1190"/>
          <cell r="L1190"/>
        </row>
        <row r="1191">
          <cell r="B1191"/>
          <cell r="K1191"/>
          <cell r="L1191"/>
        </row>
        <row r="1192">
          <cell r="B1192"/>
          <cell r="K1192"/>
          <cell r="L1192"/>
        </row>
        <row r="1193">
          <cell r="B1193"/>
          <cell r="K1193"/>
          <cell r="L1193"/>
        </row>
        <row r="1194">
          <cell r="B1194"/>
          <cell r="K1194"/>
          <cell r="L1194"/>
        </row>
        <row r="1195">
          <cell r="B1195"/>
          <cell r="K1195"/>
          <cell r="L1195"/>
        </row>
        <row r="1196">
          <cell r="B1196"/>
          <cell r="K1196"/>
          <cell r="L1196"/>
        </row>
        <row r="1197">
          <cell r="B1197"/>
          <cell r="K1197"/>
          <cell r="L1197"/>
        </row>
        <row r="1198">
          <cell r="B1198"/>
          <cell r="K1198"/>
          <cell r="L1198"/>
        </row>
        <row r="1199">
          <cell r="B1199"/>
          <cell r="K1199"/>
          <cell r="L1199"/>
        </row>
        <row r="1200">
          <cell r="B1200"/>
          <cell r="K1200"/>
          <cell r="L1200"/>
        </row>
        <row r="1201">
          <cell r="B1201"/>
          <cell r="K1201"/>
          <cell r="L1201"/>
        </row>
        <row r="1202">
          <cell r="B1202"/>
          <cell r="K1202"/>
          <cell r="L1202"/>
        </row>
        <row r="1203">
          <cell r="B1203"/>
          <cell r="K1203"/>
          <cell r="L1203"/>
        </row>
        <row r="1204">
          <cell r="B1204"/>
          <cell r="K1204"/>
          <cell r="L1204"/>
        </row>
        <row r="1205">
          <cell r="B1205"/>
          <cell r="K1205"/>
          <cell r="L1205"/>
        </row>
        <row r="1206">
          <cell r="B1206"/>
          <cell r="K1206"/>
          <cell r="L1206"/>
        </row>
        <row r="1207">
          <cell r="B1207"/>
          <cell r="K1207"/>
          <cell r="L1207"/>
        </row>
        <row r="1208">
          <cell r="B1208"/>
          <cell r="K1208"/>
          <cell r="L1208"/>
        </row>
        <row r="1209">
          <cell r="B1209"/>
          <cell r="K1209"/>
          <cell r="L1209"/>
        </row>
        <row r="1210">
          <cell r="B1210"/>
          <cell r="K1210"/>
          <cell r="L1210"/>
        </row>
        <row r="1211">
          <cell r="B1211"/>
          <cell r="K1211"/>
          <cell r="L1211"/>
        </row>
        <row r="1212">
          <cell r="B1212"/>
          <cell r="K1212"/>
          <cell r="L1212"/>
        </row>
        <row r="1213">
          <cell r="B1213"/>
          <cell r="K1213"/>
          <cell r="L1213"/>
        </row>
        <row r="1214">
          <cell r="B1214"/>
          <cell r="K1214"/>
          <cell r="L1214"/>
        </row>
        <row r="1215">
          <cell r="B1215"/>
          <cell r="K1215"/>
          <cell r="L1215"/>
        </row>
        <row r="1216">
          <cell r="B1216"/>
          <cell r="K1216"/>
          <cell r="L1216"/>
        </row>
        <row r="1217">
          <cell r="B1217"/>
          <cell r="K1217"/>
          <cell r="L1217"/>
        </row>
        <row r="1218">
          <cell r="B1218"/>
          <cell r="K1218"/>
          <cell r="L1218"/>
        </row>
        <row r="1219">
          <cell r="B1219"/>
          <cell r="K1219"/>
          <cell r="L1219"/>
        </row>
        <row r="1220">
          <cell r="B1220"/>
          <cell r="K1220"/>
          <cell r="L1220"/>
        </row>
        <row r="1221">
          <cell r="B1221"/>
          <cell r="K1221"/>
          <cell r="L1221"/>
        </row>
        <row r="1222">
          <cell r="B1222"/>
          <cell r="K1222"/>
          <cell r="L1222"/>
        </row>
        <row r="1223">
          <cell r="B1223"/>
          <cell r="K1223"/>
          <cell r="L1223"/>
        </row>
        <row r="1224">
          <cell r="B1224"/>
          <cell r="K1224"/>
          <cell r="L1224"/>
        </row>
        <row r="1225">
          <cell r="B1225"/>
          <cell r="K1225"/>
          <cell r="L1225"/>
        </row>
        <row r="1226">
          <cell r="B1226"/>
          <cell r="K1226"/>
          <cell r="L1226"/>
        </row>
        <row r="1227">
          <cell r="B1227"/>
          <cell r="K1227"/>
          <cell r="L1227"/>
        </row>
        <row r="1228">
          <cell r="B1228"/>
          <cell r="K1228"/>
          <cell r="L1228"/>
        </row>
        <row r="1229">
          <cell r="B1229"/>
          <cell r="K1229"/>
          <cell r="L1229"/>
        </row>
        <row r="1230">
          <cell r="B1230"/>
          <cell r="K1230"/>
          <cell r="L1230"/>
        </row>
        <row r="1231">
          <cell r="B1231"/>
          <cell r="K1231"/>
          <cell r="L1231"/>
        </row>
        <row r="1232">
          <cell r="B1232"/>
          <cell r="K1232"/>
          <cell r="L1232"/>
        </row>
        <row r="1233">
          <cell r="B1233"/>
          <cell r="K1233"/>
          <cell r="L1233"/>
        </row>
        <row r="1234">
          <cell r="B1234"/>
          <cell r="K1234"/>
          <cell r="L1234"/>
        </row>
        <row r="1235">
          <cell r="B1235"/>
          <cell r="K1235"/>
          <cell r="L1235"/>
        </row>
        <row r="1236">
          <cell r="B1236"/>
          <cell r="K1236"/>
          <cell r="L1236"/>
        </row>
        <row r="1237">
          <cell r="B1237"/>
          <cell r="K1237"/>
          <cell r="L1237"/>
        </row>
        <row r="1238">
          <cell r="B1238"/>
          <cell r="K1238"/>
          <cell r="L1238"/>
        </row>
        <row r="1239">
          <cell r="B1239"/>
          <cell r="K1239"/>
          <cell r="L1239"/>
        </row>
        <row r="1240">
          <cell r="B1240"/>
          <cell r="K1240"/>
          <cell r="L1240"/>
        </row>
        <row r="1241">
          <cell r="B1241"/>
          <cell r="K1241"/>
          <cell r="L1241"/>
        </row>
        <row r="1242">
          <cell r="B1242"/>
          <cell r="K1242"/>
          <cell r="L1242"/>
        </row>
        <row r="1243">
          <cell r="B1243"/>
          <cell r="K1243"/>
          <cell r="L1243"/>
        </row>
        <row r="1244">
          <cell r="B1244"/>
          <cell r="K1244"/>
          <cell r="L1244"/>
        </row>
        <row r="1245">
          <cell r="B1245"/>
          <cell r="K1245"/>
          <cell r="L1245"/>
        </row>
        <row r="1246">
          <cell r="B1246"/>
          <cell r="K1246"/>
          <cell r="L1246"/>
        </row>
        <row r="1247">
          <cell r="B1247"/>
          <cell r="K1247"/>
          <cell r="L1247"/>
        </row>
        <row r="1248">
          <cell r="B1248"/>
          <cell r="K1248"/>
          <cell r="L1248"/>
        </row>
        <row r="1249">
          <cell r="B1249"/>
          <cell r="K1249"/>
          <cell r="L1249"/>
        </row>
        <row r="1250">
          <cell r="B1250"/>
          <cell r="K1250"/>
          <cell r="L1250"/>
        </row>
        <row r="1251">
          <cell r="B1251"/>
          <cell r="K1251"/>
          <cell r="L1251"/>
        </row>
        <row r="1252">
          <cell r="B1252"/>
          <cell r="K1252"/>
          <cell r="L1252"/>
        </row>
        <row r="1253">
          <cell r="B1253"/>
          <cell r="K1253"/>
          <cell r="L1253"/>
        </row>
        <row r="1254">
          <cell r="B1254"/>
          <cell r="K1254"/>
          <cell r="L1254"/>
        </row>
        <row r="1255">
          <cell r="B1255"/>
          <cell r="K1255"/>
          <cell r="L1255"/>
        </row>
        <row r="1256">
          <cell r="B1256"/>
          <cell r="K1256"/>
          <cell r="L1256"/>
        </row>
        <row r="1257">
          <cell r="B1257"/>
          <cell r="K1257"/>
          <cell r="L1257"/>
        </row>
        <row r="1258">
          <cell r="B1258"/>
          <cell r="K1258"/>
          <cell r="L1258"/>
        </row>
        <row r="1259">
          <cell r="B1259"/>
          <cell r="K1259"/>
          <cell r="L1259"/>
        </row>
        <row r="1260">
          <cell r="B1260"/>
          <cell r="K1260"/>
          <cell r="L1260"/>
        </row>
        <row r="1261">
          <cell r="B1261"/>
          <cell r="K1261"/>
          <cell r="L1261"/>
        </row>
        <row r="1262">
          <cell r="B1262"/>
          <cell r="K1262"/>
          <cell r="L1262"/>
        </row>
        <row r="1263">
          <cell r="B1263"/>
          <cell r="K1263"/>
          <cell r="L1263"/>
        </row>
        <row r="1264">
          <cell r="B1264"/>
          <cell r="K1264"/>
          <cell r="L1264"/>
        </row>
        <row r="1265">
          <cell r="B1265"/>
          <cell r="K1265"/>
          <cell r="L1265"/>
        </row>
        <row r="1266">
          <cell r="B1266"/>
          <cell r="K1266"/>
          <cell r="L1266"/>
        </row>
        <row r="1267">
          <cell r="B1267"/>
          <cell r="K1267"/>
          <cell r="L1267"/>
        </row>
        <row r="1268">
          <cell r="B1268"/>
          <cell r="K1268"/>
          <cell r="L1268"/>
        </row>
        <row r="1269">
          <cell r="B1269"/>
          <cell r="K1269"/>
          <cell r="L1269"/>
        </row>
        <row r="1270">
          <cell r="B1270"/>
          <cell r="K1270"/>
          <cell r="L1270"/>
        </row>
        <row r="1271">
          <cell r="B1271"/>
          <cell r="K1271"/>
          <cell r="L1271"/>
        </row>
        <row r="1272">
          <cell r="B1272"/>
          <cell r="K1272"/>
          <cell r="L1272"/>
        </row>
        <row r="1273">
          <cell r="B1273"/>
          <cell r="K1273"/>
          <cell r="L1273"/>
        </row>
        <row r="1274">
          <cell r="B1274"/>
          <cell r="K1274"/>
          <cell r="L1274"/>
        </row>
        <row r="1275">
          <cell r="B1275"/>
          <cell r="K1275"/>
          <cell r="L1275"/>
        </row>
        <row r="1276">
          <cell r="B1276"/>
          <cell r="K1276"/>
          <cell r="L1276"/>
        </row>
        <row r="1277">
          <cell r="B1277"/>
          <cell r="K1277"/>
          <cell r="L1277"/>
        </row>
        <row r="1278">
          <cell r="B1278"/>
          <cell r="K1278"/>
          <cell r="L1278"/>
        </row>
        <row r="1279">
          <cell r="B1279"/>
          <cell r="K1279"/>
          <cell r="L1279"/>
        </row>
        <row r="1280">
          <cell r="B1280"/>
          <cell r="K1280"/>
          <cell r="L1280"/>
        </row>
        <row r="1281">
          <cell r="B1281"/>
          <cell r="K1281"/>
          <cell r="L1281"/>
        </row>
        <row r="1282">
          <cell r="B1282"/>
          <cell r="K1282"/>
          <cell r="L1282"/>
        </row>
        <row r="1283">
          <cell r="B1283"/>
          <cell r="K1283"/>
          <cell r="L1283"/>
        </row>
        <row r="1284">
          <cell r="B1284"/>
          <cell r="K1284"/>
          <cell r="L1284"/>
        </row>
        <row r="1285">
          <cell r="B1285"/>
          <cell r="K1285"/>
          <cell r="L1285"/>
        </row>
        <row r="1286">
          <cell r="B1286"/>
          <cell r="K1286"/>
          <cell r="L1286"/>
        </row>
        <row r="1287">
          <cell r="B1287"/>
          <cell r="K1287"/>
          <cell r="L1287"/>
        </row>
        <row r="1288">
          <cell r="B1288"/>
          <cell r="K1288"/>
          <cell r="L1288"/>
        </row>
        <row r="1289">
          <cell r="B1289"/>
          <cell r="K1289"/>
          <cell r="L1289"/>
        </row>
        <row r="1290">
          <cell r="B1290"/>
          <cell r="K1290"/>
          <cell r="L1290"/>
        </row>
        <row r="1291">
          <cell r="B1291"/>
          <cell r="K1291"/>
          <cell r="L1291"/>
        </row>
        <row r="1292">
          <cell r="B1292"/>
          <cell r="K1292"/>
          <cell r="L1292"/>
        </row>
        <row r="1293">
          <cell r="B1293"/>
          <cell r="K1293"/>
          <cell r="L1293"/>
        </row>
        <row r="1294">
          <cell r="B1294"/>
          <cell r="K1294"/>
          <cell r="L1294"/>
        </row>
        <row r="1295">
          <cell r="B1295"/>
          <cell r="K1295"/>
          <cell r="L1295"/>
        </row>
        <row r="1296">
          <cell r="B1296"/>
          <cell r="K1296"/>
          <cell r="L1296"/>
        </row>
        <row r="1297">
          <cell r="B1297"/>
          <cell r="K1297"/>
          <cell r="L1297"/>
        </row>
        <row r="1298">
          <cell r="B1298"/>
          <cell r="K1298"/>
          <cell r="L1298"/>
        </row>
        <row r="1299">
          <cell r="B1299"/>
          <cell r="K1299"/>
          <cell r="L1299"/>
        </row>
        <row r="1300">
          <cell r="B1300"/>
          <cell r="K1300"/>
          <cell r="L1300"/>
        </row>
        <row r="1301">
          <cell r="B1301"/>
          <cell r="K1301"/>
          <cell r="L1301"/>
        </row>
        <row r="1302">
          <cell r="B1302"/>
          <cell r="K1302"/>
          <cell r="L1302"/>
        </row>
        <row r="1303">
          <cell r="B1303"/>
          <cell r="K1303"/>
          <cell r="L1303"/>
        </row>
        <row r="1304">
          <cell r="B1304"/>
          <cell r="K1304"/>
          <cell r="L1304"/>
        </row>
        <row r="1305">
          <cell r="B1305"/>
          <cell r="K1305"/>
          <cell r="L1305"/>
        </row>
        <row r="1306">
          <cell r="B1306"/>
          <cell r="K1306"/>
          <cell r="L1306"/>
        </row>
        <row r="1307">
          <cell r="B1307"/>
          <cell r="K1307"/>
          <cell r="L1307"/>
        </row>
        <row r="1308">
          <cell r="B1308"/>
          <cell r="K1308"/>
          <cell r="L1308"/>
        </row>
        <row r="1309">
          <cell r="B1309"/>
          <cell r="K1309"/>
          <cell r="L1309"/>
        </row>
        <row r="1310">
          <cell r="B1310"/>
          <cell r="K1310"/>
          <cell r="L1310"/>
        </row>
        <row r="1311">
          <cell r="B1311"/>
          <cell r="K1311"/>
          <cell r="L1311"/>
        </row>
        <row r="1312">
          <cell r="B1312"/>
          <cell r="K1312"/>
          <cell r="L1312"/>
        </row>
        <row r="1313">
          <cell r="B1313"/>
          <cell r="K1313"/>
          <cell r="L1313"/>
        </row>
        <row r="1314">
          <cell r="B1314"/>
          <cell r="K1314"/>
          <cell r="L1314"/>
        </row>
        <row r="1315">
          <cell r="B1315"/>
          <cell r="K1315"/>
          <cell r="L1315"/>
        </row>
        <row r="1316">
          <cell r="B1316"/>
          <cell r="K1316"/>
          <cell r="L1316"/>
        </row>
        <row r="1317">
          <cell r="B1317"/>
          <cell r="K1317"/>
          <cell r="L1317"/>
        </row>
        <row r="1318">
          <cell r="B1318"/>
          <cell r="K1318"/>
          <cell r="L1318"/>
        </row>
        <row r="1319">
          <cell r="B1319"/>
          <cell r="K1319"/>
          <cell r="L1319"/>
        </row>
        <row r="1320">
          <cell r="B1320"/>
          <cell r="K1320"/>
          <cell r="L1320"/>
        </row>
        <row r="1321">
          <cell r="B1321"/>
          <cell r="K1321"/>
          <cell r="L1321"/>
        </row>
        <row r="1322">
          <cell r="B1322"/>
          <cell r="K1322"/>
          <cell r="L1322"/>
        </row>
        <row r="1323">
          <cell r="B1323"/>
          <cell r="K1323"/>
          <cell r="L1323"/>
        </row>
        <row r="1324">
          <cell r="B1324"/>
          <cell r="K1324"/>
          <cell r="L1324"/>
        </row>
        <row r="1325">
          <cell r="B1325"/>
          <cell r="K1325"/>
          <cell r="L1325"/>
        </row>
        <row r="1326">
          <cell r="B1326"/>
          <cell r="K1326"/>
          <cell r="L1326"/>
        </row>
        <row r="1327">
          <cell r="B1327"/>
          <cell r="K1327"/>
          <cell r="L1327"/>
        </row>
        <row r="1328">
          <cell r="B1328"/>
          <cell r="K1328"/>
          <cell r="L1328"/>
        </row>
        <row r="1329">
          <cell r="B1329"/>
          <cell r="K1329"/>
          <cell r="L1329"/>
        </row>
        <row r="1330">
          <cell r="B1330"/>
          <cell r="K1330"/>
          <cell r="L1330"/>
        </row>
        <row r="1331">
          <cell r="B1331"/>
          <cell r="K1331"/>
          <cell r="L1331"/>
        </row>
        <row r="1332">
          <cell r="B1332"/>
          <cell r="K1332"/>
          <cell r="L1332"/>
        </row>
        <row r="1333">
          <cell r="B1333"/>
          <cell r="K1333"/>
          <cell r="L1333"/>
        </row>
        <row r="1334">
          <cell r="B1334"/>
          <cell r="K1334"/>
          <cell r="L1334"/>
        </row>
        <row r="1335">
          <cell r="B1335"/>
          <cell r="K1335"/>
          <cell r="L1335"/>
        </row>
        <row r="1336">
          <cell r="B1336"/>
          <cell r="K1336"/>
          <cell r="L1336"/>
        </row>
        <row r="1337">
          <cell r="B1337"/>
          <cell r="K1337"/>
          <cell r="L1337"/>
        </row>
        <row r="1338">
          <cell r="B1338"/>
          <cell r="K1338"/>
          <cell r="L1338"/>
        </row>
        <row r="1339">
          <cell r="B1339"/>
          <cell r="K1339"/>
          <cell r="L1339"/>
        </row>
        <row r="1340">
          <cell r="B1340"/>
          <cell r="K1340"/>
          <cell r="L1340"/>
        </row>
        <row r="1341">
          <cell r="B1341"/>
          <cell r="K1341"/>
          <cell r="L1341"/>
        </row>
        <row r="1342">
          <cell r="B1342"/>
          <cell r="K1342"/>
          <cell r="L1342"/>
        </row>
        <row r="1343">
          <cell r="B1343"/>
          <cell r="K1343"/>
          <cell r="L1343"/>
        </row>
        <row r="1344">
          <cell r="B1344"/>
          <cell r="K1344"/>
          <cell r="L1344"/>
        </row>
        <row r="1345">
          <cell r="B1345"/>
          <cell r="K1345"/>
          <cell r="L1345"/>
        </row>
        <row r="1346">
          <cell r="B1346"/>
          <cell r="K1346"/>
          <cell r="L1346"/>
        </row>
        <row r="1347">
          <cell r="B1347"/>
          <cell r="K1347"/>
          <cell r="L1347"/>
        </row>
        <row r="1348">
          <cell r="B1348"/>
          <cell r="K1348"/>
          <cell r="L1348"/>
        </row>
        <row r="1349">
          <cell r="B1349"/>
          <cell r="K1349"/>
          <cell r="L1349"/>
        </row>
        <row r="1350">
          <cell r="B1350"/>
          <cell r="K1350"/>
          <cell r="L1350"/>
        </row>
        <row r="1351">
          <cell r="B1351"/>
          <cell r="K1351"/>
          <cell r="L1351"/>
        </row>
        <row r="1352">
          <cell r="B1352"/>
          <cell r="K1352"/>
          <cell r="L1352"/>
        </row>
        <row r="1353">
          <cell r="B1353"/>
          <cell r="K1353"/>
          <cell r="L1353"/>
        </row>
        <row r="1354">
          <cell r="B1354"/>
          <cell r="K1354"/>
          <cell r="L1354"/>
        </row>
        <row r="1355">
          <cell r="B1355"/>
          <cell r="K1355"/>
          <cell r="L1355"/>
        </row>
        <row r="1356">
          <cell r="B1356"/>
          <cell r="K1356"/>
          <cell r="L1356"/>
        </row>
        <row r="1357">
          <cell r="B1357"/>
          <cell r="K1357"/>
          <cell r="L1357"/>
        </row>
        <row r="1358">
          <cell r="B1358"/>
          <cell r="K1358"/>
          <cell r="L1358"/>
        </row>
        <row r="1359">
          <cell r="B1359"/>
          <cell r="K1359"/>
          <cell r="L1359"/>
        </row>
        <row r="1360">
          <cell r="B1360"/>
          <cell r="K1360"/>
          <cell r="L1360"/>
        </row>
        <row r="1361">
          <cell r="B1361"/>
          <cell r="K1361"/>
          <cell r="L1361"/>
        </row>
        <row r="1362">
          <cell r="B1362"/>
          <cell r="K1362"/>
          <cell r="L1362"/>
        </row>
        <row r="1363">
          <cell r="B1363"/>
          <cell r="K1363"/>
          <cell r="L1363"/>
        </row>
        <row r="1364">
          <cell r="B1364"/>
          <cell r="K1364"/>
          <cell r="L1364"/>
        </row>
        <row r="1365">
          <cell r="B1365"/>
          <cell r="K1365"/>
          <cell r="L1365"/>
        </row>
        <row r="1366">
          <cell r="B1366"/>
          <cell r="K1366"/>
          <cell r="L1366"/>
        </row>
        <row r="1367">
          <cell r="B1367"/>
          <cell r="K1367"/>
          <cell r="L1367"/>
        </row>
        <row r="1368">
          <cell r="B1368"/>
          <cell r="K1368"/>
          <cell r="L1368"/>
        </row>
        <row r="1369">
          <cell r="B1369"/>
          <cell r="K1369"/>
          <cell r="L1369"/>
        </row>
        <row r="1370">
          <cell r="B1370"/>
          <cell r="K1370"/>
          <cell r="L1370"/>
        </row>
        <row r="1371">
          <cell r="B1371"/>
          <cell r="K1371"/>
          <cell r="L1371"/>
        </row>
        <row r="1372">
          <cell r="B1372"/>
          <cell r="K1372"/>
          <cell r="L1372"/>
        </row>
        <row r="1373">
          <cell r="B1373"/>
          <cell r="K1373"/>
          <cell r="L1373"/>
        </row>
        <row r="1374">
          <cell r="B1374"/>
          <cell r="K1374"/>
          <cell r="L1374"/>
        </row>
        <row r="1375">
          <cell r="B1375"/>
          <cell r="K1375"/>
          <cell r="L1375"/>
        </row>
        <row r="1376">
          <cell r="B1376"/>
          <cell r="K1376"/>
          <cell r="L1376"/>
        </row>
        <row r="1377">
          <cell r="B1377"/>
          <cell r="K1377"/>
          <cell r="L1377"/>
        </row>
        <row r="1378">
          <cell r="B1378"/>
          <cell r="K1378"/>
          <cell r="L1378"/>
        </row>
        <row r="1379">
          <cell r="B1379"/>
          <cell r="K1379"/>
          <cell r="L1379"/>
        </row>
        <row r="1380">
          <cell r="B1380"/>
          <cell r="K1380"/>
          <cell r="L1380"/>
        </row>
        <row r="1381">
          <cell r="B1381"/>
          <cell r="K1381"/>
          <cell r="L1381"/>
        </row>
        <row r="1382">
          <cell r="B1382"/>
          <cell r="K1382"/>
          <cell r="L1382"/>
        </row>
        <row r="1383">
          <cell r="B1383"/>
          <cell r="K1383"/>
          <cell r="L1383"/>
        </row>
        <row r="1384">
          <cell r="B1384"/>
          <cell r="K1384"/>
          <cell r="L1384"/>
        </row>
        <row r="1385">
          <cell r="B1385"/>
          <cell r="K1385"/>
          <cell r="L1385"/>
        </row>
        <row r="1386">
          <cell r="B1386"/>
          <cell r="K1386"/>
          <cell r="L1386"/>
        </row>
        <row r="1387">
          <cell r="B1387"/>
          <cell r="K1387"/>
          <cell r="L1387"/>
        </row>
        <row r="1388">
          <cell r="B1388"/>
          <cell r="K1388"/>
          <cell r="L1388"/>
        </row>
        <row r="1389">
          <cell r="B1389"/>
          <cell r="K1389"/>
          <cell r="L1389"/>
        </row>
        <row r="1390">
          <cell r="B1390"/>
          <cell r="K1390"/>
          <cell r="L1390"/>
        </row>
        <row r="1391">
          <cell r="B1391"/>
          <cell r="K1391"/>
          <cell r="L1391"/>
        </row>
        <row r="1392">
          <cell r="B1392"/>
          <cell r="K1392"/>
          <cell r="L1392"/>
        </row>
        <row r="1393">
          <cell r="B1393"/>
          <cell r="K1393"/>
          <cell r="L1393"/>
        </row>
        <row r="1394">
          <cell r="B1394"/>
          <cell r="K1394"/>
          <cell r="L1394"/>
        </row>
        <row r="1395">
          <cell r="B1395"/>
          <cell r="K1395"/>
          <cell r="L1395"/>
        </row>
        <row r="1396">
          <cell r="B1396"/>
          <cell r="K1396"/>
          <cell r="L1396"/>
        </row>
        <row r="1397">
          <cell r="B1397"/>
          <cell r="K1397"/>
          <cell r="L1397"/>
        </row>
        <row r="1398">
          <cell r="B1398"/>
          <cell r="K1398"/>
          <cell r="L1398"/>
        </row>
        <row r="1399">
          <cell r="B1399"/>
          <cell r="K1399"/>
          <cell r="L1399"/>
        </row>
        <row r="1400">
          <cell r="B1400"/>
          <cell r="K1400"/>
          <cell r="L1400"/>
        </row>
        <row r="1401">
          <cell r="B1401"/>
          <cell r="K1401"/>
          <cell r="L1401"/>
        </row>
        <row r="1402">
          <cell r="B1402"/>
          <cell r="K1402"/>
          <cell r="L1402"/>
        </row>
        <row r="1403">
          <cell r="B1403"/>
          <cell r="K1403"/>
          <cell r="L1403"/>
        </row>
        <row r="1404">
          <cell r="B1404"/>
          <cell r="K1404"/>
          <cell r="L1404"/>
        </row>
        <row r="1405">
          <cell r="B1405"/>
          <cell r="K1405"/>
          <cell r="L1405"/>
        </row>
        <row r="1406">
          <cell r="B1406"/>
          <cell r="K1406"/>
          <cell r="L1406"/>
        </row>
        <row r="1407">
          <cell r="B1407"/>
          <cell r="K1407"/>
          <cell r="L1407"/>
        </row>
        <row r="1408">
          <cell r="B1408"/>
          <cell r="K1408"/>
          <cell r="L1408"/>
        </row>
        <row r="1409">
          <cell r="B1409"/>
          <cell r="K1409"/>
          <cell r="L1409"/>
        </row>
        <row r="1410">
          <cell r="B1410"/>
          <cell r="K1410"/>
          <cell r="L1410"/>
        </row>
        <row r="1411">
          <cell r="B1411"/>
          <cell r="K1411"/>
          <cell r="L1411"/>
        </row>
        <row r="1412">
          <cell r="B1412"/>
          <cell r="K1412"/>
          <cell r="L1412"/>
        </row>
        <row r="1413">
          <cell r="B1413"/>
          <cell r="K1413"/>
          <cell r="L1413"/>
        </row>
        <row r="1414">
          <cell r="B1414"/>
          <cell r="K1414"/>
          <cell r="L1414"/>
        </row>
        <row r="1415">
          <cell r="B1415"/>
          <cell r="K1415"/>
          <cell r="L1415"/>
        </row>
        <row r="1416">
          <cell r="B1416"/>
          <cell r="K1416"/>
          <cell r="L1416"/>
        </row>
        <row r="1417">
          <cell r="B1417"/>
          <cell r="K1417"/>
          <cell r="L1417"/>
        </row>
        <row r="1418">
          <cell r="B1418"/>
          <cell r="K1418"/>
          <cell r="L1418"/>
        </row>
        <row r="1419">
          <cell r="B1419"/>
          <cell r="K1419"/>
          <cell r="L1419"/>
        </row>
        <row r="1420">
          <cell r="B1420"/>
          <cell r="K1420"/>
          <cell r="L1420"/>
        </row>
        <row r="1421">
          <cell r="B1421"/>
          <cell r="K1421"/>
          <cell r="L1421"/>
        </row>
        <row r="1422">
          <cell r="B1422"/>
          <cell r="K1422"/>
          <cell r="L1422"/>
        </row>
        <row r="1423">
          <cell r="B1423"/>
          <cell r="K1423"/>
          <cell r="L1423"/>
        </row>
        <row r="1424">
          <cell r="B1424"/>
          <cell r="K1424"/>
          <cell r="L1424"/>
        </row>
        <row r="1425">
          <cell r="B1425"/>
          <cell r="K1425"/>
          <cell r="L1425"/>
        </row>
        <row r="1426">
          <cell r="B1426"/>
          <cell r="K1426"/>
          <cell r="L1426"/>
        </row>
        <row r="1427">
          <cell r="B1427"/>
          <cell r="K1427"/>
          <cell r="L1427"/>
        </row>
        <row r="1428">
          <cell r="B1428"/>
          <cell r="K1428"/>
          <cell r="L1428"/>
        </row>
        <row r="1429">
          <cell r="B1429"/>
          <cell r="K1429"/>
          <cell r="L1429"/>
        </row>
        <row r="1430">
          <cell r="B1430"/>
          <cell r="K1430"/>
          <cell r="L1430"/>
        </row>
        <row r="1431">
          <cell r="B1431"/>
          <cell r="K1431"/>
          <cell r="L1431"/>
        </row>
        <row r="1432">
          <cell r="B1432"/>
          <cell r="K1432"/>
          <cell r="L1432"/>
        </row>
        <row r="1433">
          <cell r="B1433"/>
          <cell r="K1433"/>
          <cell r="L1433"/>
        </row>
        <row r="1434">
          <cell r="B1434"/>
          <cell r="K1434"/>
          <cell r="L1434"/>
        </row>
        <row r="1435">
          <cell r="B1435"/>
          <cell r="K1435"/>
          <cell r="L1435"/>
        </row>
        <row r="1436">
          <cell r="B1436"/>
          <cell r="K1436"/>
          <cell r="L1436"/>
        </row>
        <row r="1437">
          <cell r="B1437"/>
          <cell r="K1437"/>
          <cell r="L1437"/>
        </row>
        <row r="1438">
          <cell r="B1438"/>
          <cell r="K1438"/>
          <cell r="L1438"/>
        </row>
        <row r="1439">
          <cell r="B1439"/>
          <cell r="K1439"/>
          <cell r="L1439"/>
        </row>
        <row r="1440">
          <cell r="B1440"/>
          <cell r="K1440"/>
          <cell r="L1440"/>
        </row>
        <row r="1441">
          <cell r="B1441"/>
          <cell r="K1441"/>
          <cell r="L1441"/>
        </row>
        <row r="1442">
          <cell r="B1442"/>
          <cell r="K1442"/>
          <cell r="L1442"/>
        </row>
        <row r="1443">
          <cell r="B1443"/>
          <cell r="K1443"/>
          <cell r="L1443"/>
        </row>
        <row r="1444">
          <cell r="B1444"/>
          <cell r="K1444"/>
          <cell r="L1444"/>
        </row>
        <row r="1445">
          <cell r="B1445"/>
          <cell r="K1445"/>
          <cell r="L1445"/>
        </row>
        <row r="1446">
          <cell r="B1446"/>
          <cell r="K1446"/>
          <cell r="L1446"/>
        </row>
        <row r="1447">
          <cell r="B1447"/>
          <cell r="K1447"/>
          <cell r="L1447"/>
        </row>
        <row r="1448">
          <cell r="B1448"/>
          <cell r="K1448"/>
          <cell r="L1448"/>
        </row>
        <row r="1449">
          <cell r="B1449"/>
          <cell r="K1449"/>
          <cell r="L1449"/>
        </row>
        <row r="1450">
          <cell r="B1450"/>
          <cell r="K1450"/>
          <cell r="L1450"/>
        </row>
        <row r="1451">
          <cell r="B1451"/>
          <cell r="K1451"/>
          <cell r="L1451"/>
        </row>
        <row r="1452">
          <cell r="B1452"/>
          <cell r="K1452"/>
          <cell r="L1452"/>
        </row>
        <row r="1453">
          <cell r="B1453"/>
          <cell r="K1453"/>
          <cell r="L1453"/>
        </row>
        <row r="1454">
          <cell r="B1454"/>
          <cell r="K1454"/>
          <cell r="L1454"/>
        </row>
        <row r="1455">
          <cell r="B1455"/>
          <cell r="K1455"/>
          <cell r="L1455"/>
        </row>
        <row r="1456">
          <cell r="B1456"/>
          <cell r="K1456"/>
          <cell r="L1456"/>
        </row>
        <row r="1457">
          <cell r="B1457"/>
          <cell r="K1457"/>
          <cell r="L1457"/>
        </row>
        <row r="1458">
          <cell r="B1458"/>
          <cell r="K1458"/>
          <cell r="L1458"/>
        </row>
        <row r="1459">
          <cell r="B1459"/>
          <cell r="K1459"/>
          <cell r="L1459"/>
        </row>
        <row r="1460">
          <cell r="B1460"/>
          <cell r="K1460"/>
          <cell r="L1460"/>
        </row>
        <row r="1461">
          <cell r="B1461"/>
          <cell r="K1461"/>
          <cell r="L1461"/>
        </row>
        <row r="1462">
          <cell r="B1462"/>
          <cell r="K1462"/>
          <cell r="L1462"/>
        </row>
        <row r="1463">
          <cell r="B1463"/>
          <cell r="K1463"/>
          <cell r="L1463"/>
        </row>
        <row r="1464">
          <cell r="B1464"/>
          <cell r="K1464"/>
          <cell r="L1464"/>
        </row>
        <row r="1465">
          <cell r="B1465"/>
          <cell r="K1465"/>
          <cell r="L1465"/>
        </row>
        <row r="1466">
          <cell r="B1466"/>
          <cell r="K1466"/>
          <cell r="L1466"/>
        </row>
        <row r="1467">
          <cell r="B1467"/>
          <cell r="K1467"/>
          <cell r="L1467"/>
        </row>
        <row r="1468">
          <cell r="B1468"/>
          <cell r="K1468"/>
          <cell r="L1468"/>
        </row>
        <row r="1469">
          <cell r="B1469"/>
          <cell r="K1469"/>
          <cell r="L1469"/>
        </row>
        <row r="1470">
          <cell r="B1470"/>
          <cell r="K1470"/>
          <cell r="L1470"/>
        </row>
        <row r="1471">
          <cell r="B1471"/>
          <cell r="K1471"/>
          <cell r="L1471"/>
        </row>
        <row r="1472">
          <cell r="B1472"/>
          <cell r="K1472"/>
          <cell r="L1472"/>
        </row>
        <row r="1473">
          <cell r="B1473"/>
          <cell r="K1473"/>
          <cell r="L1473"/>
        </row>
        <row r="1474">
          <cell r="B1474"/>
          <cell r="K1474"/>
          <cell r="L1474"/>
        </row>
        <row r="1475">
          <cell r="B1475"/>
          <cell r="K1475"/>
          <cell r="L1475"/>
        </row>
        <row r="1476">
          <cell r="B1476"/>
          <cell r="K1476"/>
          <cell r="L1476"/>
        </row>
        <row r="1477">
          <cell r="B1477"/>
          <cell r="K1477"/>
          <cell r="L1477"/>
        </row>
        <row r="1478">
          <cell r="B1478"/>
          <cell r="K1478"/>
          <cell r="L1478"/>
        </row>
        <row r="1479">
          <cell r="B1479"/>
          <cell r="K1479"/>
          <cell r="L1479"/>
        </row>
        <row r="1480">
          <cell r="B1480"/>
          <cell r="K1480"/>
          <cell r="L1480"/>
        </row>
        <row r="1481">
          <cell r="B1481"/>
          <cell r="K1481"/>
          <cell r="L1481"/>
        </row>
        <row r="1482">
          <cell r="B1482"/>
          <cell r="K1482"/>
          <cell r="L1482"/>
        </row>
        <row r="1483">
          <cell r="B1483"/>
          <cell r="K1483"/>
          <cell r="L1483"/>
        </row>
        <row r="1484">
          <cell r="B1484"/>
          <cell r="K1484"/>
          <cell r="L1484"/>
        </row>
        <row r="1485">
          <cell r="B1485"/>
          <cell r="K1485"/>
          <cell r="L1485"/>
        </row>
        <row r="1486">
          <cell r="B1486"/>
          <cell r="K1486"/>
          <cell r="L1486"/>
        </row>
        <row r="1487">
          <cell r="B1487"/>
          <cell r="K1487"/>
          <cell r="L1487"/>
        </row>
        <row r="1488">
          <cell r="B1488"/>
          <cell r="K1488"/>
          <cell r="L1488"/>
        </row>
        <row r="1489">
          <cell r="B1489"/>
          <cell r="K1489"/>
          <cell r="L1489"/>
        </row>
        <row r="1490">
          <cell r="B1490"/>
          <cell r="K1490"/>
          <cell r="L1490"/>
        </row>
        <row r="1491">
          <cell r="B1491"/>
          <cell r="K1491"/>
          <cell r="L1491"/>
        </row>
        <row r="1492">
          <cell r="B1492"/>
          <cell r="K1492"/>
          <cell r="L1492"/>
        </row>
        <row r="1493">
          <cell r="B1493"/>
          <cell r="K1493"/>
          <cell r="L1493"/>
        </row>
        <row r="1494">
          <cell r="B1494"/>
          <cell r="K1494"/>
          <cell r="L1494"/>
        </row>
        <row r="1495">
          <cell r="B1495"/>
          <cell r="K1495"/>
          <cell r="L1495"/>
        </row>
        <row r="1496">
          <cell r="B1496"/>
          <cell r="K1496"/>
          <cell r="L1496"/>
        </row>
        <row r="1497">
          <cell r="B1497"/>
          <cell r="K1497"/>
          <cell r="L1497"/>
        </row>
        <row r="1498">
          <cell r="B1498"/>
          <cell r="K1498"/>
          <cell r="L1498"/>
        </row>
        <row r="1499">
          <cell r="B1499"/>
          <cell r="K1499"/>
          <cell r="L1499"/>
        </row>
        <row r="1500">
          <cell r="B1500"/>
          <cell r="K1500"/>
          <cell r="L1500"/>
        </row>
        <row r="1501">
          <cell r="B1501"/>
          <cell r="K1501"/>
          <cell r="L1501"/>
        </row>
        <row r="1502">
          <cell r="B1502"/>
          <cell r="K1502"/>
          <cell r="L1502"/>
        </row>
        <row r="1503">
          <cell r="B1503"/>
          <cell r="K1503"/>
          <cell r="L1503"/>
        </row>
        <row r="1504">
          <cell r="B1504"/>
          <cell r="K1504"/>
          <cell r="L1504"/>
        </row>
        <row r="1505">
          <cell r="B1505"/>
          <cell r="K1505"/>
          <cell r="L1505"/>
        </row>
        <row r="1506">
          <cell r="B1506"/>
          <cell r="K1506"/>
          <cell r="L1506"/>
        </row>
        <row r="1507">
          <cell r="B1507"/>
          <cell r="K1507"/>
          <cell r="L1507"/>
        </row>
        <row r="1508">
          <cell r="B1508"/>
          <cell r="K1508"/>
          <cell r="L1508"/>
        </row>
        <row r="1509">
          <cell r="B1509"/>
          <cell r="K1509"/>
          <cell r="L1509"/>
        </row>
        <row r="1510">
          <cell r="B1510"/>
          <cell r="K1510"/>
          <cell r="L1510"/>
        </row>
        <row r="1511">
          <cell r="B1511"/>
          <cell r="K1511"/>
          <cell r="L1511"/>
        </row>
        <row r="1512">
          <cell r="B1512"/>
          <cell r="K1512"/>
          <cell r="L1512"/>
        </row>
        <row r="1513">
          <cell r="B1513"/>
          <cell r="K1513"/>
          <cell r="L1513"/>
        </row>
        <row r="1514">
          <cell r="B1514"/>
          <cell r="K1514"/>
          <cell r="L1514"/>
        </row>
        <row r="1515">
          <cell r="B1515"/>
          <cell r="K1515"/>
          <cell r="L1515"/>
        </row>
        <row r="1516">
          <cell r="B1516"/>
          <cell r="K1516"/>
          <cell r="L1516"/>
        </row>
        <row r="1517">
          <cell r="B1517"/>
          <cell r="K1517"/>
          <cell r="L1517"/>
        </row>
        <row r="1518">
          <cell r="B1518"/>
          <cell r="K1518"/>
          <cell r="L1518"/>
        </row>
        <row r="1519">
          <cell r="B1519"/>
          <cell r="K1519"/>
          <cell r="L1519"/>
        </row>
        <row r="1520">
          <cell r="B1520"/>
          <cell r="K1520"/>
          <cell r="L1520"/>
        </row>
        <row r="1521">
          <cell r="B1521"/>
          <cell r="K1521"/>
          <cell r="L1521"/>
        </row>
        <row r="1522">
          <cell r="B1522"/>
          <cell r="K1522"/>
          <cell r="L1522"/>
        </row>
        <row r="1523">
          <cell r="B1523"/>
          <cell r="K1523"/>
          <cell r="L1523"/>
        </row>
        <row r="1524">
          <cell r="B1524"/>
          <cell r="K1524"/>
          <cell r="L1524"/>
        </row>
        <row r="1525">
          <cell r="B1525"/>
          <cell r="K1525"/>
          <cell r="L1525"/>
        </row>
        <row r="1526">
          <cell r="B1526"/>
          <cell r="K1526"/>
          <cell r="L1526"/>
        </row>
        <row r="1527">
          <cell r="B1527"/>
          <cell r="K1527"/>
          <cell r="L1527"/>
        </row>
        <row r="1528">
          <cell r="B1528"/>
          <cell r="K1528"/>
          <cell r="L1528"/>
        </row>
        <row r="1529">
          <cell r="B1529"/>
          <cell r="K1529"/>
          <cell r="L1529"/>
        </row>
        <row r="1530">
          <cell r="B1530"/>
          <cell r="K1530"/>
          <cell r="L1530"/>
        </row>
        <row r="1531">
          <cell r="B1531"/>
          <cell r="K1531"/>
          <cell r="L1531"/>
        </row>
        <row r="1532">
          <cell r="B1532"/>
          <cell r="K1532"/>
          <cell r="L1532"/>
        </row>
        <row r="1533">
          <cell r="B1533"/>
          <cell r="K1533"/>
          <cell r="L1533"/>
        </row>
        <row r="1534">
          <cell r="B1534"/>
          <cell r="K1534"/>
          <cell r="L1534"/>
        </row>
        <row r="1535">
          <cell r="B1535"/>
          <cell r="K1535"/>
          <cell r="L1535"/>
        </row>
        <row r="1536">
          <cell r="B1536"/>
          <cell r="K1536"/>
          <cell r="L1536"/>
        </row>
        <row r="1537">
          <cell r="B1537"/>
          <cell r="K1537"/>
          <cell r="L1537"/>
        </row>
        <row r="1538">
          <cell r="B1538"/>
          <cell r="K1538"/>
          <cell r="L1538"/>
        </row>
        <row r="1539">
          <cell r="B1539"/>
          <cell r="K1539"/>
          <cell r="L1539"/>
        </row>
        <row r="1540">
          <cell r="B1540"/>
          <cell r="K1540"/>
          <cell r="L1540"/>
        </row>
        <row r="1541">
          <cell r="B1541"/>
          <cell r="K1541"/>
          <cell r="L1541"/>
        </row>
        <row r="1542">
          <cell r="B1542"/>
          <cell r="K1542"/>
          <cell r="L1542"/>
        </row>
        <row r="1543">
          <cell r="B1543"/>
          <cell r="K1543"/>
          <cell r="L1543"/>
        </row>
        <row r="1544">
          <cell r="B1544"/>
          <cell r="K1544"/>
          <cell r="L1544"/>
        </row>
        <row r="1545">
          <cell r="B1545"/>
          <cell r="K1545"/>
          <cell r="L1545"/>
        </row>
        <row r="1546">
          <cell r="B1546"/>
          <cell r="K1546"/>
          <cell r="L1546"/>
        </row>
        <row r="1547">
          <cell r="B1547"/>
          <cell r="K1547"/>
          <cell r="L1547"/>
        </row>
        <row r="1548">
          <cell r="B1548"/>
          <cell r="K1548"/>
          <cell r="L1548"/>
        </row>
        <row r="1549">
          <cell r="B1549"/>
          <cell r="K1549"/>
          <cell r="L1549"/>
        </row>
        <row r="1550">
          <cell r="B1550"/>
          <cell r="K1550"/>
          <cell r="L1550"/>
        </row>
        <row r="1551">
          <cell r="B1551"/>
          <cell r="K1551"/>
          <cell r="L1551"/>
        </row>
        <row r="1552">
          <cell r="B1552"/>
          <cell r="K1552"/>
          <cell r="L1552"/>
        </row>
        <row r="1553">
          <cell r="B1553"/>
          <cell r="K1553"/>
          <cell r="L1553"/>
        </row>
        <row r="1554">
          <cell r="B1554"/>
          <cell r="K1554"/>
          <cell r="L1554"/>
        </row>
        <row r="1555">
          <cell r="B1555"/>
          <cell r="K1555"/>
          <cell r="L1555"/>
        </row>
        <row r="1556">
          <cell r="B1556"/>
          <cell r="K1556"/>
          <cell r="L1556"/>
        </row>
        <row r="1557">
          <cell r="B1557"/>
          <cell r="K1557"/>
          <cell r="L1557"/>
        </row>
        <row r="1558">
          <cell r="B1558"/>
          <cell r="K1558"/>
          <cell r="L1558"/>
        </row>
        <row r="1559">
          <cell r="B1559"/>
          <cell r="K1559"/>
          <cell r="L1559"/>
        </row>
        <row r="1560">
          <cell r="B1560"/>
          <cell r="K1560"/>
          <cell r="L1560"/>
        </row>
        <row r="1561">
          <cell r="B1561"/>
          <cell r="K1561"/>
          <cell r="L1561"/>
        </row>
        <row r="1562">
          <cell r="B1562"/>
          <cell r="K1562"/>
          <cell r="L1562"/>
        </row>
        <row r="1563">
          <cell r="B1563"/>
          <cell r="K1563"/>
          <cell r="L1563"/>
        </row>
        <row r="1564">
          <cell r="B1564"/>
          <cell r="K1564"/>
          <cell r="L1564"/>
        </row>
        <row r="1565">
          <cell r="B1565"/>
          <cell r="K1565"/>
          <cell r="L1565"/>
        </row>
        <row r="1566">
          <cell r="B1566"/>
          <cell r="K1566"/>
          <cell r="L1566"/>
        </row>
        <row r="1567">
          <cell r="B1567"/>
          <cell r="K1567"/>
          <cell r="L1567"/>
        </row>
        <row r="1568">
          <cell r="B1568"/>
          <cell r="K1568"/>
          <cell r="L1568"/>
        </row>
        <row r="1569">
          <cell r="B1569"/>
          <cell r="K1569"/>
          <cell r="L1569"/>
        </row>
        <row r="1570">
          <cell r="B1570"/>
          <cell r="K1570"/>
          <cell r="L1570"/>
        </row>
        <row r="1571">
          <cell r="B1571"/>
          <cell r="K1571"/>
          <cell r="L1571"/>
        </row>
        <row r="1572">
          <cell r="B1572"/>
          <cell r="K1572"/>
          <cell r="L1572"/>
        </row>
        <row r="1573">
          <cell r="B1573"/>
          <cell r="K1573"/>
          <cell r="L1573"/>
        </row>
        <row r="1574">
          <cell r="B1574"/>
          <cell r="K1574"/>
          <cell r="L1574"/>
        </row>
        <row r="1575">
          <cell r="B1575"/>
          <cell r="K1575"/>
          <cell r="L1575"/>
        </row>
        <row r="1576">
          <cell r="B1576"/>
          <cell r="K1576"/>
          <cell r="L1576"/>
        </row>
        <row r="1577">
          <cell r="B1577"/>
          <cell r="K1577"/>
          <cell r="L1577"/>
        </row>
        <row r="1578">
          <cell r="B1578"/>
          <cell r="K1578"/>
          <cell r="L1578"/>
        </row>
        <row r="1579">
          <cell r="B1579"/>
          <cell r="K1579"/>
          <cell r="L1579"/>
        </row>
        <row r="1580">
          <cell r="B1580"/>
          <cell r="K1580"/>
          <cell r="L1580"/>
        </row>
        <row r="1581">
          <cell r="B1581"/>
          <cell r="K1581"/>
          <cell r="L1581"/>
        </row>
        <row r="1582">
          <cell r="B1582"/>
          <cell r="K1582"/>
          <cell r="L1582"/>
        </row>
        <row r="1583">
          <cell r="B1583"/>
          <cell r="K1583"/>
          <cell r="L1583"/>
        </row>
        <row r="1584">
          <cell r="B1584"/>
          <cell r="K1584"/>
          <cell r="L1584"/>
        </row>
        <row r="1585">
          <cell r="B1585"/>
          <cell r="K1585"/>
          <cell r="L1585"/>
        </row>
        <row r="1586">
          <cell r="B1586"/>
          <cell r="K1586"/>
          <cell r="L1586"/>
        </row>
        <row r="1587">
          <cell r="B1587"/>
          <cell r="K1587"/>
          <cell r="L1587"/>
        </row>
        <row r="1588">
          <cell r="B1588"/>
          <cell r="K1588"/>
          <cell r="L1588"/>
        </row>
        <row r="1589">
          <cell r="B1589"/>
          <cell r="K1589"/>
          <cell r="L1589"/>
        </row>
        <row r="1590">
          <cell r="B1590"/>
          <cell r="K1590"/>
          <cell r="L1590"/>
        </row>
        <row r="1591">
          <cell r="B1591"/>
          <cell r="K1591"/>
          <cell r="L1591"/>
        </row>
        <row r="1592">
          <cell r="B1592"/>
          <cell r="K1592"/>
          <cell r="L1592"/>
        </row>
        <row r="1593">
          <cell r="B1593"/>
          <cell r="K1593"/>
          <cell r="L1593"/>
        </row>
        <row r="1594">
          <cell r="B1594"/>
          <cell r="K1594"/>
          <cell r="L1594"/>
        </row>
        <row r="1595">
          <cell r="B1595"/>
          <cell r="K1595"/>
          <cell r="L1595"/>
        </row>
        <row r="1596">
          <cell r="B1596"/>
          <cell r="K1596"/>
          <cell r="L1596"/>
        </row>
        <row r="1597">
          <cell r="B1597"/>
          <cell r="K1597"/>
          <cell r="L1597"/>
        </row>
        <row r="1598">
          <cell r="B1598"/>
          <cell r="K1598"/>
          <cell r="L1598"/>
        </row>
        <row r="1599">
          <cell r="B1599"/>
          <cell r="K1599"/>
          <cell r="L1599"/>
        </row>
        <row r="1600">
          <cell r="B1600"/>
          <cell r="K1600"/>
          <cell r="L1600"/>
        </row>
        <row r="1601">
          <cell r="B1601"/>
          <cell r="K1601"/>
          <cell r="L1601"/>
        </row>
        <row r="1602">
          <cell r="B1602"/>
          <cell r="K1602"/>
          <cell r="L1602"/>
        </row>
        <row r="1603">
          <cell r="B1603"/>
          <cell r="K1603"/>
          <cell r="L1603"/>
        </row>
        <row r="1604">
          <cell r="B1604"/>
          <cell r="K1604"/>
          <cell r="L1604"/>
        </row>
        <row r="1605">
          <cell r="B1605"/>
          <cell r="K1605"/>
          <cell r="L1605"/>
        </row>
        <row r="1606">
          <cell r="B1606"/>
          <cell r="K1606"/>
          <cell r="L1606"/>
        </row>
        <row r="1607">
          <cell r="B1607"/>
          <cell r="K1607"/>
          <cell r="L1607"/>
        </row>
        <row r="1608">
          <cell r="B1608"/>
          <cell r="K1608"/>
          <cell r="L1608"/>
        </row>
        <row r="1609">
          <cell r="B1609"/>
          <cell r="K1609"/>
          <cell r="L1609"/>
        </row>
        <row r="1610">
          <cell r="B1610"/>
          <cell r="K1610"/>
          <cell r="L1610"/>
        </row>
        <row r="1611">
          <cell r="B1611"/>
          <cell r="K1611"/>
          <cell r="L1611"/>
        </row>
        <row r="1612">
          <cell r="B1612"/>
          <cell r="K1612"/>
          <cell r="L1612"/>
        </row>
        <row r="1613">
          <cell r="B1613"/>
          <cell r="K1613"/>
          <cell r="L1613"/>
        </row>
        <row r="1614">
          <cell r="B1614"/>
          <cell r="K1614"/>
          <cell r="L1614"/>
        </row>
        <row r="1615">
          <cell r="B1615"/>
          <cell r="K1615"/>
          <cell r="L1615"/>
        </row>
        <row r="1616">
          <cell r="B1616"/>
          <cell r="K1616"/>
          <cell r="L1616"/>
        </row>
        <row r="1617">
          <cell r="B1617"/>
          <cell r="K1617"/>
          <cell r="L1617"/>
        </row>
        <row r="1618">
          <cell r="B1618"/>
          <cell r="K1618"/>
          <cell r="L1618"/>
        </row>
        <row r="1619">
          <cell r="B1619"/>
          <cell r="K1619"/>
          <cell r="L1619"/>
        </row>
        <row r="1620">
          <cell r="B1620"/>
          <cell r="K1620"/>
          <cell r="L1620"/>
        </row>
        <row r="1621">
          <cell r="B1621"/>
          <cell r="K1621"/>
          <cell r="L1621"/>
        </row>
        <row r="1622">
          <cell r="B1622"/>
          <cell r="K1622"/>
          <cell r="L1622"/>
        </row>
        <row r="1623">
          <cell r="B1623"/>
          <cell r="K1623"/>
          <cell r="L1623"/>
        </row>
        <row r="1624">
          <cell r="B1624"/>
          <cell r="K1624"/>
          <cell r="L1624"/>
        </row>
        <row r="1625">
          <cell r="B1625"/>
          <cell r="K1625"/>
          <cell r="L1625"/>
        </row>
        <row r="1626">
          <cell r="B1626"/>
          <cell r="K1626"/>
          <cell r="L1626"/>
        </row>
        <row r="1627">
          <cell r="B1627"/>
          <cell r="K1627"/>
          <cell r="L1627"/>
        </row>
        <row r="1628">
          <cell r="B1628"/>
          <cell r="K1628"/>
          <cell r="L1628"/>
        </row>
        <row r="1629">
          <cell r="B1629"/>
          <cell r="K1629"/>
          <cell r="L1629"/>
        </row>
        <row r="1630">
          <cell r="B1630"/>
          <cell r="K1630"/>
          <cell r="L1630"/>
        </row>
        <row r="1631">
          <cell r="B1631"/>
          <cell r="K1631"/>
          <cell r="L1631"/>
        </row>
        <row r="1632">
          <cell r="B1632"/>
          <cell r="K1632"/>
          <cell r="L1632"/>
        </row>
        <row r="1633">
          <cell r="B1633"/>
          <cell r="K1633"/>
          <cell r="L1633"/>
        </row>
        <row r="1634">
          <cell r="B1634"/>
          <cell r="K1634"/>
          <cell r="L1634"/>
        </row>
        <row r="1635">
          <cell r="B1635"/>
          <cell r="K1635"/>
          <cell r="L1635"/>
        </row>
        <row r="1636">
          <cell r="B1636"/>
          <cell r="K1636"/>
          <cell r="L1636"/>
        </row>
        <row r="1637">
          <cell r="B1637"/>
          <cell r="K1637"/>
          <cell r="L1637"/>
        </row>
        <row r="1638">
          <cell r="B1638"/>
          <cell r="K1638"/>
          <cell r="L1638"/>
        </row>
        <row r="1639">
          <cell r="B1639"/>
          <cell r="K1639"/>
          <cell r="L1639"/>
        </row>
        <row r="1640">
          <cell r="B1640"/>
          <cell r="K1640"/>
          <cell r="L1640"/>
        </row>
        <row r="1641">
          <cell r="B1641"/>
          <cell r="K1641"/>
          <cell r="L1641"/>
        </row>
        <row r="1642">
          <cell r="B1642"/>
          <cell r="K1642"/>
          <cell r="L1642"/>
        </row>
        <row r="1643">
          <cell r="B1643"/>
          <cell r="K1643"/>
          <cell r="L1643"/>
        </row>
        <row r="1644">
          <cell r="B1644"/>
          <cell r="K1644"/>
          <cell r="L1644"/>
        </row>
        <row r="1645">
          <cell r="B1645"/>
          <cell r="K1645"/>
          <cell r="L1645"/>
        </row>
        <row r="1646">
          <cell r="B1646"/>
          <cell r="K1646"/>
          <cell r="L1646"/>
        </row>
        <row r="1647">
          <cell r="B1647"/>
          <cell r="K1647"/>
          <cell r="L1647"/>
        </row>
        <row r="1648">
          <cell r="B1648"/>
          <cell r="K1648"/>
          <cell r="L1648"/>
        </row>
        <row r="1649">
          <cell r="B1649"/>
          <cell r="K1649"/>
          <cell r="L1649"/>
        </row>
        <row r="1650">
          <cell r="B1650"/>
          <cell r="K1650"/>
          <cell r="L1650"/>
        </row>
        <row r="1651">
          <cell r="B1651"/>
          <cell r="K1651"/>
          <cell r="L1651"/>
        </row>
        <row r="1652">
          <cell r="B1652"/>
          <cell r="K1652"/>
          <cell r="L1652"/>
        </row>
        <row r="1653">
          <cell r="B1653"/>
          <cell r="K1653"/>
          <cell r="L1653"/>
        </row>
        <row r="1654">
          <cell r="B1654"/>
          <cell r="K1654"/>
          <cell r="L1654"/>
        </row>
        <row r="1655">
          <cell r="B1655"/>
          <cell r="K1655"/>
          <cell r="L1655"/>
        </row>
        <row r="1656">
          <cell r="B1656"/>
          <cell r="K1656"/>
          <cell r="L1656"/>
        </row>
        <row r="1657">
          <cell r="B1657"/>
          <cell r="K1657"/>
          <cell r="L1657"/>
        </row>
        <row r="1658">
          <cell r="B1658"/>
          <cell r="K1658"/>
          <cell r="L1658"/>
        </row>
        <row r="1659">
          <cell r="B1659"/>
          <cell r="K1659"/>
          <cell r="L1659"/>
        </row>
        <row r="1660">
          <cell r="B1660"/>
          <cell r="K1660"/>
          <cell r="L1660"/>
        </row>
        <row r="1661">
          <cell r="B1661"/>
          <cell r="K1661"/>
          <cell r="L1661"/>
        </row>
        <row r="1662">
          <cell r="B1662"/>
          <cell r="K1662"/>
          <cell r="L1662"/>
        </row>
        <row r="1663">
          <cell r="B1663"/>
          <cell r="K1663"/>
          <cell r="L1663"/>
        </row>
        <row r="1664">
          <cell r="B1664"/>
          <cell r="K1664"/>
          <cell r="L1664"/>
        </row>
        <row r="1665">
          <cell r="B1665"/>
          <cell r="K1665"/>
          <cell r="L1665"/>
        </row>
        <row r="1666">
          <cell r="B1666"/>
          <cell r="K1666"/>
          <cell r="L1666"/>
        </row>
        <row r="1667">
          <cell r="B1667"/>
          <cell r="K1667"/>
          <cell r="L1667"/>
        </row>
        <row r="1668">
          <cell r="B1668"/>
          <cell r="K1668"/>
          <cell r="L1668"/>
        </row>
        <row r="1669">
          <cell r="B1669"/>
          <cell r="K1669"/>
          <cell r="L1669"/>
        </row>
        <row r="1670">
          <cell r="B1670"/>
          <cell r="K1670"/>
          <cell r="L1670"/>
        </row>
        <row r="1671">
          <cell r="B1671"/>
          <cell r="K1671"/>
          <cell r="L1671"/>
        </row>
        <row r="1672">
          <cell r="B1672"/>
          <cell r="K1672"/>
          <cell r="L1672"/>
        </row>
        <row r="1673">
          <cell r="B1673"/>
          <cell r="K1673"/>
          <cell r="L1673"/>
        </row>
        <row r="1674">
          <cell r="B1674"/>
          <cell r="K1674"/>
          <cell r="L1674"/>
        </row>
        <row r="1675">
          <cell r="B1675"/>
          <cell r="K1675"/>
          <cell r="L1675"/>
        </row>
        <row r="1676">
          <cell r="B1676"/>
          <cell r="K1676"/>
          <cell r="L1676"/>
        </row>
        <row r="1677">
          <cell r="B1677"/>
          <cell r="K1677"/>
          <cell r="L1677"/>
        </row>
        <row r="1678">
          <cell r="B1678"/>
          <cell r="K1678"/>
          <cell r="L1678"/>
        </row>
        <row r="1679">
          <cell r="B1679"/>
          <cell r="K1679"/>
          <cell r="L1679"/>
        </row>
        <row r="1680">
          <cell r="B1680"/>
          <cell r="K1680"/>
          <cell r="L1680"/>
        </row>
        <row r="1681">
          <cell r="B1681"/>
          <cell r="K1681"/>
          <cell r="L1681"/>
        </row>
        <row r="1682">
          <cell r="B1682"/>
          <cell r="K1682"/>
          <cell r="L1682"/>
        </row>
        <row r="1683">
          <cell r="B1683"/>
          <cell r="K1683"/>
          <cell r="L1683"/>
        </row>
        <row r="1684">
          <cell r="B1684"/>
          <cell r="K1684"/>
          <cell r="L1684"/>
        </row>
        <row r="1685">
          <cell r="B1685"/>
          <cell r="K1685"/>
          <cell r="L1685"/>
        </row>
        <row r="1686">
          <cell r="B1686"/>
          <cell r="K1686"/>
          <cell r="L1686"/>
        </row>
        <row r="1687">
          <cell r="B1687"/>
          <cell r="K1687"/>
          <cell r="L1687"/>
        </row>
        <row r="1688">
          <cell r="B1688"/>
          <cell r="K1688"/>
          <cell r="L1688"/>
        </row>
        <row r="1689">
          <cell r="B1689"/>
          <cell r="K1689"/>
          <cell r="L1689"/>
        </row>
        <row r="1690">
          <cell r="B1690"/>
          <cell r="K1690"/>
          <cell r="L1690"/>
        </row>
        <row r="1691">
          <cell r="B1691"/>
          <cell r="K1691"/>
          <cell r="L1691"/>
        </row>
        <row r="1692">
          <cell r="B1692"/>
          <cell r="K1692"/>
          <cell r="L1692"/>
        </row>
        <row r="1693">
          <cell r="B1693"/>
          <cell r="K1693"/>
          <cell r="L1693"/>
        </row>
        <row r="1694">
          <cell r="B1694"/>
          <cell r="K1694"/>
          <cell r="L1694"/>
        </row>
        <row r="1695">
          <cell r="B1695"/>
          <cell r="K1695"/>
          <cell r="L1695"/>
        </row>
        <row r="1696">
          <cell r="B1696"/>
          <cell r="K1696"/>
          <cell r="L1696"/>
        </row>
        <row r="1697">
          <cell r="B1697"/>
          <cell r="K1697"/>
          <cell r="L1697"/>
        </row>
        <row r="1698">
          <cell r="B1698"/>
          <cell r="K1698"/>
          <cell r="L1698"/>
        </row>
        <row r="1699">
          <cell r="B1699"/>
          <cell r="K1699"/>
          <cell r="L1699"/>
        </row>
        <row r="1700">
          <cell r="B1700"/>
          <cell r="K1700"/>
          <cell r="L1700"/>
        </row>
        <row r="1701">
          <cell r="B1701"/>
          <cell r="K1701"/>
          <cell r="L1701"/>
        </row>
        <row r="1702">
          <cell r="B1702"/>
          <cell r="K1702"/>
          <cell r="L1702"/>
        </row>
        <row r="1703">
          <cell r="B1703"/>
          <cell r="K1703"/>
          <cell r="L1703"/>
        </row>
        <row r="1704">
          <cell r="B1704"/>
          <cell r="K1704"/>
          <cell r="L1704"/>
        </row>
        <row r="1705">
          <cell r="B1705"/>
          <cell r="K1705"/>
          <cell r="L1705"/>
        </row>
        <row r="1706">
          <cell r="B1706"/>
          <cell r="K1706"/>
          <cell r="L1706"/>
        </row>
        <row r="1707">
          <cell r="B1707"/>
          <cell r="K1707"/>
          <cell r="L1707"/>
        </row>
        <row r="1708">
          <cell r="B1708"/>
          <cell r="K1708"/>
          <cell r="L1708"/>
        </row>
        <row r="1709">
          <cell r="B1709"/>
          <cell r="K1709"/>
          <cell r="L1709"/>
        </row>
        <row r="1710">
          <cell r="B1710"/>
          <cell r="K1710"/>
          <cell r="L1710"/>
        </row>
        <row r="1711">
          <cell r="B1711"/>
          <cell r="K1711"/>
          <cell r="L1711"/>
        </row>
        <row r="1712">
          <cell r="B1712"/>
          <cell r="K1712"/>
          <cell r="L1712"/>
        </row>
        <row r="1713">
          <cell r="B1713"/>
          <cell r="K1713"/>
          <cell r="L1713"/>
        </row>
        <row r="1714">
          <cell r="B1714"/>
          <cell r="K1714"/>
          <cell r="L1714"/>
        </row>
        <row r="1715">
          <cell r="B1715"/>
          <cell r="K1715"/>
          <cell r="L1715"/>
        </row>
        <row r="1716">
          <cell r="B1716"/>
          <cell r="K1716"/>
          <cell r="L1716"/>
        </row>
        <row r="1717">
          <cell r="B1717"/>
          <cell r="K1717"/>
          <cell r="L1717"/>
        </row>
        <row r="1718">
          <cell r="B1718"/>
          <cell r="K1718"/>
          <cell r="L1718"/>
        </row>
        <row r="1719">
          <cell r="B1719"/>
          <cell r="K1719"/>
          <cell r="L1719"/>
        </row>
        <row r="1720">
          <cell r="B1720"/>
          <cell r="K1720"/>
          <cell r="L1720"/>
        </row>
        <row r="1721">
          <cell r="B1721"/>
          <cell r="K1721"/>
          <cell r="L1721"/>
        </row>
        <row r="1722">
          <cell r="B1722"/>
          <cell r="K1722"/>
          <cell r="L1722"/>
        </row>
        <row r="1723">
          <cell r="B1723"/>
          <cell r="K1723"/>
          <cell r="L1723"/>
        </row>
        <row r="1724">
          <cell r="B1724"/>
          <cell r="K1724"/>
          <cell r="L1724"/>
        </row>
        <row r="1725">
          <cell r="B1725"/>
          <cell r="K1725"/>
          <cell r="L1725"/>
        </row>
        <row r="1726">
          <cell r="B1726"/>
          <cell r="K1726"/>
          <cell r="L1726"/>
        </row>
        <row r="1727">
          <cell r="B1727"/>
          <cell r="K1727"/>
          <cell r="L1727"/>
        </row>
        <row r="1728">
          <cell r="B1728"/>
          <cell r="K1728"/>
          <cell r="L1728"/>
        </row>
        <row r="1729">
          <cell r="B1729"/>
          <cell r="K1729"/>
          <cell r="L1729"/>
        </row>
        <row r="1730">
          <cell r="B1730"/>
          <cell r="K1730"/>
          <cell r="L1730"/>
        </row>
        <row r="1731">
          <cell r="B1731"/>
          <cell r="K1731"/>
          <cell r="L1731"/>
        </row>
        <row r="1732">
          <cell r="B1732"/>
          <cell r="K1732"/>
          <cell r="L1732"/>
        </row>
        <row r="1733">
          <cell r="B1733"/>
          <cell r="K1733"/>
          <cell r="L1733"/>
        </row>
        <row r="1734">
          <cell r="B1734"/>
          <cell r="K1734"/>
          <cell r="L1734"/>
        </row>
        <row r="1735">
          <cell r="B1735"/>
          <cell r="K1735"/>
          <cell r="L1735"/>
        </row>
        <row r="1736">
          <cell r="B1736"/>
          <cell r="K1736"/>
          <cell r="L1736"/>
        </row>
        <row r="1737">
          <cell r="B1737"/>
          <cell r="K1737"/>
          <cell r="L1737"/>
        </row>
        <row r="1738">
          <cell r="B1738"/>
          <cell r="K1738"/>
          <cell r="L1738"/>
        </row>
        <row r="1739">
          <cell r="B1739"/>
          <cell r="K1739"/>
          <cell r="L1739"/>
        </row>
        <row r="1740">
          <cell r="B1740"/>
          <cell r="K1740"/>
          <cell r="L1740"/>
        </row>
        <row r="1741">
          <cell r="B1741"/>
          <cell r="K1741"/>
          <cell r="L1741"/>
        </row>
        <row r="1742">
          <cell r="B1742"/>
          <cell r="K1742"/>
          <cell r="L1742"/>
        </row>
        <row r="1743">
          <cell r="B1743"/>
          <cell r="K1743"/>
          <cell r="L1743"/>
        </row>
        <row r="1744">
          <cell r="B1744"/>
          <cell r="K1744"/>
          <cell r="L1744"/>
        </row>
        <row r="1745">
          <cell r="B1745"/>
          <cell r="K1745"/>
          <cell r="L1745"/>
        </row>
        <row r="1746">
          <cell r="B1746"/>
          <cell r="K1746"/>
          <cell r="L1746"/>
        </row>
        <row r="1747">
          <cell r="B1747"/>
          <cell r="K1747"/>
          <cell r="L1747"/>
        </row>
        <row r="1748">
          <cell r="B1748"/>
          <cell r="K1748"/>
          <cell r="L1748"/>
        </row>
        <row r="1749">
          <cell r="B1749"/>
          <cell r="K1749"/>
          <cell r="L1749"/>
        </row>
        <row r="1750">
          <cell r="B1750"/>
          <cell r="K1750"/>
          <cell r="L1750"/>
        </row>
        <row r="1751">
          <cell r="B1751"/>
          <cell r="K1751"/>
          <cell r="L1751"/>
        </row>
        <row r="1752">
          <cell r="B1752"/>
          <cell r="K1752"/>
          <cell r="L1752"/>
        </row>
        <row r="1753">
          <cell r="B1753"/>
          <cell r="K1753"/>
          <cell r="L1753"/>
        </row>
        <row r="1754">
          <cell r="B1754"/>
          <cell r="K1754"/>
          <cell r="L1754"/>
        </row>
        <row r="1755">
          <cell r="B1755"/>
          <cell r="K1755"/>
          <cell r="L1755"/>
        </row>
        <row r="1756">
          <cell r="B1756"/>
          <cell r="K1756"/>
          <cell r="L1756"/>
        </row>
        <row r="1757">
          <cell r="B1757"/>
          <cell r="K1757"/>
          <cell r="L1757"/>
        </row>
        <row r="1758">
          <cell r="B1758"/>
          <cell r="K1758"/>
          <cell r="L1758"/>
        </row>
        <row r="1759">
          <cell r="B1759"/>
          <cell r="K1759"/>
          <cell r="L1759"/>
        </row>
        <row r="1760">
          <cell r="B1760"/>
          <cell r="K1760"/>
          <cell r="L1760"/>
        </row>
        <row r="1761">
          <cell r="B1761"/>
          <cell r="K1761"/>
          <cell r="L1761"/>
        </row>
        <row r="1762">
          <cell r="B1762"/>
          <cell r="K1762"/>
          <cell r="L1762"/>
        </row>
        <row r="1763">
          <cell r="B1763"/>
          <cell r="K1763"/>
          <cell r="L1763"/>
        </row>
        <row r="1764">
          <cell r="B1764"/>
          <cell r="K1764"/>
          <cell r="L1764"/>
        </row>
        <row r="1765">
          <cell r="B1765"/>
          <cell r="K1765"/>
          <cell r="L1765"/>
        </row>
        <row r="1766">
          <cell r="B1766"/>
          <cell r="K1766"/>
          <cell r="L1766"/>
        </row>
        <row r="1767">
          <cell r="B1767"/>
          <cell r="K1767"/>
          <cell r="L1767"/>
        </row>
        <row r="1768">
          <cell r="B1768"/>
          <cell r="K1768"/>
          <cell r="L1768"/>
        </row>
        <row r="1769">
          <cell r="B1769"/>
          <cell r="K1769"/>
          <cell r="L1769"/>
        </row>
        <row r="1770">
          <cell r="B1770"/>
          <cell r="K1770"/>
          <cell r="L1770"/>
        </row>
        <row r="1771">
          <cell r="B1771"/>
          <cell r="K1771"/>
          <cell r="L1771"/>
        </row>
        <row r="1772">
          <cell r="B1772"/>
          <cell r="K1772"/>
          <cell r="L1772"/>
        </row>
        <row r="1773">
          <cell r="B1773"/>
          <cell r="K1773"/>
          <cell r="L1773"/>
        </row>
        <row r="1774">
          <cell r="B1774"/>
          <cell r="K1774"/>
          <cell r="L1774"/>
        </row>
        <row r="1775">
          <cell r="B1775"/>
          <cell r="K1775"/>
          <cell r="L1775"/>
        </row>
        <row r="1776">
          <cell r="B1776"/>
          <cell r="K1776"/>
          <cell r="L1776"/>
        </row>
        <row r="1777">
          <cell r="B1777"/>
          <cell r="K1777"/>
          <cell r="L1777"/>
        </row>
        <row r="1778">
          <cell r="B1778"/>
          <cell r="K1778"/>
          <cell r="L1778"/>
        </row>
        <row r="1779">
          <cell r="B1779"/>
          <cell r="K1779"/>
          <cell r="L1779"/>
        </row>
        <row r="1780">
          <cell r="B1780"/>
          <cell r="K1780"/>
          <cell r="L1780"/>
        </row>
        <row r="1781">
          <cell r="B1781"/>
          <cell r="K1781"/>
          <cell r="L1781"/>
        </row>
        <row r="1782">
          <cell r="B1782"/>
          <cell r="K1782"/>
          <cell r="L1782"/>
        </row>
        <row r="1783">
          <cell r="B1783"/>
          <cell r="K1783"/>
          <cell r="L1783"/>
        </row>
        <row r="1784">
          <cell r="B1784"/>
          <cell r="K1784"/>
          <cell r="L1784"/>
        </row>
        <row r="1785">
          <cell r="B1785"/>
          <cell r="K1785"/>
          <cell r="L1785"/>
        </row>
        <row r="1786">
          <cell r="B1786"/>
          <cell r="K1786"/>
          <cell r="L1786"/>
        </row>
        <row r="1787">
          <cell r="B1787"/>
          <cell r="K1787"/>
          <cell r="L1787"/>
        </row>
        <row r="1788">
          <cell r="B1788"/>
          <cell r="K1788"/>
          <cell r="L1788"/>
        </row>
        <row r="1789">
          <cell r="B1789"/>
          <cell r="K1789"/>
          <cell r="L1789"/>
        </row>
        <row r="1790">
          <cell r="B1790"/>
          <cell r="K1790"/>
          <cell r="L1790"/>
        </row>
        <row r="1791">
          <cell r="B1791"/>
          <cell r="K1791"/>
          <cell r="L1791"/>
        </row>
        <row r="1792">
          <cell r="B1792"/>
          <cell r="K1792"/>
          <cell r="L1792"/>
        </row>
        <row r="1793">
          <cell r="B1793"/>
          <cell r="K1793"/>
          <cell r="L1793"/>
        </row>
        <row r="1794">
          <cell r="B1794"/>
          <cell r="K1794"/>
          <cell r="L1794"/>
        </row>
        <row r="1795">
          <cell r="B1795"/>
          <cell r="K1795"/>
          <cell r="L1795"/>
        </row>
        <row r="1796">
          <cell r="B1796"/>
          <cell r="K1796"/>
          <cell r="L1796"/>
        </row>
        <row r="1797">
          <cell r="B1797"/>
          <cell r="K1797"/>
          <cell r="L1797"/>
        </row>
        <row r="1798">
          <cell r="B1798"/>
          <cell r="K1798"/>
          <cell r="L1798"/>
        </row>
        <row r="1799">
          <cell r="B1799"/>
          <cell r="K1799"/>
          <cell r="L1799"/>
        </row>
        <row r="1800">
          <cell r="B1800"/>
          <cell r="K1800"/>
          <cell r="L1800"/>
        </row>
        <row r="1801">
          <cell r="B1801"/>
          <cell r="K1801"/>
          <cell r="L1801"/>
        </row>
        <row r="1802">
          <cell r="B1802"/>
          <cell r="K1802"/>
          <cell r="L1802"/>
        </row>
        <row r="1803">
          <cell r="B1803"/>
          <cell r="K1803"/>
          <cell r="L1803"/>
        </row>
        <row r="1804">
          <cell r="B1804"/>
          <cell r="K1804"/>
          <cell r="L1804"/>
        </row>
        <row r="1805">
          <cell r="B1805"/>
          <cell r="K1805"/>
          <cell r="L1805"/>
        </row>
        <row r="1806">
          <cell r="B1806"/>
          <cell r="K1806"/>
          <cell r="L1806"/>
        </row>
        <row r="1807">
          <cell r="B1807"/>
          <cell r="K1807"/>
          <cell r="L1807"/>
        </row>
        <row r="1808">
          <cell r="B1808"/>
          <cell r="K1808"/>
          <cell r="L1808"/>
        </row>
        <row r="1809">
          <cell r="B1809"/>
          <cell r="K1809"/>
          <cell r="L1809"/>
        </row>
        <row r="1810">
          <cell r="B1810"/>
          <cell r="K1810"/>
          <cell r="L1810"/>
        </row>
        <row r="1811">
          <cell r="B1811"/>
          <cell r="K1811"/>
          <cell r="L1811"/>
        </row>
        <row r="1812">
          <cell r="B1812"/>
          <cell r="K1812"/>
          <cell r="L1812"/>
        </row>
        <row r="1813">
          <cell r="B1813"/>
          <cell r="K1813"/>
          <cell r="L1813"/>
        </row>
        <row r="1814">
          <cell r="B1814"/>
          <cell r="K1814"/>
          <cell r="L1814"/>
        </row>
        <row r="1815">
          <cell r="B1815"/>
          <cell r="K1815"/>
          <cell r="L1815"/>
        </row>
        <row r="1816">
          <cell r="B1816"/>
          <cell r="K1816"/>
          <cell r="L1816"/>
        </row>
        <row r="1817">
          <cell r="B1817"/>
          <cell r="K1817"/>
          <cell r="L1817"/>
        </row>
        <row r="1818">
          <cell r="B1818"/>
          <cell r="K1818"/>
          <cell r="L1818"/>
        </row>
        <row r="1819">
          <cell r="B1819"/>
          <cell r="K1819"/>
          <cell r="L1819"/>
        </row>
        <row r="1820">
          <cell r="B1820"/>
          <cell r="K1820"/>
          <cell r="L1820"/>
        </row>
        <row r="1821">
          <cell r="B1821"/>
          <cell r="K1821"/>
          <cell r="L1821"/>
        </row>
        <row r="1822">
          <cell r="B1822"/>
          <cell r="K1822"/>
          <cell r="L1822"/>
        </row>
        <row r="1823">
          <cell r="B1823"/>
          <cell r="K1823"/>
          <cell r="L1823"/>
        </row>
        <row r="1824">
          <cell r="B1824"/>
          <cell r="K1824"/>
          <cell r="L1824"/>
        </row>
        <row r="1825">
          <cell r="B1825"/>
          <cell r="K1825"/>
          <cell r="L1825"/>
        </row>
        <row r="1826">
          <cell r="B1826"/>
          <cell r="K1826"/>
          <cell r="L1826"/>
        </row>
        <row r="1827">
          <cell r="B1827"/>
          <cell r="K1827"/>
          <cell r="L1827"/>
        </row>
        <row r="1828">
          <cell r="B1828"/>
          <cell r="K1828"/>
          <cell r="L1828"/>
        </row>
        <row r="1829">
          <cell r="B1829"/>
          <cell r="K1829"/>
          <cell r="L1829"/>
        </row>
        <row r="1830">
          <cell r="B1830"/>
          <cell r="K1830"/>
          <cell r="L1830"/>
        </row>
        <row r="1831">
          <cell r="B1831"/>
          <cell r="K1831"/>
          <cell r="L1831"/>
        </row>
        <row r="1832">
          <cell r="B1832"/>
          <cell r="K1832"/>
          <cell r="L1832"/>
        </row>
        <row r="1833">
          <cell r="B1833"/>
          <cell r="K1833"/>
          <cell r="L1833"/>
        </row>
        <row r="1834">
          <cell r="B1834"/>
          <cell r="K1834"/>
          <cell r="L1834"/>
        </row>
        <row r="1835">
          <cell r="B1835"/>
          <cell r="K1835"/>
          <cell r="L1835"/>
        </row>
        <row r="1836">
          <cell r="B1836"/>
          <cell r="K1836"/>
          <cell r="L1836"/>
        </row>
        <row r="1837">
          <cell r="B1837"/>
          <cell r="K1837"/>
          <cell r="L1837"/>
        </row>
        <row r="1838">
          <cell r="B1838"/>
          <cell r="K1838"/>
          <cell r="L1838"/>
        </row>
        <row r="1839">
          <cell r="B1839"/>
          <cell r="K1839"/>
          <cell r="L1839"/>
        </row>
        <row r="1840">
          <cell r="B1840"/>
          <cell r="K1840"/>
          <cell r="L1840"/>
        </row>
        <row r="1841">
          <cell r="B1841"/>
          <cell r="K1841"/>
          <cell r="L1841"/>
        </row>
        <row r="1842">
          <cell r="B1842"/>
          <cell r="K1842"/>
          <cell r="L1842"/>
        </row>
        <row r="1843">
          <cell r="B1843"/>
          <cell r="K1843"/>
          <cell r="L1843"/>
        </row>
        <row r="1844">
          <cell r="B1844"/>
          <cell r="K1844"/>
          <cell r="L1844"/>
        </row>
        <row r="1845">
          <cell r="B1845"/>
          <cell r="K1845"/>
          <cell r="L1845"/>
        </row>
        <row r="1846">
          <cell r="B1846"/>
          <cell r="K1846"/>
          <cell r="L1846"/>
        </row>
        <row r="1847">
          <cell r="B1847"/>
          <cell r="K1847"/>
          <cell r="L1847"/>
        </row>
        <row r="1848">
          <cell r="B1848"/>
          <cell r="K1848"/>
          <cell r="L1848"/>
        </row>
        <row r="1849">
          <cell r="B1849"/>
          <cell r="K1849"/>
          <cell r="L1849"/>
        </row>
        <row r="1850">
          <cell r="B1850"/>
          <cell r="K1850"/>
          <cell r="L1850"/>
        </row>
        <row r="1851">
          <cell r="B1851"/>
          <cell r="K1851"/>
          <cell r="L1851"/>
        </row>
        <row r="1852">
          <cell r="B1852"/>
          <cell r="K1852"/>
          <cell r="L1852"/>
        </row>
        <row r="1853">
          <cell r="B1853"/>
          <cell r="K1853"/>
          <cell r="L1853"/>
        </row>
        <row r="1854">
          <cell r="B1854"/>
          <cell r="K1854"/>
          <cell r="L1854"/>
        </row>
        <row r="1855">
          <cell r="B1855"/>
          <cell r="K1855"/>
          <cell r="L1855"/>
        </row>
        <row r="1856">
          <cell r="B1856"/>
          <cell r="K1856"/>
          <cell r="L1856"/>
        </row>
        <row r="1857">
          <cell r="B1857"/>
          <cell r="K1857"/>
          <cell r="L1857"/>
        </row>
        <row r="1858">
          <cell r="B1858"/>
          <cell r="K1858"/>
          <cell r="L1858"/>
        </row>
        <row r="1859">
          <cell r="B1859"/>
          <cell r="K1859"/>
          <cell r="L1859"/>
        </row>
        <row r="1860">
          <cell r="B1860"/>
          <cell r="K1860"/>
          <cell r="L1860"/>
        </row>
        <row r="1861">
          <cell r="B1861"/>
          <cell r="K1861"/>
          <cell r="L1861"/>
        </row>
        <row r="1862">
          <cell r="B1862"/>
          <cell r="K1862"/>
          <cell r="L1862"/>
        </row>
        <row r="1863">
          <cell r="B1863"/>
          <cell r="K1863"/>
          <cell r="L1863"/>
        </row>
        <row r="1864">
          <cell r="B1864"/>
          <cell r="K1864"/>
          <cell r="L1864"/>
        </row>
        <row r="1865">
          <cell r="B1865"/>
          <cell r="K1865"/>
          <cell r="L1865"/>
        </row>
        <row r="1866">
          <cell r="B1866"/>
          <cell r="K1866"/>
          <cell r="L1866"/>
        </row>
        <row r="1867">
          <cell r="B1867"/>
          <cell r="K1867"/>
          <cell r="L1867"/>
        </row>
        <row r="1868">
          <cell r="B1868"/>
          <cell r="K1868"/>
          <cell r="L1868"/>
        </row>
        <row r="1869">
          <cell r="B1869"/>
          <cell r="K1869"/>
          <cell r="L1869"/>
        </row>
        <row r="1870">
          <cell r="B1870"/>
          <cell r="K1870"/>
          <cell r="L1870"/>
        </row>
        <row r="1871">
          <cell r="B1871"/>
          <cell r="K1871"/>
          <cell r="L1871"/>
        </row>
        <row r="1872">
          <cell r="B1872"/>
          <cell r="K1872"/>
          <cell r="L1872"/>
        </row>
        <row r="1873">
          <cell r="B1873"/>
          <cell r="K1873"/>
          <cell r="L1873"/>
        </row>
        <row r="1874">
          <cell r="B1874"/>
          <cell r="K1874"/>
          <cell r="L1874"/>
        </row>
        <row r="1875">
          <cell r="B1875"/>
          <cell r="K1875"/>
          <cell r="L1875"/>
        </row>
        <row r="1876">
          <cell r="B1876"/>
          <cell r="K1876"/>
          <cell r="L1876"/>
        </row>
        <row r="1877">
          <cell r="B1877"/>
          <cell r="K1877"/>
          <cell r="L1877"/>
        </row>
        <row r="1878">
          <cell r="B1878"/>
          <cell r="K1878"/>
          <cell r="L1878"/>
        </row>
        <row r="1879">
          <cell r="B1879"/>
          <cell r="K1879"/>
          <cell r="L1879"/>
        </row>
        <row r="1880">
          <cell r="B1880"/>
          <cell r="K1880"/>
          <cell r="L1880"/>
        </row>
        <row r="1881">
          <cell r="B1881"/>
          <cell r="K1881"/>
          <cell r="L1881"/>
        </row>
        <row r="1882">
          <cell r="B1882"/>
          <cell r="K1882"/>
          <cell r="L1882"/>
        </row>
        <row r="1883">
          <cell r="B1883"/>
          <cell r="K1883"/>
          <cell r="L1883"/>
        </row>
        <row r="1884">
          <cell r="B1884"/>
          <cell r="K1884"/>
          <cell r="L1884"/>
        </row>
        <row r="1885">
          <cell r="B1885"/>
          <cell r="K1885"/>
          <cell r="L1885"/>
        </row>
        <row r="1886">
          <cell r="B1886"/>
          <cell r="K1886"/>
          <cell r="L1886"/>
        </row>
        <row r="1887">
          <cell r="B1887"/>
          <cell r="K1887"/>
          <cell r="L1887"/>
        </row>
        <row r="1888">
          <cell r="B1888"/>
          <cell r="K1888"/>
          <cell r="L1888"/>
        </row>
        <row r="1889">
          <cell r="B1889"/>
          <cell r="K1889"/>
          <cell r="L1889"/>
        </row>
        <row r="1890">
          <cell r="B1890"/>
          <cell r="K1890"/>
          <cell r="L1890"/>
        </row>
        <row r="1891">
          <cell r="B1891"/>
          <cell r="K1891"/>
          <cell r="L1891"/>
        </row>
        <row r="1892">
          <cell r="B1892"/>
          <cell r="K1892"/>
          <cell r="L1892"/>
        </row>
        <row r="1893">
          <cell r="B1893"/>
          <cell r="K1893"/>
          <cell r="L1893"/>
        </row>
        <row r="1894">
          <cell r="B1894"/>
          <cell r="K1894"/>
          <cell r="L1894"/>
        </row>
        <row r="1895">
          <cell r="B1895"/>
          <cell r="K1895"/>
          <cell r="L1895"/>
        </row>
        <row r="1896">
          <cell r="B1896"/>
          <cell r="K1896"/>
          <cell r="L1896"/>
        </row>
        <row r="1897">
          <cell r="B1897"/>
          <cell r="K1897"/>
          <cell r="L1897"/>
        </row>
        <row r="1898">
          <cell r="B1898"/>
          <cell r="K1898"/>
          <cell r="L1898"/>
        </row>
        <row r="1899">
          <cell r="B1899"/>
          <cell r="K1899"/>
          <cell r="L1899"/>
        </row>
        <row r="1900">
          <cell r="B1900"/>
          <cell r="K1900"/>
          <cell r="L1900"/>
        </row>
        <row r="1901">
          <cell r="B1901"/>
          <cell r="K1901"/>
          <cell r="L1901"/>
        </row>
        <row r="1902">
          <cell r="B1902"/>
          <cell r="K1902"/>
          <cell r="L1902"/>
        </row>
        <row r="1903">
          <cell r="B1903"/>
          <cell r="K1903"/>
          <cell r="L1903"/>
        </row>
        <row r="1904">
          <cell r="B1904"/>
          <cell r="K1904"/>
          <cell r="L1904"/>
        </row>
        <row r="1905">
          <cell r="B1905"/>
          <cell r="K1905"/>
          <cell r="L1905"/>
        </row>
        <row r="1906">
          <cell r="B1906"/>
          <cell r="K1906"/>
          <cell r="L1906"/>
        </row>
        <row r="1907">
          <cell r="B1907"/>
          <cell r="K1907"/>
          <cell r="L1907"/>
        </row>
        <row r="1908">
          <cell r="B1908"/>
          <cell r="K1908"/>
          <cell r="L1908"/>
        </row>
        <row r="1909">
          <cell r="B1909"/>
          <cell r="K1909"/>
          <cell r="L1909"/>
        </row>
        <row r="1910">
          <cell r="B1910"/>
          <cell r="K1910"/>
          <cell r="L1910"/>
        </row>
        <row r="1911">
          <cell r="B1911"/>
          <cell r="K1911"/>
          <cell r="L1911"/>
        </row>
        <row r="1912">
          <cell r="B1912"/>
          <cell r="K1912"/>
          <cell r="L1912"/>
        </row>
        <row r="1913">
          <cell r="B1913"/>
          <cell r="K1913"/>
          <cell r="L1913"/>
        </row>
        <row r="1914">
          <cell r="B1914"/>
          <cell r="K1914"/>
          <cell r="L1914"/>
        </row>
        <row r="1915">
          <cell r="B1915"/>
          <cell r="K1915"/>
          <cell r="L1915"/>
        </row>
        <row r="1916">
          <cell r="B1916"/>
          <cell r="K1916"/>
          <cell r="L1916"/>
        </row>
        <row r="1917">
          <cell r="B1917"/>
          <cell r="K1917"/>
          <cell r="L1917"/>
        </row>
        <row r="1918">
          <cell r="B1918"/>
          <cell r="K1918"/>
          <cell r="L1918"/>
        </row>
        <row r="1919">
          <cell r="B1919"/>
          <cell r="K1919"/>
          <cell r="L1919"/>
        </row>
        <row r="1920">
          <cell r="B1920"/>
          <cell r="K1920"/>
          <cell r="L1920"/>
        </row>
        <row r="1921">
          <cell r="B1921"/>
          <cell r="K1921"/>
          <cell r="L1921"/>
        </row>
        <row r="1922">
          <cell r="B1922"/>
          <cell r="K1922"/>
          <cell r="L1922"/>
        </row>
        <row r="1923">
          <cell r="B1923"/>
          <cell r="K1923"/>
          <cell r="L1923"/>
        </row>
        <row r="1924">
          <cell r="B1924"/>
          <cell r="K1924"/>
          <cell r="L1924"/>
        </row>
        <row r="1925">
          <cell r="B1925"/>
          <cell r="K1925"/>
          <cell r="L1925"/>
        </row>
        <row r="1926">
          <cell r="B1926"/>
          <cell r="K1926"/>
          <cell r="L1926"/>
        </row>
        <row r="1927">
          <cell r="B1927"/>
          <cell r="K1927"/>
          <cell r="L1927"/>
        </row>
        <row r="1928">
          <cell r="B1928"/>
          <cell r="K1928"/>
          <cell r="L1928"/>
        </row>
        <row r="1929">
          <cell r="B1929"/>
          <cell r="K1929"/>
          <cell r="L1929"/>
        </row>
        <row r="1930">
          <cell r="B1930"/>
          <cell r="K1930"/>
          <cell r="L1930"/>
        </row>
        <row r="1931">
          <cell r="B1931"/>
          <cell r="K1931"/>
          <cell r="L1931"/>
        </row>
        <row r="1932">
          <cell r="B1932"/>
          <cell r="K1932"/>
          <cell r="L1932"/>
        </row>
        <row r="1933">
          <cell r="B1933"/>
          <cell r="K1933"/>
          <cell r="L1933"/>
        </row>
        <row r="1934">
          <cell r="B1934"/>
          <cell r="K1934"/>
          <cell r="L1934"/>
        </row>
        <row r="1935">
          <cell r="B1935"/>
          <cell r="K1935"/>
          <cell r="L1935"/>
        </row>
        <row r="1936">
          <cell r="B1936"/>
          <cell r="K1936"/>
          <cell r="L1936"/>
        </row>
        <row r="1937">
          <cell r="B1937"/>
          <cell r="K1937"/>
          <cell r="L1937"/>
        </row>
        <row r="1938">
          <cell r="B1938"/>
          <cell r="K1938"/>
          <cell r="L1938"/>
        </row>
        <row r="1939">
          <cell r="B1939"/>
          <cell r="K1939"/>
          <cell r="L1939"/>
        </row>
        <row r="1940">
          <cell r="B1940"/>
          <cell r="K1940"/>
          <cell r="L1940"/>
        </row>
        <row r="1941">
          <cell r="B1941"/>
          <cell r="K1941"/>
          <cell r="L1941"/>
        </row>
        <row r="1942">
          <cell r="B1942"/>
          <cell r="K1942"/>
          <cell r="L1942"/>
        </row>
        <row r="1943">
          <cell r="B1943"/>
          <cell r="K1943"/>
          <cell r="L1943"/>
        </row>
        <row r="1944">
          <cell r="B1944"/>
          <cell r="K1944"/>
          <cell r="L1944"/>
        </row>
        <row r="1945">
          <cell r="B1945"/>
          <cell r="K1945"/>
          <cell r="L1945"/>
        </row>
        <row r="1946">
          <cell r="B1946"/>
          <cell r="K1946"/>
          <cell r="L1946"/>
        </row>
        <row r="1947">
          <cell r="B1947"/>
          <cell r="K1947"/>
          <cell r="L1947"/>
        </row>
        <row r="1948">
          <cell r="B1948"/>
          <cell r="K1948"/>
          <cell r="L1948"/>
        </row>
        <row r="1949">
          <cell r="B1949"/>
          <cell r="K1949"/>
          <cell r="L1949"/>
        </row>
        <row r="1950">
          <cell r="B1950"/>
          <cell r="K1950"/>
          <cell r="L1950"/>
        </row>
        <row r="1951">
          <cell r="B1951"/>
          <cell r="K1951"/>
          <cell r="L1951"/>
        </row>
        <row r="1952">
          <cell r="B1952"/>
          <cell r="K1952"/>
          <cell r="L1952"/>
        </row>
        <row r="1953">
          <cell r="B1953"/>
          <cell r="K1953"/>
          <cell r="L1953"/>
        </row>
        <row r="1954">
          <cell r="B1954"/>
          <cell r="K1954"/>
          <cell r="L1954"/>
        </row>
        <row r="1955">
          <cell r="B1955"/>
          <cell r="K1955"/>
          <cell r="L1955"/>
        </row>
        <row r="1956">
          <cell r="B1956"/>
          <cell r="K1956"/>
          <cell r="L1956"/>
        </row>
        <row r="1957">
          <cell r="B1957"/>
          <cell r="K1957"/>
          <cell r="L1957"/>
        </row>
        <row r="1958">
          <cell r="B1958"/>
          <cell r="K1958"/>
          <cell r="L1958"/>
        </row>
        <row r="1959">
          <cell r="B1959"/>
          <cell r="K1959"/>
          <cell r="L1959"/>
        </row>
        <row r="1960">
          <cell r="B1960"/>
          <cell r="K1960"/>
          <cell r="L1960"/>
        </row>
        <row r="1961">
          <cell r="B1961"/>
          <cell r="K1961"/>
          <cell r="L1961"/>
        </row>
        <row r="1962">
          <cell r="B1962"/>
          <cell r="K1962"/>
          <cell r="L1962"/>
        </row>
        <row r="1963">
          <cell r="B1963"/>
          <cell r="K1963"/>
          <cell r="L1963"/>
        </row>
        <row r="1964">
          <cell r="B1964"/>
          <cell r="K1964"/>
          <cell r="L1964"/>
        </row>
        <row r="1965">
          <cell r="B1965"/>
          <cell r="K1965"/>
          <cell r="L1965"/>
        </row>
        <row r="1966">
          <cell r="B1966"/>
          <cell r="K1966"/>
          <cell r="L1966"/>
        </row>
        <row r="1967">
          <cell r="B1967"/>
          <cell r="K1967"/>
          <cell r="L1967"/>
        </row>
        <row r="1968">
          <cell r="B1968"/>
          <cell r="K1968"/>
          <cell r="L1968"/>
        </row>
        <row r="1969">
          <cell r="B1969"/>
          <cell r="K1969"/>
          <cell r="L1969"/>
        </row>
        <row r="1970">
          <cell r="B1970"/>
          <cell r="K1970"/>
          <cell r="L1970"/>
        </row>
        <row r="1971">
          <cell r="B1971"/>
          <cell r="K1971"/>
          <cell r="L1971"/>
        </row>
        <row r="1972">
          <cell r="B1972"/>
          <cell r="K1972"/>
          <cell r="L1972"/>
        </row>
        <row r="1973">
          <cell r="B1973"/>
          <cell r="K1973"/>
          <cell r="L1973"/>
        </row>
        <row r="1974">
          <cell r="B1974"/>
          <cell r="K1974"/>
          <cell r="L1974"/>
        </row>
        <row r="1975">
          <cell r="B1975"/>
          <cell r="K1975"/>
          <cell r="L1975"/>
        </row>
        <row r="1976">
          <cell r="B1976"/>
          <cell r="K1976"/>
          <cell r="L1976"/>
        </row>
        <row r="1977">
          <cell r="B1977"/>
          <cell r="K1977"/>
          <cell r="L1977"/>
        </row>
        <row r="1978">
          <cell r="B1978"/>
          <cell r="K1978"/>
          <cell r="L1978"/>
        </row>
        <row r="1979">
          <cell r="B1979"/>
          <cell r="K1979"/>
          <cell r="L1979"/>
        </row>
        <row r="1980">
          <cell r="B1980"/>
          <cell r="K1980"/>
          <cell r="L1980"/>
        </row>
        <row r="1981">
          <cell r="B1981"/>
          <cell r="K1981"/>
          <cell r="L1981"/>
        </row>
        <row r="1982">
          <cell r="B1982"/>
          <cell r="K1982"/>
          <cell r="L1982"/>
        </row>
        <row r="1983">
          <cell r="B1983"/>
          <cell r="K1983"/>
          <cell r="L1983"/>
        </row>
        <row r="1984">
          <cell r="B1984"/>
          <cell r="K1984"/>
          <cell r="L1984"/>
        </row>
        <row r="1985">
          <cell r="B1985"/>
          <cell r="K1985"/>
          <cell r="L1985"/>
        </row>
        <row r="1986">
          <cell r="B1986"/>
          <cell r="K1986"/>
          <cell r="L1986"/>
        </row>
        <row r="1987">
          <cell r="B1987"/>
          <cell r="K1987"/>
          <cell r="L1987"/>
        </row>
        <row r="1988">
          <cell r="B1988"/>
          <cell r="K1988"/>
          <cell r="L1988"/>
        </row>
        <row r="1989">
          <cell r="B1989"/>
          <cell r="K1989"/>
          <cell r="L1989"/>
        </row>
        <row r="1990">
          <cell r="B1990"/>
          <cell r="K1990"/>
          <cell r="L1990"/>
        </row>
        <row r="1991">
          <cell r="B1991"/>
          <cell r="K1991"/>
          <cell r="L1991"/>
        </row>
        <row r="1992">
          <cell r="B1992"/>
          <cell r="K1992"/>
          <cell r="L1992"/>
        </row>
        <row r="1993">
          <cell r="B1993"/>
          <cell r="K1993"/>
          <cell r="L1993"/>
        </row>
        <row r="1994">
          <cell r="B1994"/>
          <cell r="K1994"/>
          <cell r="L1994"/>
        </row>
        <row r="1995">
          <cell r="B1995"/>
          <cell r="K1995"/>
          <cell r="L1995"/>
        </row>
        <row r="1996">
          <cell r="B1996"/>
          <cell r="K1996"/>
          <cell r="L1996"/>
        </row>
        <row r="1997">
          <cell r="B1997"/>
          <cell r="K1997"/>
          <cell r="L1997"/>
        </row>
        <row r="1998">
          <cell r="B1998"/>
          <cell r="K1998"/>
          <cell r="L1998"/>
        </row>
        <row r="1999">
          <cell r="B1999"/>
          <cell r="K1999"/>
          <cell r="L1999"/>
        </row>
        <row r="2000">
          <cell r="B2000"/>
          <cell r="K2000"/>
          <cell r="L2000"/>
        </row>
        <row r="2001">
          <cell r="B2001"/>
          <cell r="K2001"/>
          <cell r="L2001"/>
        </row>
        <row r="2002">
          <cell r="B2002"/>
          <cell r="K2002"/>
          <cell r="L2002"/>
        </row>
        <row r="2003">
          <cell r="B2003"/>
          <cell r="K2003"/>
          <cell r="L2003"/>
        </row>
        <row r="2004">
          <cell r="B2004"/>
          <cell r="K2004"/>
          <cell r="L2004"/>
        </row>
        <row r="2005">
          <cell r="B2005"/>
          <cell r="K2005"/>
          <cell r="L2005"/>
        </row>
        <row r="2006">
          <cell r="B2006"/>
          <cell r="K2006"/>
          <cell r="L2006"/>
        </row>
        <row r="2007">
          <cell r="B2007"/>
          <cell r="K2007"/>
          <cell r="L2007"/>
        </row>
        <row r="2008">
          <cell r="B2008"/>
          <cell r="K2008"/>
          <cell r="L2008"/>
        </row>
        <row r="2009">
          <cell r="B2009"/>
          <cell r="K2009"/>
          <cell r="L2009"/>
        </row>
        <row r="2010">
          <cell r="B2010"/>
          <cell r="K2010"/>
          <cell r="L2010"/>
        </row>
        <row r="2011">
          <cell r="B2011"/>
          <cell r="K2011"/>
          <cell r="L2011"/>
        </row>
        <row r="2012">
          <cell r="B2012"/>
          <cell r="K2012"/>
          <cell r="L2012"/>
        </row>
        <row r="2013">
          <cell r="B2013"/>
          <cell r="K2013"/>
          <cell r="L2013"/>
        </row>
        <row r="2014">
          <cell r="B2014"/>
          <cell r="K2014"/>
          <cell r="L2014"/>
        </row>
        <row r="2015">
          <cell r="B2015"/>
          <cell r="K2015"/>
          <cell r="L2015"/>
        </row>
        <row r="2016">
          <cell r="B2016"/>
          <cell r="K2016"/>
          <cell r="L2016"/>
        </row>
        <row r="2017">
          <cell r="B2017"/>
          <cell r="K2017"/>
          <cell r="L2017"/>
        </row>
        <row r="2018">
          <cell r="B2018"/>
          <cell r="K2018"/>
          <cell r="L2018"/>
        </row>
        <row r="2019">
          <cell r="B2019"/>
          <cell r="K2019"/>
          <cell r="L2019"/>
        </row>
        <row r="2020">
          <cell r="B2020"/>
          <cell r="K2020"/>
          <cell r="L2020"/>
        </row>
        <row r="2021">
          <cell r="B2021"/>
          <cell r="K2021"/>
          <cell r="L2021"/>
        </row>
        <row r="2022">
          <cell r="B2022"/>
          <cell r="K2022"/>
          <cell r="L2022"/>
        </row>
        <row r="2023">
          <cell r="B2023"/>
          <cell r="K2023"/>
          <cell r="L2023"/>
        </row>
        <row r="2024">
          <cell r="B2024"/>
          <cell r="K2024"/>
          <cell r="L2024"/>
        </row>
        <row r="2025">
          <cell r="B2025"/>
          <cell r="K2025"/>
          <cell r="L2025"/>
        </row>
        <row r="2026">
          <cell r="B2026"/>
          <cell r="K2026"/>
          <cell r="L2026"/>
        </row>
        <row r="2027">
          <cell r="B2027"/>
          <cell r="K2027"/>
          <cell r="L2027"/>
        </row>
        <row r="2028">
          <cell r="B2028"/>
          <cell r="K2028"/>
          <cell r="L2028"/>
        </row>
        <row r="2029">
          <cell r="B2029"/>
          <cell r="K2029"/>
          <cell r="L2029"/>
        </row>
        <row r="2030">
          <cell r="B2030"/>
          <cell r="K2030"/>
          <cell r="L2030"/>
        </row>
        <row r="2031">
          <cell r="B2031"/>
          <cell r="K2031"/>
          <cell r="L2031"/>
        </row>
        <row r="2032">
          <cell r="B2032"/>
          <cell r="K2032"/>
          <cell r="L2032"/>
        </row>
        <row r="2033">
          <cell r="B2033"/>
          <cell r="K2033"/>
          <cell r="L2033"/>
        </row>
        <row r="2034">
          <cell r="B2034"/>
          <cell r="K2034"/>
          <cell r="L2034"/>
        </row>
        <row r="2035">
          <cell r="B2035"/>
          <cell r="K2035"/>
          <cell r="L2035"/>
        </row>
        <row r="2036">
          <cell r="B2036"/>
          <cell r="K2036"/>
          <cell r="L2036"/>
        </row>
        <row r="2037">
          <cell r="B2037"/>
          <cell r="K2037"/>
          <cell r="L2037"/>
        </row>
        <row r="2038">
          <cell r="B2038"/>
          <cell r="K2038"/>
          <cell r="L2038"/>
        </row>
        <row r="2039">
          <cell r="B2039"/>
          <cell r="K2039"/>
          <cell r="L2039"/>
        </row>
        <row r="2040">
          <cell r="B2040"/>
          <cell r="K2040"/>
          <cell r="L2040"/>
        </row>
        <row r="2041">
          <cell r="B2041"/>
          <cell r="K2041"/>
          <cell r="L2041"/>
        </row>
        <row r="2042">
          <cell r="B2042"/>
          <cell r="K2042"/>
          <cell r="L2042"/>
        </row>
        <row r="2043">
          <cell r="B2043"/>
          <cell r="K2043"/>
          <cell r="L2043"/>
        </row>
        <row r="2044">
          <cell r="B2044"/>
          <cell r="K2044"/>
          <cell r="L2044"/>
        </row>
        <row r="2045">
          <cell r="B2045"/>
          <cell r="K2045"/>
          <cell r="L2045"/>
        </row>
        <row r="2046">
          <cell r="B2046"/>
          <cell r="K2046"/>
          <cell r="L2046"/>
        </row>
        <row r="2047">
          <cell r="B2047"/>
          <cell r="K2047"/>
          <cell r="L2047"/>
        </row>
        <row r="2048">
          <cell r="B2048"/>
          <cell r="K2048"/>
          <cell r="L2048"/>
        </row>
        <row r="2049">
          <cell r="B2049"/>
          <cell r="K2049"/>
          <cell r="L2049"/>
        </row>
        <row r="2050">
          <cell r="B2050"/>
          <cell r="K2050"/>
          <cell r="L2050"/>
        </row>
        <row r="2051">
          <cell r="B2051"/>
          <cell r="K2051"/>
          <cell r="L2051"/>
        </row>
        <row r="2052">
          <cell r="B2052"/>
          <cell r="K2052"/>
          <cell r="L2052"/>
        </row>
        <row r="2053">
          <cell r="B2053"/>
          <cell r="K2053"/>
          <cell r="L2053"/>
        </row>
        <row r="2054">
          <cell r="B2054"/>
          <cell r="K2054"/>
          <cell r="L2054"/>
        </row>
        <row r="2055">
          <cell r="B2055"/>
          <cell r="K2055"/>
          <cell r="L2055"/>
        </row>
        <row r="2056">
          <cell r="B2056"/>
          <cell r="K2056"/>
          <cell r="L2056"/>
        </row>
        <row r="2057">
          <cell r="B2057"/>
          <cell r="K2057"/>
          <cell r="L2057"/>
        </row>
        <row r="2058">
          <cell r="B2058"/>
          <cell r="K2058"/>
          <cell r="L2058"/>
        </row>
        <row r="2059">
          <cell r="B2059"/>
          <cell r="K2059"/>
          <cell r="L2059"/>
        </row>
        <row r="2060">
          <cell r="B2060"/>
          <cell r="K2060"/>
          <cell r="L2060"/>
        </row>
        <row r="2061">
          <cell r="B2061"/>
          <cell r="K2061"/>
          <cell r="L2061"/>
        </row>
        <row r="2062">
          <cell r="B2062"/>
          <cell r="K2062"/>
          <cell r="L2062"/>
        </row>
        <row r="2063">
          <cell r="B2063"/>
          <cell r="K2063"/>
          <cell r="L2063"/>
        </row>
        <row r="2064">
          <cell r="B2064"/>
          <cell r="K2064"/>
          <cell r="L2064"/>
        </row>
        <row r="2065">
          <cell r="B2065"/>
          <cell r="K2065"/>
          <cell r="L2065"/>
        </row>
        <row r="2066">
          <cell r="B2066"/>
          <cell r="K2066"/>
          <cell r="L2066"/>
        </row>
        <row r="2067">
          <cell r="B2067"/>
          <cell r="K2067"/>
          <cell r="L2067"/>
        </row>
        <row r="2068">
          <cell r="B2068"/>
          <cell r="K2068"/>
          <cell r="L2068"/>
        </row>
        <row r="2069">
          <cell r="B2069"/>
          <cell r="K2069"/>
          <cell r="L2069"/>
        </row>
        <row r="2070">
          <cell r="B2070"/>
          <cell r="K2070"/>
          <cell r="L2070"/>
        </row>
        <row r="2071">
          <cell r="B2071"/>
          <cell r="K2071"/>
          <cell r="L2071"/>
        </row>
        <row r="2072">
          <cell r="B2072"/>
          <cell r="K2072"/>
          <cell r="L2072"/>
        </row>
        <row r="2073">
          <cell r="B2073"/>
          <cell r="K2073"/>
          <cell r="L2073"/>
        </row>
        <row r="2074">
          <cell r="B2074"/>
          <cell r="K2074"/>
          <cell r="L2074"/>
        </row>
        <row r="2075">
          <cell r="B2075"/>
          <cell r="K2075"/>
          <cell r="L2075"/>
        </row>
        <row r="2076">
          <cell r="B2076"/>
          <cell r="K2076"/>
          <cell r="L2076"/>
        </row>
        <row r="2077">
          <cell r="B2077"/>
          <cell r="K2077"/>
          <cell r="L2077"/>
        </row>
        <row r="2078">
          <cell r="B2078"/>
          <cell r="K2078"/>
          <cell r="L2078"/>
        </row>
        <row r="2079">
          <cell r="B2079"/>
          <cell r="K2079"/>
          <cell r="L2079"/>
        </row>
        <row r="2080">
          <cell r="B2080"/>
          <cell r="K2080"/>
          <cell r="L2080"/>
        </row>
        <row r="2081">
          <cell r="B2081"/>
          <cell r="K2081"/>
          <cell r="L2081"/>
        </row>
        <row r="2082">
          <cell r="B2082"/>
          <cell r="K2082"/>
          <cell r="L2082"/>
        </row>
        <row r="2083">
          <cell r="B2083"/>
          <cell r="K2083"/>
          <cell r="L2083"/>
        </row>
        <row r="2084">
          <cell r="B2084"/>
          <cell r="K2084"/>
          <cell r="L2084"/>
        </row>
        <row r="2085">
          <cell r="B2085"/>
          <cell r="K2085"/>
          <cell r="L2085"/>
        </row>
        <row r="2086">
          <cell r="B2086"/>
          <cell r="K2086"/>
          <cell r="L2086"/>
        </row>
        <row r="2087">
          <cell r="B2087"/>
          <cell r="K2087"/>
          <cell r="L2087"/>
        </row>
        <row r="2088">
          <cell r="B2088"/>
          <cell r="K2088"/>
          <cell r="L2088"/>
        </row>
        <row r="2089">
          <cell r="B2089"/>
          <cell r="K2089"/>
          <cell r="L2089"/>
        </row>
        <row r="2090">
          <cell r="B2090"/>
          <cell r="K2090"/>
          <cell r="L2090"/>
        </row>
        <row r="2091">
          <cell r="B2091"/>
          <cell r="K2091"/>
          <cell r="L2091"/>
        </row>
        <row r="2092">
          <cell r="B2092"/>
          <cell r="K2092"/>
          <cell r="L2092"/>
        </row>
        <row r="2093">
          <cell r="B2093"/>
          <cell r="K2093"/>
          <cell r="L2093"/>
        </row>
        <row r="2094">
          <cell r="B2094"/>
          <cell r="K2094"/>
          <cell r="L2094"/>
        </row>
        <row r="2095">
          <cell r="B2095"/>
          <cell r="K2095"/>
          <cell r="L2095"/>
        </row>
        <row r="2096">
          <cell r="B2096"/>
          <cell r="K2096"/>
          <cell r="L2096"/>
        </row>
        <row r="2097">
          <cell r="B2097"/>
          <cell r="K2097"/>
          <cell r="L2097"/>
        </row>
        <row r="2098">
          <cell r="B2098"/>
          <cell r="K2098"/>
          <cell r="L2098"/>
        </row>
        <row r="2099">
          <cell r="B2099"/>
          <cell r="K2099"/>
          <cell r="L2099"/>
        </row>
        <row r="2100">
          <cell r="B2100"/>
          <cell r="K2100"/>
          <cell r="L2100"/>
        </row>
        <row r="2101">
          <cell r="B2101"/>
          <cell r="K2101"/>
          <cell r="L2101"/>
        </row>
        <row r="2102">
          <cell r="B2102"/>
          <cell r="K2102"/>
          <cell r="L2102"/>
        </row>
        <row r="2103">
          <cell r="B2103"/>
          <cell r="K2103"/>
          <cell r="L2103"/>
        </row>
        <row r="2104">
          <cell r="B2104"/>
          <cell r="K2104"/>
          <cell r="L2104"/>
        </row>
        <row r="2105">
          <cell r="B2105"/>
          <cell r="K2105"/>
          <cell r="L2105"/>
        </row>
        <row r="2106">
          <cell r="B2106"/>
          <cell r="K2106"/>
          <cell r="L2106"/>
        </row>
        <row r="2107">
          <cell r="B2107"/>
          <cell r="K2107"/>
          <cell r="L2107"/>
        </row>
        <row r="2108">
          <cell r="B2108"/>
          <cell r="K2108"/>
          <cell r="L2108"/>
        </row>
        <row r="2109">
          <cell r="B2109"/>
          <cell r="K2109"/>
          <cell r="L2109"/>
        </row>
        <row r="2110">
          <cell r="B2110"/>
          <cell r="K2110"/>
          <cell r="L2110"/>
        </row>
        <row r="2111">
          <cell r="B2111"/>
          <cell r="K2111"/>
          <cell r="L2111"/>
        </row>
        <row r="2112">
          <cell r="B2112"/>
          <cell r="K2112"/>
          <cell r="L2112"/>
        </row>
        <row r="2113">
          <cell r="B2113"/>
          <cell r="K2113"/>
          <cell r="L2113"/>
        </row>
        <row r="2114">
          <cell r="B2114"/>
          <cell r="K2114"/>
          <cell r="L2114"/>
        </row>
        <row r="2115">
          <cell r="B2115"/>
          <cell r="K2115"/>
          <cell r="L2115"/>
        </row>
        <row r="2116">
          <cell r="B2116"/>
          <cell r="K2116"/>
          <cell r="L2116"/>
        </row>
        <row r="2117">
          <cell r="B2117"/>
          <cell r="K2117"/>
          <cell r="L2117"/>
        </row>
        <row r="2118">
          <cell r="B2118"/>
          <cell r="K2118"/>
          <cell r="L2118"/>
        </row>
        <row r="2119">
          <cell r="B2119"/>
          <cell r="K2119"/>
          <cell r="L2119"/>
        </row>
        <row r="2120">
          <cell r="B2120"/>
          <cell r="K2120"/>
          <cell r="L2120"/>
        </row>
        <row r="2121">
          <cell r="B2121"/>
          <cell r="K2121"/>
          <cell r="L2121"/>
        </row>
        <row r="2122">
          <cell r="B2122"/>
          <cell r="K2122"/>
          <cell r="L2122"/>
        </row>
        <row r="2123">
          <cell r="B2123"/>
          <cell r="K2123"/>
          <cell r="L2123"/>
        </row>
        <row r="2124">
          <cell r="B2124"/>
          <cell r="K2124"/>
          <cell r="L2124"/>
        </row>
        <row r="2125">
          <cell r="B2125"/>
          <cell r="K2125"/>
          <cell r="L2125"/>
        </row>
        <row r="2126">
          <cell r="B2126"/>
          <cell r="K2126"/>
          <cell r="L2126"/>
        </row>
        <row r="2127">
          <cell r="B2127"/>
          <cell r="K2127"/>
          <cell r="L2127"/>
        </row>
        <row r="2128">
          <cell r="B2128"/>
          <cell r="K2128"/>
          <cell r="L2128"/>
        </row>
        <row r="2129">
          <cell r="B2129"/>
          <cell r="K2129"/>
          <cell r="L2129"/>
        </row>
        <row r="2130">
          <cell r="B2130"/>
          <cell r="K2130"/>
          <cell r="L2130"/>
        </row>
        <row r="2131">
          <cell r="B2131"/>
          <cell r="K2131"/>
          <cell r="L2131"/>
        </row>
        <row r="2132">
          <cell r="B2132"/>
          <cell r="K2132"/>
          <cell r="L2132"/>
        </row>
        <row r="2133">
          <cell r="B2133"/>
          <cell r="K2133"/>
          <cell r="L2133"/>
        </row>
        <row r="2134">
          <cell r="B2134"/>
          <cell r="K2134"/>
          <cell r="L2134"/>
        </row>
        <row r="2135">
          <cell r="B2135"/>
          <cell r="K2135"/>
          <cell r="L2135"/>
        </row>
        <row r="2136">
          <cell r="B2136"/>
          <cell r="K2136"/>
          <cell r="L2136"/>
        </row>
        <row r="2137">
          <cell r="B2137"/>
          <cell r="K2137"/>
          <cell r="L2137"/>
        </row>
        <row r="2138">
          <cell r="B2138"/>
          <cell r="K2138"/>
          <cell r="L2138"/>
        </row>
        <row r="2139">
          <cell r="B2139"/>
          <cell r="K2139"/>
          <cell r="L2139"/>
        </row>
        <row r="2140">
          <cell r="B2140"/>
          <cell r="K2140"/>
          <cell r="L2140"/>
        </row>
        <row r="2141">
          <cell r="B2141"/>
          <cell r="K2141"/>
          <cell r="L2141"/>
        </row>
        <row r="2142">
          <cell r="B2142"/>
          <cell r="K2142"/>
          <cell r="L2142"/>
        </row>
        <row r="2143">
          <cell r="B2143"/>
          <cell r="K2143"/>
          <cell r="L2143"/>
        </row>
        <row r="2144">
          <cell r="B2144"/>
          <cell r="K2144"/>
          <cell r="L2144"/>
        </row>
        <row r="2145">
          <cell r="B2145"/>
          <cell r="K2145"/>
          <cell r="L2145"/>
        </row>
        <row r="2146">
          <cell r="B2146"/>
          <cell r="K2146"/>
          <cell r="L2146"/>
        </row>
        <row r="2147">
          <cell r="B2147"/>
          <cell r="K2147"/>
          <cell r="L2147"/>
        </row>
        <row r="2148">
          <cell r="B2148"/>
          <cell r="K2148"/>
          <cell r="L2148"/>
        </row>
        <row r="2149">
          <cell r="B2149"/>
          <cell r="K2149"/>
          <cell r="L2149"/>
        </row>
        <row r="2150">
          <cell r="B2150"/>
          <cell r="K2150"/>
          <cell r="L2150"/>
        </row>
        <row r="2151">
          <cell r="B2151"/>
          <cell r="K2151"/>
          <cell r="L2151"/>
        </row>
        <row r="2152">
          <cell r="B2152"/>
          <cell r="K2152"/>
          <cell r="L2152"/>
        </row>
        <row r="2153">
          <cell r="B2153"/>
          <cell r="K2153"/>
          <cell r="L2153"/>
        </row>
        <row r="2154">
          <cell r="B2154"/>
          <cell r="K2154"/>
          <cell r="L2154"/>
        </row>
        <row r="2155">
          <cell r="B2155"/>
          <cell r="K2155"/>
          <cell r="L2155"/>
        </row>
        <row r="2156">
          <cell r="B2156"/>
          <cell r="K2156"/>
          <cell r="L2156"/>
        </row>
        <row r="2157">
          <cell r="B2157"/>
          <cell r="K2157"/>
          <cell r="L2157"/>
        </row>
        <row r="2158">
          <cell r="B2158"/>
          <cell r="K2158"/>
          <cell r="L2158"/>
        </row>
        <row r="2159">
          <cell r="B2159"/>
          <cell r="K2159"/>
          <cell r="L2159"/>
        </row>
        <row r="2160">
          <cell r="B2160"/>
          <cell r="K2160"/>
          <cell r="L2160"/>
        </row>
        <row r="2161">
          <cell r="B2161"/>
          <cell r="K2161"/>
          <cell r="L2161"/>
        </row>
        <row r="2162">
          <cell r="B2162"/>
          <cell r="K2162"/>
          <cell r="L2162"/>
        </row>
        <row r="2163">
          <cell r="B2163"/>
          <cell r="K2163"/>
          <cell r="L2163"/>
        </row>
        <row r="2164">
          <cell r="B2164"/>
          <cell r="K2164"/>
          <cell r="L2164"/>
        </row>
        <row r="2165">
          <cell r="B2165"/>
          <cell r="K2165"/>
          <cell r="L2165"/>
        </row>
        <row r="2166">
          <cell r="B2166"/>
          <cell r="K2166"/>
          <cell r="L2166"/>
        </row>
        <row r="2167">
          <cell r="B2167"/>
          <cell r="K2167"/>
          <cell r="L2167"/>
        </row>
        <row r="2168">
          <cell r="B2168"/>
          <cell r="K2168"/>
          <cell r="L2168"/>
        </row>
        <row r="2169">
          <cell r="B2169"/>
          <cell r="K2169"/>
          <cell r="L2169"/>
        </row>
        <row r="2170">
          <cell r="B2170"/>
          <cell r="K2170"/>
          <cell r="L2170"/>
        </row>
        <row r="2171">
          <cell r="B2171"/>
          <cell r="K2171"/>
          <cell r="L2171"/>
        </row>
        <row r="2172">
          <cell r="B2172"/>
          <cell r="K2172"/>
          <cell r="L2172"/>
        </row>
        <row r="2173">
          <cell r="B2173"/>
          <cell r="K2173"/>
          <cell r="L2173"/>
        </row>
        <row r="2174">
          <cell r="B2174"/>
          <cell r="K2174"/>
          <cell r="L2174"/>
        </row>
        <row r="2175">
          <cell r="B2175"/>
          <cell r="K2175"/>
          <cell r="L2175"/>
        </row>
        <row r="2176">
          <cell r="B2176"/>
          <cell r="K2176"/>
          <cell r="L2176"/>
        </row>
        <row r="2177">
          <cell r="B2177"/>
          <cell r="K2177"/>
          <cell r="L2177"/>
        </row>
        <row r="2178">
          <cell r="B2178"/>
          <cell r="K2178"/>
          <cell r="L2178"/>
        </row>
        <row r="2179">
          <cell r="B2179"/>
          <cell r="K2179"/>
          <cell r="L2179"/>
        </row>
        <row r="2180">
          <cell r="B2180"/>
          <cell r="K2180"/>
          <cell r="L2180"/>
        </row>
        <row r="2181">
          <cell r="B2181"/>
          <cell r="K2181"/>
          <cell r="L2181"/>
        </row>
        <row r="2182">
          <cell r="B2182"/>
          <cell r="K2182"/>
          <cell r="L2182"/>
        </row>
        <row r="2183">
          <cell r="B2183"/>
          <cell r="K2183"/>
          <cell r="L2183"/>
        </row>
        <row r="2184">
          <cell r="B2184"/>
          <cell r="K2184"/>
          <cell r="L2184"/>
        </row>
        <row r="2185">
          <cell r="B2185"/>
          <cell r="K2185"/>
          <cell r="L2185"/>
        </row>
        <row r="2186">
          <cell r="B2186"/>
          <cell r="K2186"/>
          <cell r="L2186"/>
        </row>
        <row r="2187">
          <cell r="B2187"/>
          <cell r="K2187"/>
          <cell r="L2187"/>
        </row>
        <row r="2188">
          <cell r="B2188"/>
          <cell r="K2188"/>
          <cell r="L2188"/>
        </row>
        <row r="2189">
          <cell r="B2189"/>
          <cell r="K2189"/>
          <cell r="L2189"/>
        </row>
        <row r="2190">
          <cell r="B2190"/>
          <cell r="K2190"/>
          <cell r="L2190"/>
        </row>
        <row r="2191">
          <cell r="B2191"/>
          <cell r="K2191"/>
          <cell r="L2191"/>
        </row>
        <row r="2192">
          <cell r="B2192"/>
          <cell r="K2192"/>
          <cell r="L2192"/>
        </row>
        <row r="2193">
          <cell r="B2193"/>
          <cell r="K2193"/>
          <cell r="L2193"/>
        </row>
        <row r="2194">
          <cell r="B2194"/>
          <cell r="K2194"/>
          <cell r="L2194"/>
        </row>
        <row r="2195">
          <cell r="B2195"/>
          <cell r="K2195"/>
          <cell r="L2195"/>
        </row>
        <row r="2196">
          <cell r="B2196"/>
          <cell r="K2196"/>
          <cell r="L2196"/>
        </row>
        <row r="2197">
          <cell r="B2197"/>
          <cell r="K2197"/>
          <cell r="L2197"/>
        </row>
        <row r="2198">
          <cell r="B2198"/>
          <cell r="K2198"/>
          <cell r="L2198"/>
        </row>
        <row r="2199">
          <cell r="B2199"/>
          <cell r="K2199"/>
          <cell r="L2199"/>
        </row>
        <row r="2200">
          <cell r="B2200"/>
          <cell r="K2200"/>
          <cell r="L2200"/>
        </row>
        <row r="2201">
          <cell r="B2201"/>
          <cell r="K2201"/>
          <cell r="L2201"/>
        </row>
        <row r="2202">
          <cell r="B2202"/>
          <cell r="K2202"/>
          <cell r="L2202"/>
        </row>
        <row r="2203">
          <cell r="B2203"/>
          <cell r="K2203"/>
          <cell r="L2203"/>
        </row>
        <row r="2204">
          <cell r="B2204"/>
          <cell r="K2204"/>
          <cell r="L2204"/>
        </row>
        <row r="2205">
          <cell r="B2205"/>
          <cell r="K2205"/>
          <cell r="L2205"/>
        </row>
        <row r="2206">
          <cell r="B2206"/>
          <cell r="K2206"/>
          <cell r="L2206"/>
        </row>
        <row r="2207">
          <cell r="B2207"/>
          <cell r="K2207"/>
          <cell r="L2207"/>
        </row>
        <row r="2208">
          <cell r="B2208"/>
          <cell r="K2208"/>
          <cell r="L2208"/>
        </row>
        <row r="2209">
          <cell r="B2209"/>
          <cell r="K2209"/>
          <cell r="L2209"/>
        </row>
        <row r="2210">
          <cell r="B2210"/>
          <cell r="K2210"/>
          <cell r="L2210"/>
        </row>
        <row r="2211">
          <cell r="B2211"/>
          <cell r="K2211"/>
          <cell r="L2211"/>
        </row>
        <row r="2212">
          <cell r="B2212"/>
          <cell r="K2212"/>
          <cell r="L2212"/>
        </row>
        <row r="2213">
          <cell r="B2213"/>
          <cell r="K2213"/>
          <cell r="L2213"/>
        </row>
        <row r="2214">
          <cell r="B2214"/>
          <cell r="K2214"/>
          <cell r="L2214"/>
        </row>
        <row r="2215">
          <cell r="B2215"/>
          <cell r="K2215"/>
          <cell r="L2215"/>
        </row>
        <row r="2216">
          <cell r="B2216"/>
          <cell r="K2216"/>
          <cell r="L2216"/>
        </row>
        <row r="2217">
          <cell r="B2217"/>
          <cell r="K2217"/>
          <cell r="L2217"/>
        </row>
        <row r="2218">
          <cell r="B2218"/>
          <cell r="K2218"/>
          <cell r="L2218"/>
        </row>
        <row r="2219">
          <cell r="B2219"/>
          <cell r="K2219"/>
          <cell r="L2219"/>
        </row>
        <row r="2220">
          <cell r="B2220"/>
          <cell r="K2220"/>
          <cell r="L2220"/>
        </row>
        <row r="2221">
          <cell r="B2221"/>
          <cell r="K2221"/>
          <cell r="L2221"/>
        </row>
        <row r="2222">
          <cell r="B2222"/>
          <cell r="K2222"/>
          <cell r="L2222"/>
        </row>
        <row r="2223">
          <cell r="B2223"/>
          <cell r="K2223"/>
          <cell r="L2223"/>
        </row>
        <row r="2224">
          <cell r="B2224"/>
          <cell r="K2224"/>
          <cell r="L2224"/>
        </row>
        <row r="2225">
          <cell r="B2225"/>
          <cell r="K2225"/>
          <cell r="L2225"/>
        </row>
        <row r="2226">
          <cell r="B2226"/>
          <cell r="K2226"/>
          <cell r="L2226"/>
        </row>
        <row r="2227">
          <cell r="B2227"/>
          <cell r="K2227"/>
          <cell r="L2227"/>
        </row>
        <row r="2228">
          <cell r="B2228"/>
          <cell r="K2228"/>
          <cell r="L2228"/>
        </row>
        <row r="2229">
          <cell r="B2229"/>
          <cell r="K2229"/>
          <cell r="L2229"/>
        </row>
        <row r="2230">
          <cell r="B2230"/>
          <cell r="K2230"/>
          <cell r="L2230"/>
        </row>
        <row r="2231">
          <cell r="B2231"/>
          <cell r="K2231"/>
          <cell r="L2231"/>
        </row>
        <row r="2232">
          <cell r="B2232"/>
          <cell r="K2232"/>
          <cell r="L2232"/>
        </row>
        <row r="2233">
          <cell r="B2233"/>
          <cell r="K2233"/>
          <cell r="L2233"/>
        </row>
        <row r="2234">
          <cell r="B2234"/>
          <cell r="K2234"/>
          <cell r="L2234"/>
        </row>
        <row r="2235">
          <cell r="B2235"/>
          <cell r="K2235"/>
          <cell r="L2235"/>
        </row>
        <row r="2236">
          <cell r="B2236"/>
          <cell r="K2236"/>
          <cell r="L2236"/>
        </row>
        <row r="2237">
          <cell r="B2237"/>
          <cell r="K2237"/>
          <cell r="L2237"/>
        </row>
        <row r="2238">
          <cell r="B2238"/>
          <cell r="K2238"/>
          <cell r="L2238"/>
        </row>
        <row r="2239">
          <cell r="B2239"/>
          <cell r="K2239"/>
          <cell r="L2239"/>
        </row>
        <row r="2240">
          <cell r="B2240"/>
          <cell r="K2240"/>
          <cell r="L2240"/>
        </row>
        <row r="2241">
          <cell r="B2241"/>
          <cell r="K2241"/>
          <cell r="L2241"/>
        </row>
        <row r="2242">
          <cell r="B2242"/>
          <cell r="K2242"/>
          <cell r="L2242"/>
        </row>
        <row r="2243">
          <cell r="B2243"/>
          <cell r="K2243"/>
          <cell r="L2243"/>
        </row>
        <row r="2244">
          <cell r="B2244"/>
          <cell r="K2244"/>
          <cell r="L2244"/>
        </row>
        <row r="2245">
          <cell r="B2245"/>
          <cell r="K2245"/>
          <cell r="L2245"/>
        </row>
        <row r="2246">
          <cell r="B2246"/>
          <cell r="K2246"/>
          <cell r="L2246"/>
        </row>
        <row r="2247">
          <cell r="B2247"/>
          <cell r="K2247"/>
          <cell r="L2247"/>
        </row>
        <row r="2248">
          <cell r="B2248"/>
          <cell r="K2248"/>
          <cell r="L2248"/>
        </row>
        <row r="2249">
          <cell r="B2249"/>
          <cell r="K2249"/>
          <cell r="L2249"/>
        </row>
        <row r="2250">
          <cell r="B2250"/>
          <cell r="K2250"/>
          <cell r="L2250"/>
        </row>
        <row r="2251">
          <cell r="B2251"/>
          <cell r="K2251"/>
          <cell r="L2251"/>
        </row>
        <row r="2252">
          <cell r="B2252"/>
          <cell r="K2252"/>
          <cell r="L2252"/>
        </row>
        <row r="2253">
          <cell r="B2253"/>
          <cell r="K2253"/>
          <cell r="L2253"/>
        </row>
        <row r="2254">
          <cell r="B2254"/>
          <cell r="K2254"/>
          <cell r="L2254"/>
        </row>
        <row r="2255">
          <cell r="B2255"/>
          <cell r="K2255"/>
          <cell r="L2255"/>
        </row>
        <row r="2256">
          <cell r="B2256"/>
          <cell r="K2256"/>
          <cell r="L2256"/>
        </row>
        <row r="2257">
          <cell r="B2257"/>
          <cell r="K2257"/>
          <cell r="L2257"/>
        </row>
        <row r="2258">
          <cell r="B2258"/>
          <cell r="K2258"/>
          <cell r="L2258"/>
        </row>
        <row r="2259">
          <cell r="B2259"/>
          <cell r="K2259"/>
          <cell r="L2259"/>
        </row>
        <row r="2260">
          <cell r="B2260"/>
          <cell r="K2260"/>
          <cell r="L2260"/>
        </row>
        <row r="2261">
          <cell r="B2261"/>
          <cell r="K2261"/>
          <cell r="L2261"/>
        </row>
        <row r="2262">
          <cell r="B2262"/>
          <cell r="K2262"/>
          <cell r="L2262"/>
        </row>
        <row r="2263">
          <cell r="B2263"/>
          <cell r="K2263"/>
          <cell r="L2263"/>
        </row>
        <row r="2264">
          <cell r="B2264"/>
          <cell r="K2264"/>
          <cell r="L2264"/>
        </row>
        <row r="2265">
          <cell r="B2265"/>
          <cell r="K2265"/>
          <cell r="L2265"/>
        </row>
        <row r="2266">
          <cell r="B2266"/>
          <cell r="K2266"/>
          <cell r="L2266"/>
        </row>
        <row r="2267">
          <cell r="B2267"/>
          <cell r="K2267"/>
          <cell r="L2267"/>
        </row>
        <row r="2268">
          <cell r="B2268"/>
          <cell r="K2268"/>
          <cell r="L2268"/>
        </row>
        <row r="2269">
          <cell r="B2269"/>
          <cell r="K2269"/>
          <cell r="L2269"/>
        </row>
        <row r="2270">
          <cell r="B2270"/>
          <cell r="K2270"/>
          <cell r="L2270"/>
        </row>
        <row r="2271">
          <cell r="B2271"/>
          <cell r="K2271"/>
          <cell r="L2271"/>
        </row>
        <row r="2272">
          <cell r="B2272"/>
          <cell r="K2272"/>
          <cell r="L2272"/>
        </row>
        <row r="2273">
          <cell r="B2273"/>
          <cell r="K2273"/>
          <cell r="L2273"/>
        </row>
        <row r="2274">
          <cell r="B2274"/>
          <cell r="K2274"/>
          <cell r="L2274"/>
        </row>
        <row r="2275">
          <cell r="B2275"/>
          <cell r="K2275"/>
          <cell r="L2275"/>
        </row>
        <row r="2276">
          <cell r="B2276"/>
          <cell r="K2276"/>
          <cell r="L2276"/>
        </row>
        <row r="2277">
          <cell r="B2277"/>
          <cell r="K2277"/>
          <cell r="L2277"/>
        </row>
        <row r="2278">
          <cell r="B2278"/>
          <cell r="K2278"/>
          <cell r="L2278"/>
        </row>
        <row r="2279">
          <cell r="B2279"/>
          <cell r="K2279"/>
          <cell r="L2279"/>
        </row>
        <row r="2280">
          <cell r="B2280"/>
          <cell r="K2280"/>
          <cell r="L2280"/>
        </row>
        <row r="2281">
          <cell r="B2281"/>
          <cell r="K2281"/>
          <cell r="L2281"/>
        </row>
        <row r="2282">
          <cell r="B2282"/>
          <cell r="K2282"/>
          <cell r="L2282"/>
        </row>
        <row r="2283">
          <cell r="B2283"/>
          <cell r="K2283"/>
          <cell r="L2283"/>
        </row>
        <row r="2284">
          <cell r="B2284"/>
          <cell r="K2284"/>
          <cell r="L2284"/>
        </row>
        <row r="2285">
          <cell r="B2285"/>
          <cell r="K2285"/>
          <cell r="L2285"/>
        </row>
        <row r="2286">
          <cell r="B2286"/>
          <cell r="K2286"/>
          <cell r="L2286"/>
        </row>
        <row r="2287">
          <cell r="B2287"/>
          <cell r="K2287"/>
          <cell r="L2287"/>
        </row>
        <row r="2288">
          <cell r="B2288"/>
          <cell r="K2288"/>
          <cell r="L2288"/>
        </row>
        <row r="2289">
          <cell r="B2289"/>
          <cell r="K2289"/>
          <cell r="L2289"/>
        </row>
        <row r="2290">
          <cell r="B2290"/>
          <cell r="K2290"/>
          <cell r="L2290"/>
        </row>
        <row r="2291">
          <cell r="B2291"/>
          <cell r="K2291"/>
          <cell r="L2291"/>
        </row>
        <row r="2292">
          <cell r="B2292"/>
          <cell r="K2292"/>
          <cell r="L2292"/>
        </row>
        <row r="2293">
          <cell r="B2293"/>
          <cell r="K2293"/>
          <cell r="L2293"/>
        </row>
        <row r="2294">
          <cell r="B2294"/>
          <cell r="K2294"/>
          <cell r="L2294"/>
        </row>
        <row r="2295">
          <cell r="B2295"/>
          <cell r="K2295"/>
          <cell r="L2295"/>
        </row>
        <row r="2296">
          <cell r="B2296"/>
          <cell r="K2296"/>
          <cell r="L2296"/>
        </row>
        <row r="2297">
          <cell r="B2297"/>
          <cell r="K2297"/>
          <cell r="L2297"/>
        </row>
        <row r="2298">
          <cell r="B2298"/>
          <cell r="K2298"/>
          <cell r="L2298"/>
        </row>
        <row r="2299">
          <cell r="B2299"/>
          <cell r="K2299"/>
          <cell r="L2299"/>
        </row>
        <row r="2300">
          <cell r="B2300"/>
          <cell r="K2300"/>
          <cell r="L2300"/>
        </row>
        <row r="2301">
          <cell r="B2301"/>
          <cell r="K2301"/>
          <cell r="L2301"/>
        </row>
        <row r="2302">
          <cell r="B2302"/>
          <cell r="K2302"/>
          <cell r="L2302"/>
        </row>
        <row r="2303">
          <cell r="B2303"/>
          <cell r="K2303"/>
          <cell r="L2303"/>
        </row>
        <row r="2304">
          <cell r="B2304"/>
          <cell r="K2304"/>
          <cell r="L2304"/>
        </row>
        <row r="2305">
          <cell r="B2305"/>
          <cell r="K2305"/>
          <cell r="L2305"/>
        </row>
        <row r="2306">
          <cell r="B2306"/>
          <cell r="K2306"/>
          <cell r="L2306"/>
        </row>
        <row r="2307">
          <cell r="B2307"/>
          <cell r="K2307"/>
          <cell r="L2307"/>
        </row>
        <row r="2308">
          <cell r="B2308"/>
          <cell r="K2308"/>
          <cell r="L2308"/>
        </row>
        <row r="2309">
          <cell r="B2309"/>
          <cell r="K2309"/>
          <cell r="L2309"/>
        </row>
        <row r="2310">
          <cell r="B2310"/>
          <cell r="K2310"/>
          <cell r="L2310"/>
        </row>
        <row r="2311">
          <cell r="B2311"/>
          <cell r="K2311"/>
          <cell r="L2311"/>
        </row>
        <row r="2312">
          <cell r="B2312"/>
          <cell r="K2312"/>
          <cell r="L2312"/>
        </row>
        <row r="2313">
          <cell r="B2313"/>
          <cell r="K2313"/>
          <cell r="L2313"/>
        </row>
        <row r="2314">
          <cell r="B2314"/>
          <cell r="K2314"/>
          <cell r="L2314"/>
        </row>
        <row r="2315">
          <cell r="B2315"/>
          <cell r="K2315"/>
          <cell r="L2315"/>
        </row>
        <row r="2316">
          <cell r="B2316"/>
          <cell r="K2316"/>
          <cell r="L2316"/>
        </row>
        <row r="2317">
          <cell r="B2317"/>
          <cell r="K2317"/>
          <cell r="L2317"/>
        </row>
        <row r="2318">
          <cell r="B2318"/>
          <cell r="K2318"/>
          <cell r="L2318"/>
        </row>
        <row r="2319">
          <cell r="B2319"/>
          <cell r="K2319"/>
          <cell r="L2319"/>
        </row>
        <row r="2320">
          <cell r="B2320"/>
          <cell r="K2320"/>
          <cell r="L2320"/>
        </row>
        <row r="2321">
          <cell r="B2321"/>
          <cell r="K2321"/>
          <cell r="L2321"/>
        </row>
        <row r="2322">
          <cell r="B2322"/>
          <cell r="K2322"/>
          <cell r="L2322"/>
        </row>
        <row r="2323">
          <cell r="B2323"/>
          <cell r="K2323"/>
          <cell r="L2323"/>
        </row>
        <row r="2324">
          <cell r="B2324"/>
          <cell r="K2324"/>
          <cell r="L2324"/>
        </row>
        <row r="2325">
          <cell r="B2325"/>
          <cell r="K2325"/>
          <cell r="L2325"/>
        </row>
        <row r="2326">
          <cell r="B2326"/>
          <cell r="K2326"/>
          <cell r="L2326"/>
        </row>
        <row r="2327">
          <cell r="B2327"/>
          <cell r="K2327"/>
          <cell r="L2327"/>
        </row>
        <row r="2328">
          <cell r="B2328"/>
          <cell r="K2328"/>
          <cell r="L2328"/>
        </row>
        <row r="2329">
          <cell r="B2329"/>
          <cell r="K2329"/>
          <cell r="L2329"/>
        </row>
        <row r="2330">
          <cell r="B2330"/>
          <cell r="K2330"/>
          <cell r="L2330"/>
        </row>
        <row r="2331">
          <cell r="B2331"/>
          <cell r="K2331"/>
          <cell r="L2331"/>
        </row>
        <row r="2332">
          <cell r="B2332"/>
          <cell r="K2332"/>
          <cell r="L2332"/>
        </row>
        <row r="2333">
          <cell r="B2333"/>
          <cell r="K2333"/>
          <cell r="L2333"/>
        </row>
        <row r="2334">
          <cell r="B2334"/>
          <cell r="K2334"/>
          <cell r="L2334"/>
        </row>
        <row r="2335">
          <cell r="B2335"/>
          <cell r="K2335"/>
          <cell r="L2335"/>
        </row>
        <row r="2336">
          <cell r="B2336"/>
          <cell r="K2336"/>
          <cell r="L2336"/>
        </row>
        <row r="2337">
          <cell r="B2337"/>
          <cell r="K2337"/>
          <cell r="L2337"/>
        </row>
        <row r="2338">
          <cell r="B2338"/>
          <cell r="K2338"/>
          <cell r="L2338"/>
        </row>
        <row r="2339">
          <cell r="B2339"/>
          <cell r="K2339"/>
          <cell r="L2339"/>
        </row>
        <row r="2340">
          <cell r="B2340"/>
          <cell r="K2340"/>
          <cell r="L2340"/>
        </row>
        <row r="2341">
          <cell r="B2341"/>
          <cell r="K2341"/>
          <cell r="L2341"/>
        </row>
        <row r="2342">
          <cell r="B2342"/>
          <cell r="K2342"/>
          <cell r="L2342"/>
        </row>
        <row r="2343">
          <cell r="B2343"/>
          <cell r="K2343"/>
          <cell r="L2343"/>
        </row>
        <row r="2344">
          <cell r="B2344"/>
          <cell r="K2344"/>
          <cell r="L2344"/>
        </row>
        <row r="2345">
          <cell r="B2345"/>
          <cell r="K2345"/>
          <cell r="L2345"/>
        </row>
        <row r="2346">
          <cell r="B2346"/>
          <cell r="K2346"/>
          <cell r="L2346"/>
        </row>
        <row r="2347">
          <cell r="B2347"/>
          <cell r="K2347"/>
          <cell r="L2347"/>
        </row>
        <row r="2348">
          <cell r="B2348"/>
          <cell r="K2348"/>
          <cell r="L2348"/>
        </row>
        <row r="2349">
          <cell r="B2349"/>
          <cell r="K2349"/>
          <cell r="L2349"/>
        </row>
        <row r="2350">
          <cell r="B2350"/>
          <cell r="K2350"/>
          <cell r="L2350"/>
        </row>
        <row r="2351">
          <cell r="B2351"/>
          <cell r="K2351"/>
          <cell r="L2351"/>
        </row>
        <row r="2352">
          <cell r="B2352"/>
          <cell r="K2352"/>
          <cell r="L2352"/>
        </row>
        <row r="2353">
          <cell r="B2353"/>
          <cell r="K2353"/>
          <cell r="L2353"/>
        </row>
        <row r="2354">
          <cell r="B2354"/>
          <cell r="K2354"/>
          <cell r="L2354"/>
        </row>
        <row r="2355">
          <cell r="B2355"/>
          <cell r="K2355"/>
          <cell r="L2355"/>
        </row>
        <row r="2356">
          <cell r="B2356"/>
          <cell r="K2356"/>
          <cell r="L2356"/>
        </row>
        <row r="2357">
          <cell r="B2357"/>
          <cell r="K2357"/>
          <cell r="L2357"/>
        </row>
        <row r="2358">
          <cell r="B2358"/>
          <cell r="K2358"/>
          <cell r="L2358"/>
        </row>
        <row r="2359">
          <cell r="B2359"/>
          <cell r="K2359"/>
          <cell r="L2359"/>
        </row>
        <row r="2360">
          <cell r="B2360"/>
          <cell r="K2360"/>
          <cell r="L2360"/>
        </row>
        <row r="2361">
          <cell r="B2361"/>
          <cell r="K2361"/>
          <cell r="L2361"/>
        </row>
        <row r="2362">
          <cell r="B2362"/>
          <cell r="K2362"/>
          <cell r="L2362"/>
        </row>
        <row r="2363">
          <cell r="B2363"/>
          <cell r="K2363"/>
          <cell r="L2363"/>
        </row>
        <row r="2364">
          <cell r="B2364"/>
          <cell r="K2364"/>
          <cell r="L2364"/>
        </row>
        <row r="2365">
          <cell r="B2365"/>
          <cell r="K2365"/>
          <cell r="L2365"/>
        </row>
        <row r="2366">
          <cell r="B2366"/>
          <cell r="K2366"/>
          <cell r="L2366"/>
        </row>
        <row r="2367">
          <cell r="B2367"/>
          <cell r="K2367"/>
          <cell r="L2367"/>
        </row>
        <row r="2368">
          <cell r="B2368"/>
          <cell r="K2368"/>
          <cell r="L2368"/>
        </row>
        <row r="2369">
          <cell r="B2369"/>
          <cell r="K2369"/>
          <cell r="L2369"/>
        </row>
        <row r="2370">
          <cell r="B2370"/>
          <cell r="K2370"/>
          <cell r="L2370"/>
        </row>
        <row r="2371">
          <cell r="B2371"/>
          <cell r="K2371"/>
          <cell r="L2371"/>
        </row>
        <row r="2372">
          <cell r="B2372"/>
          <cell r="K2372"/>
          <cell r="L2372"/>
        </row>
        <row r="2373">
          <cell r="B2373"/>
          <cell r="K2373"/>
          <cell r="L2373"/>
        </row>
        <row r="2374">
          <cell r="B2374"/>
          <cell r="K2374"/>
          <cell r="L2374"/>
        </row>
        <row r="2375">
          <cell r="B2375"/>
          <cell r="K2375"/>
          <cell r="L2375"/>
        </row>
        <row r="2376">
          <cell r="B2376"/>
          <cell r="K2376"/>
          <cell r="L2376"/>
        </row>
        <row r="2377">
          <cell r="B2377"/>
          <cell r="K2377"/>
          <cell r="L2377"/>
        </row>
        <row r="2378">
          <cell r="B2378"/>
          <cell r="K2378"/>
          <cell r="L2378"/>
        </row>
        <row r="2379">
          <cell r="B2379"/>
          <cell r="K2379"/>
          <cell r="L2379"/>
        </row>
        <row r="2380">
          <cell r="B2380"/>
          <cell r="K2380"/>
          <cell r="L2380"/>
        </row>
        <row r="2381">
          <cell r="B2381"/>
          <cell r="K2381"/>
          <cell r="L2381"/>
        </row>
        <row r="2382">
          <cell r="B2382"/>
          <cell r="K2382"/>
          <cell r="L2382"/>
        </row>
        <row r="2383">
          <cell r="B2383"/>
          <cell r="K2383"/>
          <cell r="L2383"/>
        </row>
        <row r="2384">
          <cell r="B2384"/>
          <cell r="K2384"/>
          <cell r="L2384"/>
        </row>
        <row r="2385">
          <cell r="B2385"/>
          <cell r="K2385"/>
          <cell r="L2385"/>
        </row>
        <row r="2386">
          <cell r="B2386"/>
          <cell r="K2386"/>
          <cell r="L2386"/>
        </row>
        <row r="2387">
          <cell r="B2387"/>
          <cell r="K2387"/>
          <cell r="L2387"/>
        </row>
        <row r="2388">
          <cell r="B2388"/>
          <cell r="K2388"/>
          <cell r="L2388"/>
        </row>
        <row r="2389">
          <cell r="B2389"/>
          <cell r="K2389"/>
          <cell r="L2389"/>
        </row>
        <row r="2390">
          <cell r="B2390"/>
          <cell r="K2390"/>
          <cell r="L2390"/>
        </row>
        <row r="2391">
          <cell r="B2391"/>
          <cell r="K2391"/>
          <cell r="L2391"/>
        </row>
        <row r="2392">
          <cell r="B2392"/>
          <cell r="K2392"/>
          <cell r="L2392"/>
        </row>
        <row r="2393">
          <cell r="B2393"/>
          <cell r="K2393"/>
          <cell r="L2393"/>
        </row>
        <row r="2394">
          <cell r="B2394"/>
          <cell r="K2394"/>
          <cell r="L2394"/>
        </row>
        <row r="2395">
          <cell r="B2395"/>
          <cell r="K2395"/>
          <cell r="L2395"/>
        </row>
        <row r="2396">
          <cell r="B2396"/>
          <cell r="K2396"/>
          <cell r="L2396"/>
        </row>
        <row r="2397">
          <cell r="B2397"/>
          <cell r="K2397"/>
          <cell r="L2397"/>
        </row>
        <row r="2398">
          <cell r="B2398"/>
          <cell r="K2398"/>
          <cell r="L2398"/>
        </row>
        <row r="2399">
          <cell r="B2399"/>
          <cell r="K2399"/>
          <cell r="L2399"/>
        </row>
        <row r="2400">
          <cell r="B2400"/>
          <cell r="K2400"/>
          <cell r="L2400"/>
        </row>
        <row r="2401">
          <cell r="B2401"/>
          <cell r="K2401"/>
          <cell r="L2401"/>
        </row>
        <row r="2402">
          <cell r="B2402"/>
          <cell r="K2402"/>
          <cell r="L2402"/>
        </row>
        <row r="2403">
          <cell r="B2403"/>
          <cell r="K2403"/>
          <cell r="L2403"/>
        </row>
        <row r="2404">
          <cell r="B2404"/>
          <cell r="K2404"/>
          <cell r="L2404"/>
        </row>
        <row r="2405">
          <cell r="B2405"/>
          <cell r="K2405"/>
          <cell r="L2405"/>
        </row>
        <row r="2406">
          <cell r="B2406"/>
          <cell r="K2406"/>
          <cell r="L2406"/>
        </row>
        <row r="2407">
          <cell r="B2407"/>
          <cell r="K2407"/>
          <cell r="L2407"/>
        </row>
        <row r="2408">
          <cell r="B2408"/>
          <cell r="K2408"/>
          <cell r="L2408"/>
        </row>
        <row r="2409">
          <cell r="B2409"/>
          <cell r="K2409"/>
          <cell r="L2409"/>
        </row>
        <row r="2410">
          <cell r="B2410"/>
          <cell r="K2410"/>
          <cell r="L2410"/>
        </row>
        <row r="2411">
          <cell r="B2411"/>
          <cell r="K2411"/>
          <cell r="L2411"/>
        </row>
        <row r="2412">
          <cell r="B2412"/>
          <cell r="K2412"/>
          <cell r="L2412"/>
        </row>
        <row r="2413">
          <cell r="B2413"/>
          <cell r="K2413"/>
          <cell r="L2413"/>
        </row>
        <row r="2414">
          <cell r="B2414"/>
          <cell r="K2414"/>
          <cell r="L2414"/>
        </row>
        <row r="2415">
          <cell r="B2415"/>
          <cell r="K2415"/>
          <cell r="L2415"/>
        </row>
        <row r="2416">
          <cell r="B2416"/>
          <cell r="K2416"/>
          <cell r="L2416"/>
        </row>
        <row r="2417">
          <cell r="B2417"/>
          <cell r="K2417"/>
          <cell r="L2417"/>
        </row>
        <row r="2418">
          <cell r="B2418"/>
          <cell r="K2418"/>
          <cell r="L2418"/>
        </row>
        <row r="2419">
          <cell r="B2419"/>
          <cell r="K2419"/>
          <cell r="L2419"/>
        </row>
        <row r="2420">
          <cell r="B2420"/>
          <cell r="K2420"/>
          <cell r="L2420"/>
        </row>
        <row r="2421">
          <cell r="B2421"/>
          <cell r="K2421"/>
          <cell r="L2421"/>
        </row>
        <row r="2422">
          <cell r="B2422"/>
          <cell r="K2422"/>
          <cell r="L2422"/>
        </row>
        <row r="2423">
          <cell r="B2423"/>
          <cell r="K2423"/>
          <cell r="L2423"/>
        </row>
        <row r="2424">
          <cell r="B2424"/>
          <cell r="K2424"/>
          <cell r="L2424"/>
        </row>
        <row r="2425">
          <cell r="B2425"/>
          <cell r="K2425"/>
          <cell r="L2425"/>
        </row>
        <row r="2426">
          <cell r="B2426"/>
          <cell r="K2426"/>
          <cell r="L2426"/>
        </row>
        <row r="2427">
          <cell r="B2427"/>
          <cell r="K2427"/>
          <cell r="L2427"/>
        </row>
        <row r="2428">
          <cell r="B2428"/>
          <cell r="K2428"/>
          <cell r="L2428"/>
        </row>
        <row r="2429">
          <cell r="B2429"/>
          <cell r="K2429"/>
          <cell r="L2429"/>
        </row>
        <row r="2430">
          <cell r="B2430"/>
          <cell r="K2430"/>
          <cell r="L2430"/>
        </row>
        <row r="2431">
          <cell r="B2431"/>
          <cell r="K2431"/>
          <cell r="L2431"/>
        </row>
        <row r="2432">
          <cell r="B2432"/>
          <cell r="K2432"/>
          <cell r="L2432"/>
        </row>
        <row r="2433">
          <cell r="B2433"/>
          <cell r="K2433"/>
          <cell r="L2433"/>
        </row>
        <row r="2434">
          <cell r="B2434"/>
          <cell r="K2434"/>
          <cell r="L2434"/>
        </row>
        <row r="2435">
          <cell r="B2435"/>
          <cell r="K2435"/>
          <cell r="L2435"/>
        </row>
        <row r="2436">
          <cell r="B2436"/>
          <cell r="K2436"/>
          <cell r="L2436"/>
        </row>
        <row r="2437">
          <cell r="B2437"/>
          <cell r="K2437"/>
          <cell r="L2437"/>
        </row>
        <row r="2438">
          <cell r="B2438"/>
          <cell r="K2438"/>
          <cell r="L2438"/>
        </row>
        <row r="2439">
          <cell r="B2439"/>
          <cell r="K2439"/>
          <cell r="L2439"/>
        </row>
        <row r="2440">
          <cell r="B2440"/>
          <cell r="K2440"/>
          <cell r="L2440"/>
        </row>
        <row r="2441">
          <cell r="B2441"/>
          <cell r="K2441"/>
          <cell r="L2441"/>
        </row>
        <row r="2442">
          <cell r="B2442"/>
          <cell r="K2442"/>
          <cell r="L2442"/>
        </row>
        <row r="2443">
          <cell r="B2443"/>
          <cell r="K2443"/>
          <cell r="L2443"/>
        </row>
        <row r="2444">
          <cell r="B2444"/>
          <cell r="K2444"/>
          <cell r="L2444"/>
        </row>
        <row r="2445">
          <cell r="B2445"/>
          <cell r="K2445"/>
          <cell r="L2445"/>
        </row>
        <row r="2446">
          <cell r="B2446"/>
          <cell r="K2446"/>
          <cell r="L2446"/>
        </row>
        <row r="2447">
          <cell r="B2447"/>
          <cell r="K2447"/>
          <cell r="L2447"/>
        </row>
        <row r="2448">
          <cell r="B2448"/>
          <cell r="K2448"/>
          <cell r="L2448"/>
        </row>
        <row r="2449">
          <cell r="B2449"/>
          <cell r="K2449"/>
          <cell r="L2449"/>
        </row>
        <row r="2450">
          <cell r="B2450"/>
          <cell r="K2450"/>
          <cell r="L2450"/>
        </row>
        <row r="2451">
          <cell r="B2451"/>
          <cell r="K2451"/>
          <cell r="L2451"/>
        </row>
        <row r="2452">
          <cell r="B2452"/>
          <cell r="K2452"/>
          <cell r="L2452"/>
        </row>
        <row r="2453">
          <cell r="B2453"/>
          <cell r="K2453"/>
          <cell r="L2453"/>
        </row>
        <row r="2454">
          <cell r="B2454"/>
          <cell r="K2454"/>
          <cell r="L2454"/>
        </row>
        <row r="2455">
          <cell r="B2455"/>
          <cell r="K2455"/>
          <cell r="L2455"/>
        </row>
        <row r="2456">
          <cell r="B2456"/>
          <cell r="K2456"/>
          <cell r="L2456"/>
        </row>
        <row r="2457">
          <cell r="B2457"/>
          <cell r="K2457"/>
          <cell r="L2457"/>
        </row>
        <row r="2458">
          <cell r="B2458"/>
          <cell r="K2458"/>
          <cell r="L2458"/>
        </row>
        <row r="2459">
          <cell r="B2459"/>
          <cell r="K2459"/>
          <cell r="L2459"/>
        </row>
        <row r="2460">
          <cell r="B2460"/>
          <cell r="K2460"/>
          <cell r="L2460"/>
        </row>
        <row r="2461">
          <cell r="B2461"/>
          <cell r="K2461"/>
          <cell r="L2461"/>
        </row>
        <row r="2462">
          <cell r="B2462"/>
          <cell r="K2462"/>
          <cell r="L2462"/>
        </row>
        <row r="2463">
          <cell r="B2463"/>
          <cell r="K2463"/>
          <cell r="L2463"/>
        </row>
        <row r="2464">
          <cell r="B2464"/>
          <cell r="K2464"/>
          <cell r="L2464"/>
        </row>
        <row r="2465">
          <cell r="B2465"/>
          <cell r="K2465"/>
          <cell r="L2465"/>
        </row>
        <row r="2466">
          <cell r="B2466"/>
          <cell r="K2466"/>
          <cell r="L2466"/>
        </row>
        <row r="2467">
          <cell r="B2467"/>
          <cell r="K2467"/>
          <cell r="L2467"/>
        </row>
        <row r="2468">
          <cell r="B2468"/>
          <cell r="K2468"/>
          <cell r="L2468"/>
        </row>
        <row r="2469">
          <cell r="B2469"/>
          <cell r="K2469"/>
          <cell r="L2469"/>
        </row>
        <row r="2470">
          <cell r="B2470"/>
          <cell r="K2470"/>
          <cell r="L2470"/>
        </row>
        <row r="2471">
          <cell r="B2471"/>
          <cell r="K2471"/>
          <cell r="L2471"/>
        </row>
        <row r="2472">
          <cell r="B2472"/>
          <cell r="K2472"/>
          <cell r="L2472"/>
        </row>
        <row r="2473">
          <cell r="B2473"/>
          <cell r="K2473"/>
          <cell r="L2473"/>
        </row>
        <row r="2474">
          <cell r="B2474"/>
          <cell r="K2474"/>
          <cell r="L2474"/>
        </row>
        <row r="2475">
          <cell r="B2475"/>
          <cell r="K2475"/>
          <cell r="L2475"/>
        </row>
        <row r="2476">
          <cell r="B2476"/>
          <cell r="K2476"/>
          <cell r="L2476"/>
        </row>
        <row r="2477">
          <cell r="B2477"/>
          <cell r="K2477"/>
          <cell r="L2477"/>
        </row>
        <row r="2478">
          <cell r="B2478"/>
          <cell r="K2478"/>
          <cell r="L2478"/>
        </row>
        <row r="2479">
          <cell r="B2479"/>
          <cell r="K2479"/>
          <cell r="L2479"/>
        </row>
        <row r="2480">
          <cell r="B2480"/>
          <cell r="K2480"/>
          <cell r="L2480"/>
        </row>
        <row r="2481">
          <cell r="B2481"/>
          <cell r="K2481"/>
          <cell r="L2481"/>
        </row>
        <row r="2482">
          <cell r="B2482"/>
          <cell r="K2482"/>
          <cell r="L2482"/>
        </row>
        <row r="2483">
          <cell r="B2483"/>
          <cell r="K2483"/>
          <cell r="L2483"/>
        </row>
        <row r="2484">
          <cell r="B2484"/>
          <cell r="K2484"/>
          <cell r="L2484"/>
        </row>
        <row r="2485">
          <cell r="B2485"/>
          <cell r="K2485"/>
          <cell r="L2485"/>
        </row>
        <row r="2486">
          <cell r="B2486"/>
          <cell r="K2486"/>
          <cell r="L2486"/>
        </row>
        <row r="2487">
          <cell r="B2487"/>
          <cell r="K2487"/>
          <cell r="L2487"/>
        </row>
        <row r="2488">
          <cell r="B2488"/>
          <cell r="K2488"/>
          <cell r="L2488"/>
        </row>
        <row r="2489">
          <cell r="B2489"/>
          <cell r="K2489"/>
          <cell r="L2489"/>
        </row>
        <row r="2490">
          <cell r="B2490"/>
          <cell r="K2490"/>
          <cell r="L2490"/>
        </row>
        <row r="2491">
          <cell r="B2491"/>
          <cell r="K2491"/>
          <cell r="L2491"/>
        </row>
        <row r="2492">
          <cell r="B2492"/>
          <cell r="K2492"/>
          <cell r="L2492"/>
        </row>
        <row r="2493">
          <cell r="B2493"/>
          <cell r="K2493"/>
          <cell r="L2493"/>
        </row>
        <row r="2494">
          <cell r="B2494"/>
          <cell r="K2494"/>
          <cell r="L2494"/>
        </row>
        <row r="2495">
          <cell r="B2495"/>
          <cell r="K2495"/>
          <cell r="L2495"/>
        </row>
        <row r="2496">
          <cell r="B2496"/>
          <cell r="K2496"/>
          <cell r="L2496"/>
        </row>
        <row r="2497">
          <cell r="B2497"/>
          <cell r="K2497"/>
          <cell r="L2497"/>
        </row>
        <row r="2498">
          <cell r="B2498"/>
          <cell r="K2498"/>
          <cell r="L2498"/>
        </row>
        <row r="2499">
          <cell r="B2499"/>
          <cell r="K2499"/>
          <cell r="L2499"/>
        </row>
        <row r="2500">
          <cell r="B2500"/>
          <cell r="K2500"/>
          <cell r="L2500"/>
        </row>
        <row r="2501">
          <cell r="B2501"/>
          <cell r="K2501"/>
          <cell r="L2501"/>
        </row>
        <row r="2502">
          <cell r="B2502"/>
          <cell r="K2502"/>
          <cell r="L2502"/>
        </row>
        <row r="2503">
          <cell r="B2503"/>
          <cell r="K2503"/>
          <cell r="L2503"/>
        </row>
        <row r="2504">
          <cell r="B2504"/>
          <cell r="K2504"/>
          <cell r="L2504"/>
        </row>
        <row r="2505">
          <cell r="B2505"/>
          <cell r="K2505"/>
          <cell r="L2505"/>
        </row>
        <row r="2506">
          <cell r="B2506"/>
          <cell r="K2506"/>
          <cell r="L2506"/>
        </row>
        <row r="2507">
          <cell r="B2507"/>
          <cell r="K2507"/>
          <cell r="L2507"/>
        </row>
        <row r="2508">
          <cell r="B2508"/>
          <cell r="K2508"/>
          <cell r="L2508"/>
        </row>
        <row r="2509">
          <cell r="B2509"/>
          <cell r="K2509"/>
          <cell r="L2509"/>
        </row>
        <row r="2510">
          <cell r="B2510"/>
          <cell r="K2510"/>
          <cell r="L2510"/>
        </row>
        <row r="2511">
          <cell r="B2511"/>
          <cell r="K2511"/>
          <cell r="L2511"/>
        </row>
        <row r="2512">
          <cell r="B2512"/>
          <cell r="K2512"/>
          <cell r="L2512"/>
        </row>
        <row r="2513">
          <cell r="B2513"/>
          <cell r="K2513"/>
          <cell r="L2513"/>
        </row>
        <row r="2514">
          <cell r="B2514"/>
          <cell r="K2514"/>
          <cell r="L2514"/>
        </row>
        <row r="2515">
          <cell r="B2515"/>
          <cell r="K2515"/>
          <cell r="L2515"/>
        </row>
        <row r="2516">
          <cell r="B2516"/>
          <cell r="K2516"/>
          <cell r="L2516"/>
        </row>
        <row r="2517">
          <cell r="B2517"/>
          <cell r="K2517"/>
          <cell r="L2517"/>
        </row>
        <row r="2518">
          <cell r="B2518"/>
          <cell r="K2518"/>
          <cell r="L2518"/>
        </row>
        <row r="2519">
          <cell r="B2519"/>
          <cell r="K2519"/>
          <cell r="L2519"/>
        </row>
        <row r="2520">
          <cell r="B2520"/>
          <cell r="K2520"/>
          <cell r="L2520"/>
        </row>
        <row r="2521">
          <cell r="B2521"/>
          <cell r="K2521"/>
          <cell r="L2521"/>
        </row>
        <row r="2522">
          <cell r="B2522"/>
          <cell r="K2522"/>
          <cell r="L2522"/>
        </row>
        <row r="2523">
          <cell r="B2523"/>
          <cell r="K2523"/>
          <cell r="L2523"/>
        </row>
        <row r="2524">
          <cell r="B2524"/>
          <cell r="K2524"/>
          <cell r="L2524"/>
        </row>
        <row r="2525">
          <cell r="B2525"/>
          <cell r="K2525"/>
          <cell r="L2525"/>
        </row>
        <row r="2526">
          <cell r="B2526"/>
          <cell r="K2526"/>
          <cell r="L2526"/>
        </row>
        <row r="2527">
          <cell r="B2527"/>
          <cell r="K2527"/>
          <cell r="L2527"/>
        </row>
        <row r="2528">
          <cell r="B2528"/>
          <cell r="K2528"/>
          <cell r="L2528"/>
        </row>
        <row r="2529">
          <cell r="B2529"/>
          <cell r="K2529"/>
          <cell r="L2529"/>
        </row>
        <row r="2530">
          <cell r="B2530"/>
          <cell r="K2530"/>
          <cell r="L2530"/>
        </row>
        <row r="2531">
          <cell r="B2531"/>
          <cell r="K2531"/>
          <cell r="L2531"/>
        </row>
        <row r="2532">
          <cell r="B2532"/>
          <cell r="K2532"/>
          <cell r="L2532"/>
        </row>
        <row r="2533">
          <cell r="B2533"/>
          <cell r="K2533"/>
          <cell r="L2533"/>
        </row>
        <row r="2534">
          <cell r="B2534"/>
          <cell r="K2534"/>
          <cell r="L2534"/>
        </row>
        <row r="2535">
          <cell r="B2535"/>
          <cell r="K2535"/>
          <cell r="L2535"/>
        </row>
        <row r="2536">
          <cell r="B2536"/>
          <cell r="K2536"/>
          <cell r="L2536"/>
        </row>
        <row r="2537">
          <cell r="B2537"/>
          <cell r="K2537"/>
          <cell r="L2537"/>
        </row>
        <row r="2538">
          <cell r="B2538"/>
          <cell r="K2538"/>
          <cell r="L2538"/>
        </row>
        <row r="2539">
          <cell r="B2539"/>
          <cell r="K2539"/>
          <cell r="L2539"/>
        </row>
        <row r="2540">
          <cell r="B2540"/>
          <cell r="K2540"/>
          <cell r="L2540"/>
        </row>
        <row r="2541">
          <cell r="B2541"/>
          <cell r="K2541"/>
          <cell r="L2541"/>
        </row>
        <row r="2542">
          <cell r="B2542"/>
          <cell r="K2542"/>
          <cell r="L2542"/>
        </row>
        <row r="2543">
          <cell r="B2543"/>
          <cell r="K2543"/>
          <cell r="L2543"/>
        </row>
        <row r="2544">
          <cell r="B2544"/>
          <cell r="K2544"/>
          <cell r="L2544"/>
        </row>
        <row r="2545">
          <cell r="B2545"/>
          <cell r="K2545"/>
          <cell r="L2545"/>
        </row>
        <row r="2546">
          <cell r="B2546"/>
          <cell r="K2546"/>
          <cell r="L2546"/>
        </row>
        <row r="2547">
          <cell r="B2547"/>
          <cell r="K2547"/>
          <cell r="L2547"/>
        </row>
        <row r="2548">
          <cell r="B2548"/>
          <cell r="K2548"/>
          <cell r="L2548"/>
        </row>
        <row r="2549">
          <cell r="B2549"/>
          <cell r="K2549"/>
          <cell r="L2549"/>
        </row>
        <row r="2550">
          <cell r="B2550"/>
          <cell r="K2550"/>
          <cell r="L2550"/>
        </row>
        <row r="2551">
          <cell r="B2551"/>
          <cell r="K2551"/>
          <cell r="L2551"/>
        </row>
        <row r="2552">
          <cell r="B2552"/>
          <cell r="K2552"/>
          <cell r="L2552"/>
        </row>
        <row r="2553">
          <cell r="B2553"/>
          <cell r="K2553"/>
          <cell r="L2553"/>
        </row>
        <row r="2554">
          <cell r="B2554"/>
          <cell r="K2554"/>
          <cell r="L2554"/>
        </row>
        <row r="2555">
          <cell r="B2555"/>
          <cell r="K2555"/>
          <cell r="L2555"/>
        </row>
        <row r="2556">
          <cell r="B2556"/>
          <cell r="K2556"/>
          <cell r="L2556"/>
        </row>
        <row r="2557">
          <cell r="B2557"/>
          <cell r="K2557"/>
          <cell r="L2557"/>
        </row>
        <row r="2558">
          <cell r="B2558"/>
          <cell r="K2558"/>
          <cell r="L2558"/>
        </row>
        <row r="2559">
          <cell r="B2559"/>
          <cell r="K2559"/>
          <cell r="L2559"/>
        </row>
        <row r="2560">
          <cell r="B2560"/>
          <cell r="K2560"/>
          <cell r="L2560"/>
        </row>
        <row r="2561">
          <cell r="B2561"/>
          <cell r="K2561"/>
          <cell r="L2561"/>
        </row>
        <row r="2562">
          <cell r="B2562"/>
          <cell r="K2562"/>
          <cell r="L2562"/>
        </row>
        <row r="2563">
          <cell r="B2563"/>
          <cell r="K2563"/>
          <cell r="L2563"/>
        </row>
        <row r="2564">
          <cell r="B2564"/>
          <cell r="K2564"/>
          <cell r="L2564"/>
        </row>
        <row r="2565">
          <cell r="B2565"/>
          <cell r="K2565"/>
          <cell r="L2565"/>
        </row>
        <row r="2566">
          <cell r="B2566"/>
          <cell r="K2566"/>
          <cell r="L2566"/>
        </row>
        <row r="2567">
          <cell r="B2567"/>
          <cell r="K2567"/>
          <cell r="L2567"/>
        </row>
        <row r="2568">
          <cell r="B2568"/>
          <cell r="K2568"/>
          <cell r="L2568"/>
        </row>
        <row r="2569">
          <cell r="B2569"/>
          <cell r="K2569"/>
          <cell r="L2569"/>
        </row>
        <row r="2570">
          <cell r="B2570"/>
          <cell r="K2570"/>
          <cell r="L2570"/>
        </row>
        <row r="2571">
          <cell r="B2571"/>
          <cell r="K2571"/>
          <cell r="L2571"/>
        </row>
        <row r="2572">
          <cell r="B2572"/>
          <cell r="K2572"/>
          <cell r="L2572"/>
        </row>
        <row r="2573">
          <cell r="B2573"/>
          <cell r="K2573"/>
          <cell r="L2573"/>
        </row>
        <row r="2574">
          <cell r="B2574"/>
          <cell r="K2574"/>
          <cell r="L2574"/>
        </row>
        <row r="2575">
          <cell r="B2575"/>
          <cell r="K2575"/>
          <cell r="L2575"/>
        </row>
        <row r="2576">
          <cell r="B2576"/>
          <cell r="K2576"/>
          <cell r="L2576"/>
        </row>
        <row r="2577">
          <cell r="B2577"/>
          <cell r="K2577"/>
          <cell r="L2577"/>
        </row>
        <row r="2578">
          <cell r="B2578"/>
          <cell r="K2578"/>
          <cell r="L2578"/>
        </row>
        <row r="2579">
          <cell r="B2579"/>
          <cell r="K2579"/>
          <cell r="L2579"/>
        </row>
        <row r="2580">
          <cell r="B2580"/>
          <cell r="K2580"/>
          <cell r="L2580"/>
        </row>
        <row r="2581">
          <cell r="B2581"/>
          <cell r="K2581"/>
          <cell r="L2581"/>
        </row>
        <row r="2582">
          <cell r="B2582"/>
          <cell r="K2582"/>
          <cell r="L2582"/>
        </row>
        <row r="2583">
          <cell r="B2583"/>
          <cell r="K2583"/>
          <cell r="L2583"/>
        </row>
        <row r="2584">
          <cell r="B2584"/>
          <cell r="K2584"/>
          <cell r="L2584"/>
        </row>
        <row r="2585">
          <cell r="B2585"/>
          <cell r="K2585"/>
          <cell r="L2585"/>
        </row>
        <row r="2586">
          <cell r="B2586"/>
          <cell r="K2586"/>
          <cell r="L2586"/>
        </row>
        <row r="2587">
          <cell r="B2587"/>
          <cell r="K2587"/>
          <cell r="L2587"/>
        </row>
        <row r="2588">
          <cell r="B2588"/>
          <cell r="K2588"/>
          <cell r="L2588"/>
        </row>
        <row r="2589">
          <cell r="B2589"/>
          <cell r="K2589"/>
          <cell r="L2589"/>
        </row>
        <row r="2590">
          <cell r="B2590"/>
          <cell r="K2590"/>
          <cell r="L2590"/>
        </row>
        <row r="2591">
          <cell r="B2591"/>
          <cell r="K2591"/>
          <cell r="L2591"/>
        </row>
        <row r="2592">
          <cell r="B2592"/>
          <cell r="K2592"/>
          <cell r="L2592"/>
        </row>
        <row r="2593">
          <cell r="B2593"/>
          <cell r="K2593"/>
          <cell r="L2593"/>
        </row>
        <row r="2594">
          <cell r="B2594"/>
          <cell r="K2594"/>
          <cell r="L2594"/>
        </row>
        <row r="2595">
          <cell r="B2595"/>
          <cell r="K2595"/>
          <cell r="L2595"/>
        </row>
        <row r="2596">
          <cell r="B2596"/>
          <cell r="K2596"/>
          <cell r="L2596"/>
        </row>
        <row r="2597">
          <cell r="B2597"/>
          <cell r="K2597"/>
          <cell r="L2597"/>
        </row>
        <row r="2598">
          <cell r="B2598"/>
          <cell r="K2598"/>
          <cell r="L2598"/>
        </row>
        <row r="2599">
          <cell r="B2599"/>
          <cell r="K2599"/>
          <cell r="L2599"/>
        </row>
        <row r="2600">
          <cell r="B2600"/>
          <cell r="K2600"/>
          <cell r="L2600"/>
        </row>
        <row r="2601">
          <cell r="B2601"/>
          <cell r="K2601"/>
          <cell r="L2601"/>
        </row>
        <row r="2602">
          <cell r="B2602"/>
          <cell r="K2602"/>
          <cell r="L2602"/>
        </row>
        <row r="2603">
          <cell r="B2603"/>
          <cell r="K2603"/>
          <cell r="L2603"/>
        </row>
        <row r="2604">
          <cell r="B2604"/>
          <cell r="K2604"/>
          <cell r="L2604"/>
        </row>
        <row r="2605">
          <cell r="B2605"/>
          <cell r="K2605"/>
          <cell r="L2605"/>
        </row>
        <row r="2606">
          <cell r="B2606"/>
          <cell r="K2606"/>
          <cell r="L2606"/>
        </row>
        <row r="2607">
          <cell r="B2607"/>
          <cell r="K2607"/>
          <cell r="L2607"/>
        </row>
        <row r="2608">
          <cell r="B2608"/>
          <cell r="K2608"/>
          <cell r="L2608"/>
        </row>
        <row r="2609">
          <cell r="B2609"/>
          <cell r="K2609"/>
          <cell r="L2609"/>
        </row>
        <row r="2610">
          <cell r="B2610"/>
          <cell r="K2610"/>
          <cell r="L2610"/>
        </row>
        <row r="2611">
          <cell r="B2611"/>
          <cell r="K2611"/>
          <cell r="L2611"/>
        </row>
        <row r="2612">
          <cell r="B2612"/>
          <cell r="K2612"/>
          <cell r="L2612"/>
        </row>
        <row r="2613">
          <cell r="B2613"/>
          <cell r="K2613"/>
          <cell r="L2613"/>
        </row>
        <row r="2614">
          <cell r="B2614"/>
          <cell r="K2614"/>
          <cell r="L2614"/>
        </row>
        <row r="2615">
          <cell r="B2615"/>
          <cell r="K2615"/>
          <cell r="L2615"/>
        </row>
        <row r="2616">
          <cell r="B2616"/>
          <cell r="K2616"/>
          <cell r="L2616"/>
        </row>
        <row r="2617">
          <cell r="B2617"/>
          <cell r="K2617"/>
          <cell r="L2617"/>
        </row>
        <row r="2618">
          <cell r="B2618"/>
          <cell r="K2618"/>
          <cell r="L2618"/>
        </row>
        <row r="2619">
          <cell r="B2619"/>
          <cell r="K2619"/>
          <cell r="L2619"/>
        </row>
        <row r="2620">
          <cell r="B2620"/>
          <cell r="K2620"/>
          <cell r="L2620"/>
        </row>
        <row r="2621">
          <cell r="B2621"/>
          <cell r="K2621"/>
          <cell r="L2621"/>
        </row>
        <row r="2622">
          <cell r="B2622"/>
          <cell r="K2622"/>
          <cell r="L2622"/>
        </row>
        <row r="2623">
          <cell r="B2623"/>
          <cell r="K2623"/>
          <cell r="L2623"/>
        </row>
        <row r="2624">
          <cell r="B2624"/>
          <cell r="K2624"/>
          <cell r="L2624"/>
        </row>
        <row r="2625">
          <cell r="B2625"/>
          <cell r="K2625"/>
          <cell r="L2625"/>
        </row>
        <row r="2626">
          <cell r="B2626"/>
          <cell r="K2626"/>
          <cell r="L2626"/>
        </row>
        <row r="2627">
          <cell r="B2627"/>
          <cell r="K2627"/>
          <cell r="L2627"/>
        </row>
        <row r="2628">
          <cell r="B2628"/>
          <cell r="K2628"/>
          <cell r="L2628"/>
        </row>
        <row r="2629">
          <cell r="B2629"/>
          <cell r="K2629"/>
          <cell r="L2629"/>
        </row>
        <row r="2630">
          <cell r="B2630"/>
          <cell r="K2630"/>
          <cell r="L2630"/>
        </row>
        <row r="2631">
          <cell r="B2631"/>
          <cell r="K2631"/>
          <cell r="L2631"/>
        </row>
        <row r="2632">
          <cell r="B2632"/>
          <cell r="K2632"/>
          <cell r="L2632"/>
        </row>
        <row r="2633">
          <cell r="B2633"/>
          <cell r="K2633"/>
          <cell r="L2633"/>
        </row>
        <row r="2634">
          <cell r="B2634"/>
          <cell r="K2634"/>
          <cell r="L2634"/>
        </row>
        <row r="2635">
          <cell r="B2635"/>
          <cell r="K2635"/>
          <cell r="L2635"/>
        </row>
        <row r="2636">
          <cell r="B2636"/>
          <cell r="K2636"/>
          <cell r="L2636"/>
        </row>
        <row r="2637">
          <cell r="B2637"/>
          <cell r="K2637"/>
          <cell r="L2637"/>
        </row>
        <row r="2638">
          <cell r="B2638"/>
          <cell r="K2638"/>
          <cell r="L2638"/>
        </row>
        <row r="2639">
          <cell r="B2639"/>
          <cell r="K2639"/>
          <cell r="L2639"/>
        </row>
        <row r="2640">
          <cell r="B2640"/>
          <cell r="K2640"/>
          <cell r="L2640"/>
        </row>
        <row r="2641">
          <cell r="B2641"/>
          <cell r="K2641"/>
          <cell r="L2641"/>
        </row>
        <row r="2642">
          <cell r="B2642"/>
          <cell r="K2642"/>
          <cell r="L2642"/>
        </row>
        <row r="2643">
          <cell r="B2643"/>
          <cell r="K2643"/>
          <cell r="L2643"/>
        </row>
        <row r="2644">
          <cell r="B2644"/>
          <cell r="K2644"/>
          <cell r="L2644"/>
        </row>
        <row r="2645">
          <cell r="B2645"/>
          <cell r="K2645"/>
          <cell r="L2645"/>
        </row>
        <row r="2646">
          <cell r="B2646"/>
          <cell r="K2646"/>
          <cell r="L2646"/>
        </row>
        <row r="2647">
          <cell r="B2647"/>
          <cell r="K2647"/>
          <cell r="L2647"/>
        </row>
        <row r="2648">
          <cell r="B2648"/>
          <cell r="K2648"/>
          <cell r="L2648"/>
        </row>
        <row r="2649">
          <cell r="B2649"/>
          <cell r="K2649"/>
          <cell r="L2649"/>
        </row>
        <row r="2650">
          <cell r="B2650"/>
          <cell r="K2650"/>
          <cell r="L2650"/>
        </row>
        <row r="2651">
          <cell r="B2651"/>
          <cell r="K2651"/>
          <cell r="L2651"/>
        </row>
        <row r="2652">
          <cell r="B2652"/>
          <cell r="K2652"/>
          <cell r="L2652"/>
        </row>
        <row r="2653">
          <cell r="B2653"/>
          <cell r="K2653"/>
          <cell r="L2653"/>
        </row>
        <row r="2654">
          <cell r="B2654"/>
          <cell r="K2654"/>
          <cell r="L2654"/>
        </row>
        <row r="2655">
          <cell r="B2655"/>
          <cell r="K2655"/>
          <cell r="L2655"/>
        </row>
        <row r="2656">
          <cell r="B2656"/>
          <cell r="K2656"/>
          <cell r="L2656"/>
        </row>
        <row r="2657">
          <cell r="B2657"/>
          <cell r="K2657"/>
          <cell r="L2657"/>
        </row>
        <row r="2658">
          <cell r="B2658"/>
          <cell r="K2658"/>
          <cell r="L2658"/>
        </row>
        <row r="2659">
          <cell r="B2659"/>
          <cell r="K2659"/>
          <cell r="L2659"/>
        </row>
        <row r="2660">
          <cell r="B2660"/>
          <cell r="K2660"/>
          <cell r="L2660"/>
        </row>
        <row r="2661">
          <cell r="B2661"/>
          <cell r="K2661"/>
          <cell r="L2661"/>
        </row>
        <row r="2662">
          <cell r="B2662"/>
          <cell r="K2662"/>
          <cell r="L2662"/>
        </row>
        <row r="2663">
          <cell r="B2663"/>
          <cell r="K2663"/>
          <cell r="L2663"/>
        </row>
        <row r="2664">
          <cell r="B2664"/>
          <cell r="K2664"/>
          <cell r="L2664"/>
        </row>
        <row r="2665">
          <cell r="B2665"/>
          <cell r="K2665"/>
          <cell r="L2665"/>
        </row>
        <row r="2666">
          <cell r="B2666"/>
          <cell r="K2666"/>
          <cell r="L2666"/>
        </row>
        <row r="2667">
          <cell r="B2667"/>
          <cell r="K2667"/>
          <cell r="L2667"/>
        </row>
        <row r="2668">
          <cell r="B2668"/>
          <cell r="K2668"/>
          <cell r="L2668"/>
        </row>
        <row r="2669">
          <cell r="B2669"/>
          <cell r="K2669"/>
          <cell r="L2669"/>
        </row>
        <row r="2670">
          <cell r="B2670"/>
          <cell r="K2670"/>
          <cell r="L2670"/>
        </row>
        <row r="2671">
          <cell r="B2671"/>
          <cell r="K2671"/>
          <cell r="L2671"/>
        </row>
        <row r="2672">
          <cell r="B2672"/>
          <cell r="K2672"/>
          <cell r="L2672"/>
        </row>
        <row r="2673">
          <cell r="B2673"/>
          <cell r="K2673"/>
          <cell r="L2673"/>
        </row>
        <row r="2674">
          <cell r="B2674"/>
          <cell r="K2674"/>
          <cell r="L2674"/>
        </row>
        <row r="2675">
          <cell r="B2675"/>
          <cell r="K2675"/>
          <cell r="L2675"/>
        </row>
        <row r="2676">
          <cell r="B2676"/>
          <cell r="K2676"/>
          <cell r="L2676"/>
        </row>
        <row r="2677">
          <cell r="B2677"/>
          <cell r="K2677"/>
          <cell r="L2677"/>
        </row>
        <row r="2678">
          <cell r="B2678"/>
          <cell r="K2678"/>
          <cell r="L2678"/>
        </row>
        <row r="2679">
          <cell r="B2679"/>
          <cell r="K2679"/>
          <cell r="L2679"/>
        </row>
        <row r="2680">
          <cell r="B2680"/>
          <cell r="K2680"/>
          <cell r="L2680"/>
        </row>
        <row r="2681">
          <cell r="B2681"/>
          <cell r="K2681"/>
          <cell r="L2681"/>
        </row>
        <row r="2682">
          <cell r="B2682"/>
          <cell r="K2682"/>
          <cell r="L2682"/>
        </row>
        <row r="2683">
          <cell r="B2683"/>
          <cell r="K2683"/>
          <cell r="L2683"/>
        </row>
        <row r="2684">
          <cell r="B2684"/>
          <cell r="K2684"/>
          <cell r="L2684"/>
        </row>
        <row r="2685">
          <cell r="B2685"/>
          <cell r="K2685"/>
          <cell r="L2685"/>
        </row>
        <row r="2686">
          <cell r="B2686"/>
          <cell r="K2686"/>
          <cell r="L2686"/>
        </row>
        <row r="2687">
          <cell r="B2687"/>
          <cell r="K2687"/>
          <cell r="L2687"/>
        </row>
        <row r="2688">
          <cell r="B2688"/>
          <cell r="K2688"/>
          <cell r="L2688"/>
        </row>
        <row r="2689">
          <cell r="B2689"/>
          <cell r="K2689"/>
          <cell r="L2689"/>
        </row>
        <row r="2690">
          <cell r="B2690"/>
          <cell r="K2690"/>
          <cell r="L2690"/>
        </row>
        <row r="2691">
          <cell r="B2691"/>
          <cell r="K2691"/>
          <cell r="L2691"/>
        </row>
        <row r="2692">
          <cell r="B2692"/>
          <cell r="K2692"/>
          <cell r="L2692"/>
        </row>
        <row r="2693">
          <cell r="B2693"/>
          <cell r="K2693"/>
          <cell r="L2693"/>
        </row>
        <row r="2694">
          <cell r="B2694"/>
          <cell r="K2694"/>
          <cell r="L2694"/>
        </row>
        <row r="2695">
          <cell r="B2695"/>
          <cell r="K2695"/>
          <cell r="L2695"/>
        </row>
        <row r="2696">
          <cell r="B2696"/>
          <cell r="K2696"/>
          <cell r="L2696"/>
        </row>
        <row r="2697">
          <cell r="B2697"/>
          <cell r="K2697"/>
          <cell r="L2697"/>
        </row>
        <row r="2698">
          <cell r="B2698"/>
          <cell r="K2698"/>
          <cell r="L2698"/>
        </row>
        <row r="2699">
          <cell r="B2699"/>
          <cell r="K2699"/>
          <cell r="L2699"/>
        </row>
        <row r="2700">
          <cell r="B2700"/>
          <cell r="K2700"/>
          <cell r="L2700"/>
        </row>
        <row r="2701">
          <cell r="B2701"/>
          <cell r="K2701"/>
          <cell r="L2701"/>
        </row>
        <row r="2702">
          <cell r="B2702"/>
          <cell r="K2702"/>
          <cell r="L2702"/>
        </row>
        <row r="2703">
          <cell r="B2703"/>
          <cell r="K2703"/>
          <cell r="L2703"/>
        </row>
        <row r="2704">
          <cell r="B2704"/>
          <cell r="K2704"/>
          <cell r="L2704"/>
        </row>
        <row r="2705">
          <cell r="B2705"/>
          <cell r="K2705"/>
          <cell r="L2705"/>
        </row>
        <row r="2706">
          <cell r="B2706"/>
          <cell r="K2706"/>
          <cell r="L2706"/>
        </row>
        <row r="2707">
          <cell r="B2707"/>
          <cell r="K2707"/>
          <cell r="L2707"/>
        </row>
        <row r="2708">
          <cell r="B2708"/>
          <cell r="K2708"/>
          <cell r="L2708"/>
        </row>
        <row r="2709">
          <cell r="B2709"/>
          <cell r="K2709"/>
          <cell r="L2709"/>
        </row>
        <row r="2710">
          <cell r="B2710"/>
          <cell r="K2710"/>
          <cell r="L2710"/>
        </row>
        <row r="2711">
          <cell r="B2711"/>
          <cell r="K2711"/>
          <cell r="L2711"/>
        </row>
        <row r="2712">
          <cell r="B2712"/>
          <cell r="K2712"/>
          <cell r="L2712"/>
        </row>
        <row r="2713">
          <cell r="B2713"/>
          <cell r="K2713"/>
          <cell r="L2713"/>
        </row>
        <row r="2714">
          <cell r="B2714"/>
          <cell r="K2714"/>
          <cell r="L2714"/>
        </row>
        <row r="2715">
          <cell r="B2715"/>
          <cell r="K2715"/>
          <cell r="L2715"/>
        </row>
        <row r="2716">
          <cell r="B2716"/>
          <cell r="K2716"/>
          <cell r="L2716"/>
        </row>
        <row r="2717">
          <cell r="B2717"/>
          <cell r="K2717"/>
          <cell r="L2717"/>
        </row>
        <row r="2718">
          <cell r="B2718"/>
          <cell r="K2718"/>
          <cell r="L2718"/>
        </row>
        <row r="2719">
          <cell r="B2719"/>
          <cell r="K2719"/>
          <cell r="L2719"/>
        </row>
        <row r="2720">
          <cell r="B2720"/>
          <cell r="K2720"/>
          <cell r="L2720"/>
        </row>
        <row r="2721">
          <cell r="B2721"/>
          <cell r="K2721"/>
          <cell r="L2721"/>
        </row>
        <row r="2722">
          <cell r="B2722"/>
          <cell r="K2722"/>
          <cell r="L2722"/>
        </row>
        <row r="2723">
          <cell r="B2723"/>
          <cell r="K2723"/>
          <cell r="L2723"/>
        </row>
        <row r="2724">
          <cell r="B2724"/>
          <cell r="K2724"/>
          <cell r="L2724"/>
        </row>
        <row r="2725">
          <cell r="B2725"/>
          <cell r="K2725"/>
          <cell r="L2725"/>
        </row>
        <row r="2726">
          <cell r="B2726"/>
          <cell r="K2726"/>
          <cell r="L2726"/>
        </row>
        <row r="2727">
          <cell r="B2727"/>
          <cell r="K2727"/>
          <cell r="L2727"/>
        </row>
        <row r="2728">
          <cell r="B2728"/>
          <cell r="K2728"/>
          <cell r="L2728"/>
        </row>
        <row r="2729">
          <cell r="B2729"/>
          <cell r="K2729"/>
          <cell r="L2729"/>
        </row>
        <row r="2730">
          <cell r="B2730"/>
          <cell r="K2730"/>
          <cell r="L2730"/>
        </row>
        <row r="2731">
          <cell r="B2731"/>
          <cell r="K2731"/>
          <cell r="L2731"/>
        </row>
        <row r="2732">
          <cell r="B2732"/>
          <cell r="K2732"/>
          <cell r="L2732"/>
        </row>
        <row r="2733">
          <cell r="B2733"/>
          <cell r="K2733"/>
          <cell r="L2733"/>
        </row>
        <row r="2734">
          <cell r="B2734"/>
          <cell r="K2734"/>
          <cell r="L2734"/>
        </row>
        <row r="2735">
          <cell r="B2735"/>
          <cell r="K2735"/>
          <cell r="L2735"/>
        </row>
        <row r="2736">
          <cell r="B2736"/>
          <cell r="K2736"/>
          <cell r="L2736"/>
        </row>
        <row r="2737">
          <cell r="B2737"/>
          <cell r="K2737"/>
          <cell r="L2737"/>
        </row>
        <row r="2738">
          <cell r="B2738"/>
          <cell r="K2738"/>
          <cell r="L2738"/>
        </row>
        <row r="2739">
          <cell r="B2739"/>
          <cell r="K2739"/>
          <cell r="L2739"/>
        </row>
        <row r="2740">
          <cell r="B2740"/>
          <cell r="K2740"/>
          <cell r="L2740"/>
        </row>
        <row r="2741">
          <cell r="B2741"/>
          <cell r="K2741"/>
          <cell r="L2741"/>
        </row>
        <row r="2742">
          <cell r="B2742"/>
          <cell r="K2742"/>
          <cell r="L2742"/>
        </row>
        <row r="2743">
          <cell r="B2743"/>
          <cell r="K2743"/>
          <cell r="L2743"/>
        </row>
        <row r="2744">
          <cell r="B2744"/>
          <cell r="K2744"/>
          <cell r="L2744"/>
        </row>
        <row r="2745">
          <cell r="B2745"/>
          <cell r="K2745"/>
          <cell r="L2745"/>
        </row>
        <row r="2746">
          <cell r="B2746"/>
          <cell r="K2746"/>
          <cell r="L2746"/>
        </row>
        <row r="2747">
          <cell r="B2747"/>
          <cell r="K2747"/>
          <cell r="L2747"/>
        </row>
        <row r="2748">
          <cell r="B2748"/>
          <cell r="K2748"/>
          <cell r="L2748"/>
        </row>
        <row r="2749">
          <cell r="B2749"/>
          <cell r="K2749"/>
          <cell r="L2749"/>
        </row>
        <row r="2750">
          <cell r="B2750"/>
          <cell r="K2750"/>
          <cell r="L2750"/>
        </row>
        <row r="2751">
          <cell r="B2751"/>
          <cell r="K2751"/>
          <cell r="L2751"/>
        </row>
        <row r="2752">
          <cell r="B2752"/>
          <cell r="K2752"/>
          <cell r="L2752"/>
        </row>
        <row r="2753">
          <cell r="B2753"/>
          <cell r="K2753"/>
          <cell r="L2753"/>
        </row>
        <row r="2754">
          <cell r="B2754"/>
          <cell r="K2754"/>
          <cell r="L2754"/>
        </row>
        <row r="2755">
          <cell r="B2755"/>
          <cell r="K2755"/>
          <cell r="L2755"/>
        </row>
        <row r="2756">
          <cell r="B2756"/>
          <cell r="K2756"/>
          <cell r="L2756"/>
        </row>
        <row r="2757">
          <cell r="B2757"/>
          <cell r="K2757"/>
          <cell r="L2757"/>
        </row>
        <row r="2758">
          <cell r="B2758"/>
          <cell r="K2758"/>
          <cell r="L2758"/>
        </row>
        <row r="2759">
          <cell r="B2759"/>
          <cell r="K2759"/>
          <cell r="L2759"/>
        </row>
        <row r="2760">
          <cell r="B2760"/>
          <cell r="K2760"/>
          <cell r="L2760"/>
        </row>
        <row r="2761">
          <cell r="B2761"/>
          <cell r="K2761"/>
          <cell r="L2761"/>
        </row>
        <row r="2762">
          <cell r="B2762"/>
          <cell r="K2762"/>
          <cell r="L2762"/>
        </row>
        <row r="2763">
          <cell r="B2763"/>
          <cell r="K2763"/>
          <cell r="L2763"/>
        </row>
        <row r="2764">
          <cell r="B2764"/>
          <cell r="K2764"/>
          <cell r="L2764"/>
        </row>
        <row r="2765">
          <cell r="B2765"/>
          <cell r="K2765"/>
          <cell r="L2765"/>
        </row>
        <row r="2766">
          <cell r="B2766"/>
          <cell r="K2766"/>
          <cell r="L2766"/>
        </row>
        <row r="2767">
          <cell r="B2767"/>
          <cell r="K2767"/>
          <cell r="L2767"/>
        </row>
        <row r="2768">
          <cell r="B2768"/>
          <cell r="K2768"/>
          <cell r="L2768"/>
        </row>
        <row r="2769">
          <cell r="B2769"/>
          <cell r="K2769"/>
          <cell r="L2769"/>
        </row>
        <row r="2770">
          <cell r="B2770"/>
          <cell r="K2770"/>
          <cell r="L2770"/>
        </row>
        <row r="2771">
          <cell r="B2771"/>
          <cell r="K2771"/>
          <cell r="L2771"/>
        </row>
        <row r="2772">
          <cell r="B2772"/>
          <cell r="K2772"/>
          <cell r="L2772"/>
        </row>
        <row r="2773">
          <cell r="B2773"/>
          <cell r="K2773"/>
          <cell r="L2773"/>
        </row>
        <row r="2774">
          <cell r="B2774"/>
          <cell r="K2774"/>
          <cell r="L2774"/>
        </row>
        <row r="2775">
          <cell r="B2775"/>
          <cell r="K2775"/>
          <cell r="L2775"/>
        </row>
        <row r="2776">
          <cell r="B2776"/>
          <cell r="K2776"/>
          <cell r="L2776"/>
        </row>
        <row r="2777">
          <cell r="B2777"/>
          <cell r="K2777"/>
          <cell r="L2777"/>
        </row>
        <row r="2778">
          <cell r="B2778"/>
          <cell r="K2778"/>
          <cell r="L2778"/>
        </row>
        <row r="2779">
          <cell r="B2779"/>
          <cell r="K2779"/>
          <cell r="L2779"/>
        </row>
        <row r="2780">
          <cell r="B2780"/>
          <cell r="K2780"/>
          <cell r="L2780"/>
        </row>
        <row r="2781">
          <cell r="B2781"/>
          <cell r="K2781"/>
          <cell r="L2781"/>
        </row>
        <row r="2782">
          <cell r="B2782"/>
          <cell r="K2782"/>
          <cell r="L2782"/>
        </row>
        <row r="2783">
          <cell r="B2783"/>
          <cell r="K2783"/>
          <cell r="L2783"/>
        </row>
        <row r="2784">
          <cell r="B2784"/>
          <cell r="K2784"/>
          <cell r="L2784"/>
        </row>
        <row r="2785">
          <cell r="B2785"/>
          <cell r="K2785"/>
          <cell r="L2785"/>
        </row>
        <row r="2786">
          <cell r="B2786"/>
          <cell r="K2786"/>
          <cell r="L2786"/>
        </row>
        <row r="2787">
          <cell r="B2787"/>
          <cell r="K2787"/>
          <cell r="L2787"/>
        </row>
        <row r="2788">
          <cell r="B2788"/>
          <cell r="K2788"/>
          <cell r="L2788"/>
        </row>
        <row r="2789">
          <cell r="B2789"/>
          <cell r="K2789"/>
          <cell r="L2789"/>
        </row>
        <row r="2790">
          <cell r="B2790"/>
          <cell r="K2790"/>
          <cell r="L2790"/>
        </row>
        <row r="2791">
          <cell r="B2791"/>
          <cell r="K2791"/>
          <cell r="L2791"/>
        </row>
        <row r="2792">
          <cell r="B2792"/>
          <cell r="K2792"/>
          <cell r="L2792"/>
        </row>
        <row r="2793">
          <cell r="B2793"/>
          <cell r="K2793"/>
          <cell r="L2793"/>
        </row>
        <row r="2794">
          <cell r="B2794"/>
          <cell r="K2794"/>
          <cell r="L2794"/>
        </row>
        <row r="2795">
          <cell r="B2795"/>
          <cell r="K2795"/>
          <cell r="L2795"/>
        </row>
        <row r="2796">
          <cell r="B2796"/>
          <cell r="K2796"/>
          <cell r="L2796"/>
        </row>
        <row r="2797">
          <cell r="B2797"/>
          <cell r="K2797"/>
          <cell r="L2797"/>
        </row>
        <row r="2798">
          <cell r="B2798"/>
          <cell r="K2798"/>
          <cell r="L2798"/>
        </row>
        <row r="2799">
          <cell r="B2799"/>
          <cell r="K2799"/>
          <cell r="L2799"/>
        </row>
        <row r="2800">
          <cell r="B2800"/>
          <cell r="K2800"/>
          <cell r="L2800"/>
        </row>
        <row r="2801">
          <cell r="B2801"/>
          <cell r="K2801"/>
          <cell r="L2801"/>
        </row>
        <row r="2802">
          <cell r="B2802"/>
          <cell r="K2802"/>
          <cell r="L2802"/>
        </row>
        <row r="2803">
          <cell r="B2803"/>
          <cell r="K2803"/>
          <cell r="L2803"/>
        </row>
        <row r="2804">
          <cell r="B2804"/>
          <cell r="K2804"/>
          <cell r="L2804"/>
        </row>
        <row r="2805">
          <cell r="B2805"/>
          <cell r="K2805"/>
          <cell r="L2805"/>
        </row>
        <row r="2806">
          <cell r="B2806"/>
          <cell r="K2806"/>
          <cell r="L2806"/>
        </row>
        <row r="2807">
          <cell r="B2807"/>
          <cell r="K2807"/>
          <cell r="L2807"/>
        </row>
        <row r="2808">
          <cell r="B2808"/>
          <cell r="K2808"/>
          <cell r="L2808"/>
        </row>
        <row r="2809">
          <cell r="B2809"/>
          <cell r="K2809"/>
          <cell r="L2809"/>
        </row>
        <row r="2810">
          <cell r="B2810"/>
          <cell r="K2810"/>
          <cell r="L2810"/>
        </row>
        <row r="2811">
          <cell r="B2811"/>
          <cell r="K2811"/>
          <cell r="L2811"/>
        </row>
        <row r="2812">
          <cell r="B2812"/>
          <cell r="K2812"/>
          <cell r="L2812"/>
        </row>
        <row r="2813">
          <cell r="B2813"/>
          <cell r="K2813"/>
          <cell r="L2813"/>
        </row>
        <row r="2814">
          <cell r="B2814"/>
          <cell r="K2814"/>
          <cell r="L2814"/>
        </row>
        <row r="2815">
          <cell r="B2815"/>
          <cell r="K2815"/>
          <cell r="L2815"/>
        </row>
        <row r="2816">
          <cell r="B2816"/>
          <cell r="K2816"/>
          <cell r="L2816"/>
        </row>
        <row r="2817">
          <cell r="B2817"/>
          <cell r="K2817"/>
          <cell r="L2817"/>
        </row>
        <row r="2818">
          <cell r="B2818"/>
          <cell r="K2818"/>
          <cell r="L2818"/>
        </row>
        <row r="2819">
          <cell r="B2819"/>
          <cell r="K2819"/>
          <cell r="L2819"/>
        </row>
        <row r="2820">
          <cell r="B2820"/>
          <cell r="K2820"/>
          <cell r="L2820"/>
        </row>
        <row r="2821">
          <cell r="B2821"/>
          <cell r="K2821"/>
          <cell r="L2821"/>
        </row>
        <row r="2822">
          <cell r="B2822"/>
          <cell r="K2822"/>
          <cell r="L2822"/>
        </row>
        <row r="2823">
          <cell r="B2823"/>
          <cell r="K2823"/>
          <cell r="L2823"/>
        </row>
        <row r="2824">
          <cell r="B2824"/>
          <cell r="K2824"/>
          <cell r="L2824"/>
        </row>
        <row r="2825">
          <cell r="B2825"/>
          <cell r="K2825"/>
          <cell r="L2825"/>
        </row>
        <row r="2826">
          <cell r="B2826"/>
          <cell r="K2826"/>
          <cell r="L2826"/>
        </row>
        <row r="2827">
          <cell r="B2827"/>
          <cell r="K2827"/>
          <cell r="L2827"/>
        </row>
        <row r="2828">
          <cell r="B2828"/>
          <cell r="K2828"/>
          <cell r="L2828"/>
        </row>
        <row r="2829">
          <cell r="B2829"/>
          <cell r="K2829"/>
          <cell r="L2829"/>
        </row>
        <row r="2830">
          <cell r="B2830"/>
          <cell r="K2830"/>
          <cell r="L2830"/>
        </row>
        <row r="2831">
          <cell r="B2831"/>
          <cell r="K2831"/>
          <cell r="L2831"/>
        </row>
        <row r="2832">
          <cell r="B2832"/>
          <cell r="K2832"/>
          <cell r="L2832"/>
        </row>
        <row r="2833">
          <cell r="B2833"/>
          <cell r="K2833"/>
          <cell r="L2833"/>
        </row>
        <row r="2834">
          <cell r="B2834"/>
          <cell r="K2834"/>
          <cell r="L2834"/>
        </row>
        <row r="2835">
          <cell r="B2835"/>
          <cell r="K2835"/>
          <cell r="L2835"/>
        </row>
        <row r="2836">
          <cell r="B2836"/>
          <cell r="K2836"/>
          <cell r="L2836"/>
        </row>
        <row r="2837">
          <cell r="B2837"/>
          <cell r="K2837"/>
          <cell r="L2837"/>
        </row>
        <row r="2838">
          <cell r="B2838"/>
          <cell r="K2838"/>
          <cell r="L2838"/>
        </row>
        <row r="2839">
          <cell r="B2839"/>
          <cell r="K2839"/>
          <cell r="L2839"/>
        </row>
        <row r="2840">
          <cell r="B2840"/>
          <cell r="K2840"/>
          <cell r="L2840"/>
        </row>
        <row r="2841">
          <cell r="B2841"/>
          <cell r="K2841"/>
          <cell r="L2841"/>
        </row>
        <row r="2842">
          <cell r="B2842"/>
          <cell r="K2842"/>
          <cell r="L2842"/>
        </row>
        <row r="2843">
          <cell r="B2843"/>
          <cell r="K2843"/>
          <cell r="L2843"/>
        </row>
        <row r="2844">
          <cell r="B2844"/>
          <cell r="K2844"/>
          <cell r="L2844"/>
        </row>
        <row r="2845">
          <cell r="B2845"/>
          <cell r="K2845"/>
          <cell r="L2845"/>
        </row>
        <row r="2846">
          <cell r="B2846"/>
          <cell r="K2846"/>
          <cell r="L2846"/>
        </row>
        <row r="2847">
          <cell r="B2847"/>
          <cell r="K2847"/>
          <cell r="L2847"/>
        </row>
        <row r="2848">
          <cell r="B2848"/>
          <cell r="K2848"/>
          <cell r="L2848"/>
        </row>
        <row r="2849">
          <cell r="B2849"/>
          <cell r="K2849"/>
          <cell r="L2849"/>
        </row>
        <row r="2850">
          <cell r="B2850"/>
          <cell r="K2850"/>
          <cell r="L2850"/>
        </row>
        <row r="2851">
          <cell r="B2851"/>
          <cell r="K2851"/>
          <cell r="L2851"/>
        </row>
        <row r="2852">
          <cell r="B2852"/>
          <cell r="K2852"/>
          <cell r="L2852"/>
        </row>
        <row r="2853">
          <cell r="B2853"/>
          <cell r="K2853"/>
          <cell r="L2853"/>
        </row>
        <row r="2854">
          <cell r="B2854"/>
          <cell r="K2854"/>
          <cell r="L2854"/>
        </row>
        <row r="2855">
          <cell r="B2855"/>
          <cell r="K2855"/>
          <cell r="L2855"/>
        </row>
        <row r="2856">
          <cell r="B2856"/>
          <cell r="K2856"/>
          <cell r="L2856"/>
        </row>
        <row r="2857">
          <cell r="B2857"/>
          <cell r="K2857"/>
          <cell r="L2857"/>
        </row>
        <row r="2858">
          <cell r="B2858"/>
          <cell r="K2858"/>
          <cell r="L2858"/>
        </row>
        <row r="2859">
          <cell r="B2859"/>
          <cell r="K2859"/>
          <cell r="L2859"/>
        </row>
        <row r="2860">
          <cell r="B2860"/>
          <cell r="K2860"/>
          <cell r="L2860"/>
        </row>
        <row r="2861">
          <cell r="B2861"/>
          <cell r="K2861"/>
          <cell r="L2861"/>
        </row>
        <row r="2862">
          <cell r="B2862"/>
          <cell r="K2862"/>
          <cell r="L2862"/>
        </row>
        <row r="2863">
          <cell r="B2863"/>
          <cell r="K2863"/>
          <cell r="L2863"/>
        </row>
        <row r="2864">
          <cell r="B2864"/>
          <cell r="K2864"/>
          <cell r="L2864"/>
        </row>
        <row r="2865">
          <cell r="B2865"/>
          <cell r="K2865"/>
          <cell r="L2865"/>
        </row>
        <row r="2866">
          <cell r="B2866"/>
          <cell r="K2866"/>
          <cell r="L2866"/>
        </row>
        <row r="2867">
          <cell r="B2867"/>
          <cell r="K2867"/>
          <cell r="L2867"/>
        </row>
        <row r="2868">
          <cell r="B2868"/>
          <cell r="K2868"/>
          <cell r="L2868"/>
        </row>
        <row r="2869">
          <cell r="B2869"/>
          <cell r="K2869"/>
          <cell r="L2869"/>
        </row>
        <row r="2870">
          <cell r="B2870"/>
          <cell r="K2870"/>
          <cell r="L2870"/>
        </row>
        <row r="2871">
          <cell r="B2871"/>
          <cell r="K2871"/>
          <cell r="L2871"/>
        </row>
        <row r="2872">
          <cell r="B2872"/>
          <cell r="K2872"/>
          <cell r="L2872"/>
        </row>
        <row r="2873">
          <cell r="B2873"/>
          <cell r="K2873"/>
          <cell r="L2873"/>
        </row>
        <row r="2874">
          <cell r="B2874"/>
          <cell r="K2874"/>
          <cell r="L2874"/>
        </row>
        <row r="2875">
          <cell r="B2875"/>
          <cell r="K2875"/>
          <cell r="L2875"/>
        </row>
        <row r="2876">
          <cell r="B2876"/>
          <cell r="K2876"/>
          <cell r="L2876"/>
        </row>
        <row r="2877">
          <cell r="B2877"/>
          <cell r="K2877"/>
          <cell r="L2877"/>
        </row>
        <row r="2878">
          <cell r="B2878"/>
          <cell r="K2878"/>
          <cell r="L2878"/>
        </row>
        <row r="2879">
          <cell r="B2879"/>
          <cell r="K2879"/>
          <cell r="L2879"/>
        </row>
        <row r="2880">
          <cell r="B2880"/>
          <cell r="K2880"/>
          <cell r="L2880"/>
        </row>
        <row r="2881">
          <cell r="B2881"/>
          <cell r="K2881"/>
          <cell r="L2881"/>
        </row>
        <row r="2882">
          <cell r="B2882"/>
          <cell r="K2882"/>
          <cell r="L2882"/>
        </row>
        <row r="2883">
          <cell r="B2883"/>
          <cell r="K2883"/>
          <cell r="L2883"/>
        </row>
        <row r="2884">
          <cell r="B2884"/>
          <cell r="K2884"/>
          <cell r="L2884"/>
        </row>
        <row r="2885">
          <cell r="B2885"/>
          <cell r="K2885"/>
          <cell r="L2885"/>
        </row>
        <row r="2886">
          <cell r="B2886"/>
          <cell r="K2886"/>
          <cell r="L2886"/>
        </row>
        <row r="2887">
          <cell r="B2887"/>
          <cell r="K2887"/>
          <cell r="L2887"/>
        </row>
        <row r="2888">
          <cell r="B2888"/>
          <cell r="K2888"/>
          <cell r="L2888"/>
        </row>
        <row r="2889">
          <cell r="B2889"/>
          <cell r="K2889"/>
          <cell r="L2889"/>
        </row>
        <row r="2890">
          <cell r="B2890"/>
          <cell r="K2890"/>
          <cell r="L2890"/>
        </row>
        <row r="2891">
          <cell r="B2891"/>
          <cell r="K2891"/>
          <cell r="L2891"/>
        </row>
        <row r="2892">
          <cell r="B2892"/>
          <cell r="K2892"/>
          <cell r="L2892"/>
        </row>
        <row r="2893">
          <cell r="B2893"/>
          <cell r="K2893"/>
          <cell r="L2893"/>
        </row>
        <row r="2894">
          <cell r="B2894"/>
          <cell r="K2894"/>
          <cell r="L2894"/>
        </row>
        <row r="2895">
          <cell r="B2895"/>
          <cell r="K2895"/>
          <cell r="L2895"/>
        </row>
        <row r="2896">
          <cell r="B2896"/>
          <cell r="K2896"/>
          <cell r="L2896"/>
        </row>
        <row r="2897">
          <cell r="B2897"/>
          <cell r="K2897"/>
          <cell r="L2897"/>
        </row>
        <row r="2898">
          <cell r="B2898"/>
          <cell r="K2898"/>
          <cell r="L2898"/>
        </row>
        <row r="2899">
          <cell r="B2899"/>
          <cell r="K2899"/>
          <cell r="L2899"/>
        </row>
        <row r="2900">
          <cell r="B2900"/>
          <cell r="K2900"/>
          <cell r="L2900"/>
        </row>
        <row r="2901">
          <cell r="B2901"/>
          <cell r="K2901"/>
          <cell r="L2901"/>
        </row>
        <row r="2902">
          <cell r="B2902"/>
          <cell r="K2902"/>
          <cell r="L2902"/>
        </row>
        <row r="2903">
          <cell r="B2903"/>
          <cell r="K2903"/>
          <cell r="L2903"/>
        </row>
        <row r="2904">
          <cell r="B2904"/>
          <cell r="K2904"/>
          <cell r="L2904"/>
        </row>
        <row r="2905">
          <cell r="B2905"/>
          <cell r="K2905"/>
          <cell r="L2905"/>
        </row>
        <row r="2906">
          <cell r="B2906"/>
          <cell r="K2906"/>
          <cell r="L2906"/>
        </row>
        <row r="2907">
          <cell r="B2907"/>
          <cell r="K2907"/>
          <cell r="L2907"/>
        </row>
        <row r="2908">
          <cell r="B2908"/>
          <cell r="K2908"/>
          <cell r="L2908"/>
        </row>
        <row r="2909">
          <cell r="B2909"/>
          <cell r="K2909"/>
          <cell r="L2909"/>
        </row>
        <row r="2910">
          <cell r="B2910"/>
          <cell r="K2910"/>
          <cell r="L2910"/>
        </row>
        <row r="2911">
          <cell r="B2911"/>
          <cell r="K2911"/>
          <cell r="L2911"/>
        </row>
        <row r="2912">
          <cell r="B2912"/>
          <cell r="K2912"/>
          <cell r="L2912"/>
        </row>
        <row r="2913">
          <cell r="B2913"/>
          <cell r="K2913"/>
          <cell r="L2913"/>
        </row>
        <row r="2914">
          <cell r="B2914"/>
          <cell r="K2914"/>
          <cell r="L2914"/>
        </row>
        <row r="2915">
          <cell r="B2915"/>
          <cell r="K2915"/>
          <cell r="L2915"/>
        </row>
        <row r="2916">
          <cell r="B2916"/>
          <cell r="K2916"/>
          <cell r="L2916"/>
        </row>
        <row r="2917">
          <cell r="B2917"/>
          <cell r="K2917"/>
          <cell r="L2917"/>
        </row>
        <row r="2918">
          <cell r="B2918"/>
          <cell r="K2918"/>
          <cell r="L2918"/>
        </row>
        <row r="2919">
          <cell r="B2919"/>
          <cell r="K2919"/>
          <cell r="L2919"/>
        </row>
        <row r="2920">
          <cell r="B2920"/>
          <cell r="K2920"/>
          <cell r="L2920"/>
        </row>
        <row r="2921">
          <cell r="B2921"/>
          <cell r="K2921"/>
          <cell r="L2921"/>
        </row>
        <row r="2922">
          <cell r="B2922"/>
          <cell r="K2922"/>
          <cell r="L2922"/>
        </row>
        <row r="2923">
          <cell r="B2923"/>
          <cell r="K2923"/>
          <cell r="L2923"/>
        </row>
        <row r="2924">
          <cell r="B2924"/>
          <cell r="K2924"/>
          <cell r="L2924"/>
        </row>
        <row r="2925">
          <cell r="B2925"/>
          <cell r="K2925"/>
          <cell r="L2925"/>
        </row>
        <row r="2926">
          <cell r="B2926"/>
          <cell r="K2926"/>
          <cell r="L2926"/>
        </row>
        <row r="2927">
          <cell r="B2927"/>
          <cell r="K2927"/>
          <cell r="L2927"/>
        </row>
        <row r="2928">
          <cell r="B2928"/>
          <cell r="K2928"/>
          <cell r="L2928"/>
        </row>
        <row r="2929">
          <cell r="B2929"/>
          <cell r="K2929"/>
          <cell r="L2929"/>
        </row>
        <row r="2930">
          <cell r="B2930"/>
          <cell r="K2930"/>
          <cell r="L2930"/>
        </row>
        <row r="2931">
          <cell r="B2931"/>
          <cell r="K2931"/>
          <cell r="L2931"/>
        </row>
        <row r="2932">
          <cell r="B2932"/>
          <cell r="K2932"/>
          <cell r="L2932"/>
        </row>
        <row r="2933">
          <cell r="B2933"/>
          <cell r="K2933"/>
          <cell r="L2933"/>
        </row>
        <row r="2934">
          <cell r="B2934"/>
          <cell r="K2934"/>
          <cell r="L2934"/>
        </row>
        <row r="2935">
          <cell r="B2935"/>
          <cell r="K2935"/>
          <cell r="L2935"/>
        </row>
        <row r="2936">
          <cell r="B2936"/>
          <cell r="K2936"/>
          <cell r="L2936"/>
        </row>
        <row r="2937">
          <cell r="B2937"/>
          <cell r="K2937"/>
          <cell r="L2937"/>
        </row>
        <row r="2938">
          <cell r="B2938"/>
          <cell r="K2938"/>
          <cell r="L2938"/>
        </row>
        <row r="2939">
          <cell r="B2939"/>
          <cell r="K2939"/>
          <cell r="L2939"/>
        </row>
        <row r="2940">
          <cell r="B2940"/>
          <cell r="K2940"/>
          <cell r="L2940"/>
        </row>
        <row r="2941">
          <cell r="B2941"/>
          <cell r="K2941"/>
          <cell r="L2941"/>
        </row>
        <row r="2942">
          <cell r="B2942"/>
          <cell r="K2942"/>
          <cell r="L2942"/>
        </row>
        <row r="2943">
          <cell r="B2943"/>
          <cell r="K2943"/>
          <cell r="L2943"/>
        </row>
        <row r="2944">
          <cell r="B2944"/>
          <cell r="K2944"/>
          <cell r="L2944"/>
        </row>
        <row r="2945">
          <cell r="B2945"/>
          <cell r="K2945"/>
          <cell r="L2945"/>
        </row>
        <row r="2946">
          <cell r="B2946"/>
          <cell r="K2946"/>
          <cell r="L2946"/>
        </row>
        <row r="2947">
          <cell r="B2947"/>
          <cell r="K2947"/>
          <cell r="L2947"/>
        </row>
        <row r="2948">
          <cell r="B2948"/>
          <cell r="K2948"/>
          <cell r="L2948"/>
        </row>
        <row r="2949">
          <cell r="B2949"/>
          <cell r="K2949"/>
          <cell r="L2949"/>
        </row>
        <row r="2950">
          <cell r="B2950"/>
          <cell r="K2950"/>
          <cell r="L2950"/>
        </row>
        <row r="2951">
          <cell r="B2951"/>
          <cell r="K2951"/>
          <cell r="L2951"/>
        </row>
        <row r="2952">
          <cell r="B2952"/>
          <cell r="K2952"/>
          <cell r="L2952"/>
        </row>
        <row r="2953">
          <cell r="B2953"/>
          <cell r="K2953"/>
          <cell r="L2953"/>
        </row>
        <row r="2954">
          <cell r="B2954"/>
          <cell r="K2954"/>
          <cell r="L2954"/>
        </row>
        <row r="2955">
          <cell r="B2955"/>
          <cell r="K2955"/>
          <cell r="L2955"/>
        </row>
        <row r="2956">
          <cell r="B2956"/>
          <cell r="K2956"/>
          <cell r="L2956"/>
        </row>
        <row r="2957">
          <cell r="B2957"/>
          <cell r="K2957"/>
          <cell r="L2957"/>
        </row>
        <row r="2958">
          <cell r="B2958"/>
          <cell r="K2958"/>
          <cell r="L2958"/>
        </row>
        <row r="2959">
          <cell r="B2959"/>
          <cell r="K2959"/>
          <cell r="L2959"/>
        </row>
        <row r="2960">
          <cell r="B2960"/>
          <cell r="K2960"/>
          <cell r="L2960"/>
        </row>
        <row r="2961">
          <cell r="B2961"/>
          <cell r="K2961"/>
          <cell r="L2961"/>
        </row>
        <row r="2962">
          <cell r="B2962"/>
          <cell r="K2962"/>
          <cell r="L2962"/>
        </row>
        <row r="2963">
          <cell r="B2963"/>
          <cell r="K2963"/>
          <cell r="L2963"/>
        </row>
        <row r="2964">
          <cell r="B2964"/>
          <cell r="K2964"/>
          <cell r="L2964"/>
        </row>
        <row r="2965">
          <cell r="B2965"/>
          <cell r="K2965"/>
          <cell r="L2965"/>
        </row>
        <row r="2966">
          <cell r="B2966"/>
          <cell r="K2966"/>
          <cell r="L2966"/>
        </row>
        <row r="2967">
          <cell r="B2967"/>
          <cell r="K2967"/>
          <cell r="L2967"/>
        </row>
        <row r="2968">
          <cell r="B2968"/>
          <cell r="K2968"/>
          <cell r="L2968"/>
        </row>
        <row r="2969">
          <cell r="B2969"/>
          <cell r="K2969"/>
          <cell r="L2969"/>
        </row>
        <row r="2970">
          <cell r="B2970"/>
          <cell r="K2970"/>
          <cell r="L2970"/>
        </row>
        <row r="2971">
          <cell r="B2971"/>
          <cell r="K2971"/>
          <cell r="L2971"/>
        </row>
        <row r="2972">
          <cell r="B2972"/>
          <cell r="K2972"/>
          <cell r="L2972"/>
        </row>
        <row r="2973">
          <cell r="B2973"/>
          <cell r="K2973"/>
          <cell r="L2973"/>
        </row>
        <row r="2974">
          <cell r="B2974"/>
          <cell r="K2974"/>
          <cell r="L2974"/>
        </row>
        <row r="2975">
          <cell r="B2975"/>
          <cell r="K2975"/>
          <cell r="L2975"/>
        </row>
        <row r="2976">
          <cell r="B2976"/>
          <cell r="K2976"/>
          <cell r="L2976"/>
        </row>
        <row r="2977">
          <cell r="B2977"/>
          <cell r="K2977"/>
          <cell r="L2977"/>
        </row>
        <row r="2978">
          <cell r="B2978"/>
          <cell r="K2978"/>
          <cell r="L2978"/>
        </row>
        <row r="2979">
          <cell r="B2979"/>
          <cell r="K2979"/>
          <cell r="L2979"/>
        </row>
        <row r="2980">
          <cell r="B2980"/>
          <cell r="K2980"/>
          <cell r="L2980"/>
        </row>
        <row r="2981">
          <cell r="B2981"/>
          <cell r="K2981"/>
          <cell r="L2981"/>
        </row>
        <row r="2982">
          <cell r="B2982"/>
          <cell r="K2982"/>
          <cell r="L2982"/>
        </row>
        <row r="2983">
          <cell r="B2983"/>
          <cell r="K2983"/>
          <cell r="L2983"/>
        </row>
        <row r="2984">
          <cell r="B2984"/>
          <cell r="K2984"/>
          <cell r="L2984"/>
        </row>
        <row r="2985">
          <cell r="B2985"/>
          <cell r="K2985"/>
          <cell r="L2985"/>
        </row>
        <row r="2986">
          <cell r="B2986"/>
          <cell r="K2986"/>
          <cell r="L2986"/>
        </row>
        <row r="2987">
          <cell r="B2987"/>
          <cell r="K2987"/>
          <cell r="L2987"/>
        </row>
        <row r="2988">
          <cell r="B2988"/>
          <cell r="K2988"/>
          <cell r="L2988"/>
        </row>
        <row r="2989">
          <cell r="B2989"/>
          <cell r="K2989"/>
          <cell r="L2989"/>
        </row>
        <row r="2990">
          <cell r="B2990"/>
          <cell r="K2990"/>
          <cell r="L2990"/>
        </row>
        <row r="2991">
          <cell r="B2991"/>
          <cell r="K2991"/>
          <cell r="L2991"/>
        </row>
        <row r="2992">
          <cell r="B2992"/>
          <cell r="K2992"/>
          <cell r="L2992"/>
        </row>
        <row r="2993">
          <cell r="B2993"/>
          <cell r="K2993"/>
          <cell r="L2993"/>
        </row>
        <row r="2994">
          <cell r="B2994"/>
          <cell r="K2994"/>
          <cell r="L2994"/>
        </row>
        <row r="2995">
          <cell r="B2995"/>
          <cell r="K2995"/>
          <cell r="L2995"/>
        </row>
        <row r="2996">
          <cell r="B2996"/>
          <cell r="K2996"/>
          <cell r="L2996"/>
        </row>
        <row r="2997">
          <cell r="B2997"/>
          <cell r="K2997"/>
          <cell r="L2997"/>
        </row>
        <row r="2998">
          <cell r="B2998"/>
          <cell r="K2998"/>
          <cell r="L2998"/>
        </row>
        <row r="2999">
          <cell r="B2999"/>
          <cell r="K2999"/>
          <cell r="L2999"/>
        </row>
        <row r="3000">
          <cell r="B3000"/>
          <cell r="K3000"/>
          <cell r="L3000"/>
        </row>
        <row r="3001">
          <cell r="B3001"/>
          <cell r="K3001"/>
          <cell r="L3001"/>
        </row>
        <row r="3002">
          <cell r="B3002"/>
          <cell r="K3002"/>
          <cell r="L3002"/>
        </row>
        <row r="3003">
          <cell r="B3003"/>
          <cell r="K3003"/>
          <cell r="L3003"/>
        </row>
        <row r="3004">
          <cell r="B3004"/>
          <cell r="K3004"/>
          <cell r="L3004"/>
        </row>
        <row r="3005">
          <cell r="B3005"/>
          <cell r="K3005"/>
          <cell r="L3005"/>
        </row>
        <row r="3006">
          <cell r="B3006"/>
          <cell r="K3006"/>
          <cell r="L3006"/>
        </row>
        <row r="3007">
          <cell r="B3007"/>
          <cell r="K3007"/>
          <cell r="L3007"/>
        </row>
        <row r="3008">
          <cell r="B3008"/>
          <cell r="K3008"/>
          <cell r="L3008"/>
        </row>
        <row r="3009">
          <cell r="B3009"/>
          <cell r="K3009"/>
          <cell r="L3009"/>
        </row>
        <row r="3010">
          <cell r="B3010"/>
          <cell r="K3010"/>
          <cell r="L3010"/>
        </row>
        <row r="3011">
          <cell r="B3011"/>
          <cell r="K3011"/>
          <cell r="L3011"/>
        </row>
        <row r="3012">
          <cell r="B3012"/>
          <cell r="K3012"/>
          <cell r="L3012"/>
        </row>
        <row r="3013">
          <cell r="B3013"/>
          <cell r="K3013"/>
          <cell r="L3013"/>
        </row>
        <row r="3014">
          <cell r="B3014"/>
          <cell r="K3014"/>
          <cell r="L3014"/>
        </row>
        <row r="3015">
          <cell r="B3015"/>
          <cell r="K3015"/>
          <cell r="L3015"/>
        </row>
        <row r="3016">
          <cell r="B3016"/>
          <cell r="K3016"/>
          <cell r="L3016"/>
        </row>
        <row r="3017">
          <cell r="B3017"/>
          <cell r="K3017"/>
          <cell r="L3017"/>
        </row>
        <row r="3018">
          <cell r="B3018"/>
          <cell r="K3018"/>
          <cell r="L3018"/>
        </row>
        <row r="3019">
          <cell r="B3019"/>
          <cell r="K3019"/>
          <cell r="L3019"/>
        </row>
        <row r="3020">
          <cell r="B3020"/>
          <cell r="K3020"/>
          <cell r="L3020"/>
        </row>
        <row r="3021">
          <cell r="B3021"/>
          <cell r="K3021"/>
          <cell r="L3021"/>
        </row>
        <row r="3022">
          <cell r="B3022"/>
          <cell r="K3022"/>
          <cell r="L3022"/>
        </row>
        <row r="3023">
          <cell r="B3023"/>
          <cell r="K3023"/>
          <cell r="L3023"/>
        </row>
        <row r="3024">
          <cell r="B3024"/>
          <cell r="K3024"/>
          <cell r="L3024"/>
        </row>
        <row r="3025">
          <cell r="B3025"/>
          <cell r="K3025"/>
          <cell r="L3025"/>
        </row>
        <row r="3026">
          <cell r="B3026"/>
          <cell r="K3026"/>
          <cell r="L3026"/>
        </row>
        <row r="3027">
          <cell r="B3027"/>
          <cell r="K3027"/>
          <cell r="L3027"/>
        </row>
        <row r="3028">
          <cell r="B3028"/>
          <cell r="K3028"/>
          <cell r="L3028"/>
        </row>
        <row r="3029">
          <cell r="B3029"/>
          <cell r="K3029"/>
          <cell r="L3029"/>
        </row>
        <row r="3030">
          <cell r="B3030"/>
          <cell r="K3030"/>
          <cell r="L3030"/>
        </row>
        <row r="3031">
          <cell r="B3031"/>
          <cell r="K3031"/>
          <cell r="L3031"/>
        </row>
        <row r="3032">
          <cell r="B3032"/>
          <cell r="K3032"/>
          <cell r="L3032"/>
        </row>
        <row r="3033">
          <cell r="B3033"/>
          <cell r="K3033"/>
          <cell r="L3033"/>
        </row>
        <row r="3034">
          <cell r="B3034"/>
          <cell r="K3034"/>
          <cell r="L3034"/>
        </row>
        <row r="3035">
          <cell r="B3035"/>
          <cell r="K3035"/>
          <cell r="L3035"/>
        </row>
        <row r="3036">
          <cell r="B3036"/>
          <cell r="K3036"/>
          <cell r="L3036"/>
        </row>
        <row r="3037">
          <cell r="B3037"/>
          <cell r="K3037"/>
          <cell r="L3037"/>
        </row>
        <row r="3038">
          <cell r="B3038"/>
          <cell r="K3038"/>
          <cell r="L3038"/>
        </row>
        <row r="3039">
          <cell r="B3039"/>
          <cell r="K3039"/>
          <cell r="L3039"/>
        </row>
        <row r="3040">
          <cell r="B3040"/>
          <cell r="K3040"/>
          <cell r="L3040"/>
        </row>
        <row r="3041">
          <cell r="B3041"/>
          <cell r="K3041"/>
          <cell r="L3041"/>
        </row>
        <row r="3042">
          <cell r="B3042"/>
          <cell r="K3042"/>
          <cell r="L3042"/>
        </row>
        <row r="3043">
          <cell r="B3043"/>
          <cell r="K3043"/>
          <cell r="L3043"/>
        </row>
        <row r="3044">
          <cell r="B3044"/>
          <cell r="K3044"/>
          <cell r="L3044"/>
        </row>
        <row r="3045">
          <cell r="B3045"/>
          <cell r="K3045"/>
          <cell r="L3045"/>
        </row>
        <row r="3046">
          <cell r="B3046"/>
          <cell r="K3046"/>
          <cell r="L3046"/>
        </row>
        <row r="3047">
          <cell r="B3047"/>
          <cell r="K3047"/>
          <cell r="L3047"/>
        </row>
        <row r="3048">
          <cell r="B3048"/>
          <cell r="K3048"/>
          <cell r="L3048"/>
        </row>
        <row r="3049">
          <cell r="B3049"/>
          <cell r="K3049"/>
          <cell r="L3049"/>
        </row>
        <row r="3050">
          <cell r="B3050"/>
          <cell r="K3050"/>
          <cell r="L3050"/>
        </row>
        <row r="3051">
          <cell r="B3051"/>
          <cell r="K3051"/>
          <cell r="L3051"/>
        </row>
        <row r="3052">
          <cell r="B3052"/>
          <cell r="K3052"/>
          <cell r="L3052"/>
        </row>
        <row r="3053">
          <cell r="B3053"/>
          <cell r="K3053"/>
          <cell r="L3053"/>
        </row>
        <row r="3054">
          <cell r="B3054"/>
          <cell r="K3054"/>
          <cell r="L3054"/>
        </row>
        <row r="3055">
          <cell r="B3055"/>
          <cell r="K3055"/>
          <cell r="L3055"/>
        </row>
        <row r="3056">
          <cell r="B3056"/>
          <cell r="K3056"/>
          <cell r="L3056"/>
        </row>
        <row r="3057">
          <cell r="B3057"/>
          <cell r="K3057"/>
          <cell r="L3057"/>
        </row>
        <row r="3058">
          <cell r="B3058"/>
          <cell r="K3058"/>
          <cell r="L3058"/>
        </row>
        <row r="3059">
          <cell r="B3059"/>
          <cell r="K3059"/>
          <cell r="L3059"/>
        </row>
        <row r="3060">
          <cell r="B3060"/>
          <cell r="K3060"/>
          <cell r="L3060"/>
        </row>
        <row r="3061">
          <cell r="B3061"/>
          <cell r="K3061"/>
          <cell r="L3061"/>
        </row>
        <row r="3062">
          <cell r="B3062"/>
          <cell r="K3062"/>
          <cell r="L3062"/>
        </row>
        <row r="3063">
          <cell r="B3063"/>
          <cell r="K3063"/>
          <cell r="L3063"/>
        </row>
        <row r="3064">
          <cell r="B3064"/>
          <cell r="K3064"/>
          <cell r="L3064"/>
        </row>
        <row r="3065">
          <cell r="B3065"/>
          <cell r="K3065"/>
          <cell r="L3065"/>
        </row>
        <row r="3066">
          <cell r="B3066"/>
          <cell r="K3066"/>
          <cell r="L3066"/>
        </row>
        <row r="3067">
          <cell r="B3067"/>
          <cell r="K3067"/>
          <cell r="L3067"/>
        </row>
        <row r="3068">
          <cell r="B3068"/>
          <cell r="K3068"/>
          <cell r="L3068"/>
        </row>
        <row r="3069">
          <cell r="B3069"/>
          <cell r="K3069"/>
          <cell r="L3069"/>
        </row>
        <row r="3070">
          <cell r="B3070"/>
          <cell r="K3070"/>
          <cell r="L3070"/>
        </row>
        <row r="3071">
          <cell r="B3071"/>
          <cell r="K3071"/>
          <cell r="L3071"/>
        </row>
        <row r="3072">
          <cell r="B3072"/>
          <cell r="K3072"/>
          <cell r="L3072"/>
        </row>
        <row r="3073">
          <cell r="B3073"/>
          <cell r="K3073"/>
          <cell r="L3073"/>
        </row>
        <row r="3074">
          <cell r="B3074"/>
          <cell r="K3074"/>
          <cell r="L3074"/>
        </row>
        <row r="3075">
          <cell r="B3075"/>
          <cell r="K3075"/>
          <cell r="L3075"/>
        </row>
        <row r="3076">
          <cell r="B3076"/>
          <cell r="K3076"/>
          <cell r="L3076"/>
        </row>
        <row r="3077">
          <cell r="B3077"/>
          <cell r="K3077"/>
          <cell r="L3077"/>
        </row>
        <row r="3078">
          <cell r="B3078"/>
          <cell r="K3078"/>
          <cell r="L3078"/>
        </row>
        <row r="3079">
          <cell r="B3079"/>
          <cell r="K3079"/>
          <cell r="L3079"/>
        </row>
        <row r="3080">
          <cell r="B3080"/>
          <cell r="K3080"/>
          <cell r="L3080"/>
        </row>
        <row r="3081">
          <cell r="B3081"/>
          <cell r="K3081"/>
          <cell r="L3081"/>
        </row>
        <row r="3082">
          <cell r="B3082"/>
          <cell r="K3082"/>
          <cell r="L3082"/>
        </row>
        <row r="3083">
          <cell r="B3083"/>
          <cell r="K3083"/>
          <cell r="L3083"/>
        </row>
        <row r="3084">
          <cell r="B3084"/>
          <cell r="K3084"/>
          <cell r="L3084"/>
        </row>
        <row r="3085">
          <cell r="B3085"/>
          <cell r="K3085"/>
          <cell r="L3085"/>
        </row>
        <row r="3086">
          <cell r="B3086"/>
          <cell r="K3086"/>
          <cell r="L3086"/>
        </row>
        <row r="3087">
          <cell r="B3087"/>
          <cell r="K3087"/>
          <cell r="L3087"/>
        </row>
        <row r="3088">
          <cell r="B3088"/>
          <cell r="K3088"/>
          <cell r="L3088"/>
        </row>
        <row r="3089">
          <cell r="B3089"/>
          <cell r="K3089"/>
          <cell r="L3089"/>
        </row>
        <row r="3090">
          <cell r="B3090"/>
          <cell r="K3090"/>
          <cell r="L3090"/>
        </row>
        <row r="3091">
          <cell r="B3091"/>
          <cell r="K3091"/>
          <cell r="L3091"/>
        </row>
        <row r="3092">
          <cell r="B3092"/>
          <cell r="K3092"/>
          <cell r="L3092"/>
        </row>
        <row r="3093">
          <cell r="B3093"/>
          <cell r="K3093"/>
          <cell r="L3093"/>
        </row>
        <row r="3094">
          <cell r="B3094"/>
          <cell r="K3094"/>
          <cell r="L3094"/>
        </row>
        <row r="3095">
          <cell r="B3095"/>
          <cell r="K3095"/>
          <cell r="L3095"/>
        </row>
        <row r="3096">
          <cell r="B3096"/>
          <cell r="K3096"/>
          <cell r="L3096"/>
        </row>
        <row r="3097">
          <cell r="B3097"/>
          <cell r="K3097"/>
          <cell r="L3097"/>
        </row>
        <row r="3098">
          <cell r="B3098"/>
          <cell r="K3098"/>
          <cell r="L3098"/>
        </row>
        <row r="3099">
          <cell r="B3099"/>
          <cell r="K3099"/>
          <cell r="L3099"/>
        </row>
        <row r="3100">
          <cell r="B3100"/>
          <cell r="K3100"/>
          <cell r="L3100"/>
        </row>
        <row r="3101">
          <cell r="B3101"/>
          <cell r="K3101"/>
          <cell r="L3101"/>
        </row>
        <row r="3102">
          <cell r="B3102"/>
          <cell r="K3102"/>
          <cell r="L3102"/>
        </row>
        <row r="3103">
          <cell r="B3103"/>
          <cell r="K3103"/>
          <cell r="L3103"/>
        </row>
        <row r="3104">
          <cell r="B3104"/>
          <cell r="K3104"/>
          <cell r="L3104"/>
        </row>
        <row r="3105">
          <cell r="B3105"/>
          <cell r="K3105"/>
          <cell r="L3105"/>
        </row>
        <row r="3106">
          <cell r="B3106"/>
          <cell r="K3106"/>
          <cell r="L3106"/>
        </row>
        <row r="3107">
          <cell r="B3107"/>
          <cell r="K3107"/>
          <cell r="L3107"/>
        </row>
        <row r="3108">
          <cell r="B3108"/>
          <cell r="K3108"/>
          <cell r="L3108"/>
        </row>
        <row r="3109">
          <cell r="B3109"/>
          <cell r="K3109"/>
          <cell r="L3109"/>
        </row>
        <row r="3110">
          <cell r="B3110"/>
          <cell r="K3110"/>
          <cell r="L3110"/>
        </row>
        <row r="3111">
          <cell r="B3111"/>
          <cell r="K3111"/>
          <cell r="L3111"/>
        </row>
        <row r="3112">
          <cell r="B3112"/>
          <cell r="K3112"/>
          <cell r="L3112"/>
        </row>
        <row r="3113">
          <cell r="B3113"/>
          <cell r="K3113"/>
          <cell r="L3113"/>
        </row>
        <row r="3114">
          <cell r="B3114"/>
          <cell r="K3114"/>
          <cell r="L3114"/>
        </row>
        <row r="3115">
          <cell r="B3115"/>
          <cell r="K3115"/>
          <cell r="L3115"/>
        </row>
        <row r="3116">
          <cell r="B3116"/>
          <cell r="K3116"/>
          <cell r="L3116"/>
        </row>
        <row r="3117">
          <cell r="B3117"/>
          <cell r="K3117"/>
          <cell r="L3117"/>
        </row>
        <row r="3118">
          <cell r="B3118"/>
          <cell r="K3118"/>
          <cell r="L3118"/>
        </row>
        <row r="3119">
          <cell r="B3119"/>
          <cell r="K3119"/>
          <cell r="L3119"/>
        </row>
        <row r="3120">
          <cell r="B3120"/>
          <cell r="K3120"/>
          <cell r="L3120"/>
        </row>
        <row r="3121">
          <cell r="B3121"/>
          <cell r="K3121"/>
          <cell r="L3121"/>
        </row>
        <row r="3122">
          <cell r="B3122"/>
          <cell r="K3122"/>
          <cell r="L3122"/>
        </row>
        <row r="3123">
          <cell r="B3123"/>
          <cell r="K3123"/>
          <cell r="L3123"/>
        </row>
        <row r="3124">
          <cell r="B3124"/>
          <cell r="K3124"/>
          <cell r="L3124"/>
        </row>
        <row r="3125">
          <cell r="B3125"/>
          <cell r="K3125"/>
          <cell r="L3125"/>
        </row>
        <row r="3126">
          <cell r="B3126"/>
          <cell r="K3126"/>
          <cell r="L3126"/>
        </row>
        <row r="3127">
          <cell r="B3127"/>
          <cell r="K3127"/>
          <cell r="L3127"/>
        </row>
        <row r="3128">
          <cell r="B3128"/>
          <cell r="K3128"/>
          <cell r="L3128"/>
        </row>
        <row r="3129">
          <cell r="B3129"/>
          <cell r="K3129"/>
          <cell r="L3129"/>
        </row>
        <row r="3130">
          <cell r="B3130"/>
          <cell r="K3130"/>
          <cell r="L3130"/>
        </row>
        <row r="3131">
          <cell r="B3131"/>
          <cell r="K3131"/>
          <cell r="L3131"/>
        </row>
        <row r="3132">
          <cell r="B3132"/>
          <cell r="K3132"/>
          <cell r="L3132"/>
        </row>
        <row r="3133">
          <cell r="B3133"/>
          <cell r="K3133"/>
          <cell r="L3133"/>
        </row>
        <row r="3134">
          <cell r="B3134"/>
          <cell r="K3134"/>
          <cell r="L3134"/>
        </row>
        <row r="3135">
          <cell r="B3135"/>
          <cell r="K3135"/>
          <cell r="L3135"/>
        </row>
        <row r="3136">
          <cell r="B3136"/>
          <cell r="K3136"/>
          <cell r="L3136"/>
        </row>
        <row r="3137">
          <cell r="B3137"/>
          <cell r="K3137"/>
          <cell r="L3137"/>
        </row>
        <row r="3138">
          <cell r="B3138"/>
          <cell r="K3138"/>
          <cell r="L3138"/>
        </row>
        <row r="3139">
          <cell r="B3139"/>
          <cell r="K3139"/>
          <cell r="L3139"/>
        </row>
        <row r="3140">
          <cell r="B3140"/>
          <cell r="K3140"/>
          <cell r="L3140"/>
        </row>
        <row r="3141">
          <cell r="B3141"/>
          <cell r="K3141"/>
          <cell r="L3141"/>
        </row>
        <row r="3142">
          <cell r="B3142"/>
          <cell r="K3142"/>
          <cell r="L3142"/>
        </row>
        <row r="3143">
          <cell r="B3143"/>
          <cell r="K3143"/>
          <cell r="L3143"/>
        </row>
        <row r="3144">
          <cell r="B3144"/>
          <cell r="K3144"/>
          <cell r="L3144"/>
        </row>
        <row r="3145">
          <cell r="B3145"/>
          <cell r="K3145"/>
          <cell r="L3145"/>
        </row>
        <row r="3146">
          <cell r="B3146"/>
          <cell r="K3146"/>
          <cell r="L3146"/>
        </row>
        <row r="3147">
          <cell r="B3147"/>
          <cell r="K3147"/>
          <cell r="L3147"/>
        </row>
        <row r="3148">
          <cell r="B3148"/>
          <cell r="K3148"/>
          <cell r="L3148"/>
        </row>
        <row r="3149">
          <cell r="B3149"/>
          <cell r="K3149"/>
          <cell r="L3149"/>
        </row>
        <row r="3150">
          <cell r="B3150"/>
          <cell r="K3150"/>
          <cell r="L3150"/>
        </row>
        <row r="3151">
          <cell r="B3151"/>
          <cell r="K3151"/>
          <cell r="L3151"/>
        </row>
        <row r="3152">
          <cell r="B3152"/>
          <cell r="K3152"/>
          <cell r="L3152"/>
        </row>
        <row r="3153">
          <cell r="B3153"/>
          <cell r="K3153"/>
          <cell r="L3153"/>
        </row>
        <row r="3154">
          <cell r="B3154"/>
          <cell r="K3154"/>
          <cell r="L3154"/>
        </row>
        <row r="3155">
          <cell r="B3155"/>
          <cell r="K3155"/>
          <cell r="L3155"/>
        </row>
        <row r="3156">
          <cell r="B3156"/>
          <cell r="K3156"/>
          <cell r="L3156"/>
        </row>
        <row r="3157">
          <cell r="B3157"/>
          <cell r="K3157"/>
          <cell r="L3157"/>
        </row>
        <row r="3158">
          <cell r="B3158"/>
          <cell r="K3158"/>
          <cell r="L3158"/>
        </row>
        <row r="3159">
          <cell r="B3159"/>
          <cell r="K3159"/>
          <cell r="L3159"/>
        </row>
        <row r="3160">
          <cell r="B3160"/>
          <cell r="K3160"/>
          <cell r="L3160"/>
        </row>
        <row r="3161">
          <cell r="B3161"/>
          <cell r="K3161"/>
          <cell r="L3161"/>
        </row>
        <row r="3162">
          <cell r="B3162"/>
          <cell r="K3162"/>
          <cell r="L3162"/>
        </row>
        <row r="3163">
          <cell r="B3163"/>
          <cell r="K3163"/>
          <cell r="L3163"/>
        </row>
        <row r="3164">
          <cell r="B3164"/>
          <cell r="K3164"/>
          <cell r="L3164"/>
        </row>
        <row r="3165">
          <cell r="B3165"/>
          <cell r="K3165"/>
          <cell r="L3165"/>
        </row>
        <row r="3166">
          <cell r="B3166"/>
          <cell r="K3166"/>
          <cell r="L3166"/>
        </row>
        <row r="3167">
          <cell r="B3167"/>
          <cell r="K3167"/>
          <cell r="L3167"/>
        </row>
        <row r="3168">
          <cell r="B3168"/>
          <cell r="K3168"/>
          <cell r="L3168"/>
        </row>
        <row r="3169">
          <cell r="B3169"/>
          <cell r="K3169"/>
          <cell r="L3169"/>
        </row>
        <row r="3170">
          <cell r="B3170"/>
          <cell r="K3170"/>
          <cell r="L3170"/>
        </row>
        <row r="3171">
          <cell r="B3171"/>
          <cell r="K3171"/>
          <cell r="L3171"/>
        </row>
        <row r="3172">
          <cell r="B3172"/>
          <cell r="K3172"/>
          <cell r="L3172"/>
        </row>
        <row r="3173">
          <cell r="B3173"/>
          <cell r="K3173"/>
          <cell r="L3173"/>
        </row>
        <row r="3174">
          <cell r="B3174"/>
          <cell r="K3174"/>
          <cell r="L3174"/>
        </row>
        <row r="3175">
          <cell r="B3175"/>
          <cell r="K3175"/>
          <cell r="L3175"/>
        </row>
        <row r="3176">
          <cell r="B3176"/>
          <cell r="K3176"/>
          <cell r="L3176"/>
        </row>
        <row r="3177">
          <cell r="B3177"/>
          <cell r="K3177"/>
          <cell r="L3177"/>
        </row>
        <row r="3178">
          <cell r="B3178"/>
          <cell r="K3178"/>
          <cell r="L3178"/>
        </row>
        <row r="3179">
          <cell r="B3179"/>
          <cell r="K3179"/>
          <cell r="L3179"/>
        </row>
        <row r="3180">
          <cell r="B3180"/>
          <cell r="K3180"/>
          <cell r="L3180"/>
        </row>
        <row r="3181">
          <cell r="B3181"/>
          <cell r="K3181"/>
          <cell r="L3181"/>
        </row>
        <row r="3182">
          <cell r="B3182"/>
          <cell r="K3182"/>
          <cell r="L3182"/>
        </row>
        <row r="3183">
          <cell r="B3183"/>
          <cell r="K3183"/>
          <cell r="L3183"/>
        </row>
        <row r="3184">
          <cell r="B3184"/>
          <cell r="K3184"/>
          <cell r="L3184"/>
        </row>
        <row r="3185">
          <cell r="B3185"/>
          <cell r="K3185"/>
          <cell r="L3185"/>
        </row>
        <row r="3186">
          <cell r="B3186"/>
          <cell r="K3186"/>
          <cell r="L3186"/>
        </row>
        <row r="3187">
          <cell r="B3187"/>
          <cell r="K3187"/>
          <cell r="L3187"/>
        </row>
        <row r="3188">
          <cell r="B3188"/>
          <cell r="K3188"/>
          <cell r="L3188"/>
        </row>
        <row r="3189">
          <cell r="B3189"/>
          <cell r="K3189"/>
          <cell r="L3189"/>
        </row>
        <row r="3190">
          <cell r="B3190"/>
          <cell r="K3190"/>
          <cell r="L3190"/>
        </row>
        <row r="3191">
          <cell r="B3191"/>
          <cell r="K3191"/>
          <cell r="L3191"/>
        </row>
        <row r="3192">
          <cell r="B3192"/>
          <cell r="K3192"/>
          <cell r="L3192"/>
        </row>
        <row r="3193">
          <cell r="B3193"/>
          <cell r="K3193"/>
          <cell r="L3193"/>
        </row>
        <row r="3194">
          <cell r="B3194"/>
          <cell r="K3194"/>
          <cell r="L3194"/>
        </row>
        <row r="3195">
          <cell r="B3195"/>
          <cell r="K3195"/>
          <cell r="L3195"/>
        </row>
        <row r="3196">
          <cell r="B3196"/>
          <cell r="K3196"/>
          <cell r="L3196"/>
        </row>
        <row r="3197">
          <cell r="B3197"/>
          <cell r="K3197"/>
          <cell r="L3197"/>
        </row>
        <row r="3198">
          <cell r="B3198"/>
          <cell r="K3198"/>
          <cell r="L3198"/>
        </row>
        <row r="3199">
          <cell r="B3199"/>
          <cell r="K3199"/>
          <cell r="L3199"/>
        </row>
        <row r="3200">
          <cell r="B3200"/>
          <cell r="K3200"/>
          <cell r="L3200"/>
        </row>
        <row r="3201">
          <cell r="B3201"/>
          <cell r="K3201"/>
          <cell r="L3201"/>
        </row>
        <row r="3202">
          <cell r="B3202"/>
          <cell r="K3202"/>
          <cell r="L3202"/>
        </row>
        <row r="3203">
          <cell r="B3203"/>
          <cell r="K3203"/>
          <cell r="L3203"/>
        </row>
        <row r="3204">
          <cell r="B3204"/>
          <cell r="K3204"/>
          <cell r="L3204"/>
        </row>
        <row r="3205">
          <cell r="B3205"/>
          <cell r="K3205"/>
          <cell r="L3205"/>
        </row>
        <row r="3206">
          <cell r="B3206"/>
          <cell r="K3206"/>
          <cell r="L3206"/>
        </row>
        <row r="3207">
          <cell r="B3207"/>
          <cell r="K3207"/>
          <cell r="L3207"/>
        </row>
        <row r="3208">
          <cell r="B3208"/>
          <cell r="K3208"/>
          <cell r="L3208"/>
        </row>
        <row r="3209">
          <cell r="B3209"/>
          <cell r="K3209"/>
          <cell r="L3209"/>
        </row>
        <row r="3210">
          <cell r="B3210"/>
          <cell r="K3210"/>
          <cell r="L3210"/>
        </row>
        <row r="3211">
          <cell r="B3211"/>
          <cell r="K3211"/>
          <cell r="L3211"/>
        </row>
        <row r="3212">
          <cell r="B3212"/>
          <cell r="K3212"/>
          <cell r="L3212"/>
        </row>
        <row r="3213">
          <cell r="B3213"/>
          <cell r="K3213"/>
          <cell r="L3213"/>
        </row>
        <row r="3214">
          <cell r="B3214"/>
          <cell r="K3214"/>
          <cell r="L3214"/>
        </row>
        <row r="3215">
          <cell r="B3215"/>
          <cell r="K3215"/>
          <cell r="L3215"/>
        </row>
        <row r="3216">
          <cell r="B3216"/>
          <cell r="K3216"/>
          <cell r="L3216"/>
        </row>
        <row r="3217">
          <cell r="B3217"/>
          <cell r="K3217"/>
          <cell r="L3217"/>
        </row>
        <row r="3218">
          <cell r="B3218"/>
          <cell r="K3218"/>
          <cell r="L3218"/>
        </row>
        <row r="3219">
          <cell r="B3219"/>
          <cell r="K3219"/>
          <cell r="L3219"/>
        </row>
        <row r="3220">
          <cell r="B3220"/>
          <cell r="K3220"/>
          <cell r="L3220"/>
        </row>
        <row r="3221">
          <cell r="B3221"/>
          <cell r="K3221"/>
          <cell r="L3221"/>
        </row>
        <row r="3222">
          <cell r="B3222"/>
          <cell r="K3222"/>
          <cell r="L3222"/>
        </row>
        <row r="3223">
          <cell r="B3223"/>
          <cell r="K3223"/>
          <cell r="L3223"/>
        </row>
        <row r="3224">
          <cell r="B3224"/>
          <cell r="K3224"/>
          <cell r="L3224"/>
        </row>
        <row r="3225">
          <cell r="B3225"/>
          <cell r="K3225"/>
          <cell r="L3225"/>
        </row>
        <row r="3226">
          <cell r="B3226"/>
          <cell r="K3226"/>
          <cell r="L3226"/>
        </row>
        <row r="3227">
          <cell r="B3227"/>
          <cell r="K3227"/>
          <cell r="L3227"/>
        </row>
        <row r="3228">
          <cell r="B3228"/>
          <cell r="K3228"/>
          <cell r="L3228"/>
        </row>
        <row r="3229">
          <cell r="B3229"/>
          <cell r="K3229"/>
          <cell r="L3229"/>
        </row>
        <row r="3230">
          <cell r="B3230"/>
          <cell r="K3230"/>
          <cell r="L3230"/>
        </row>
        <row r="3231">
          <cell r="B3231"/>
          <cell r="K3231"/>
          <cell r="L3231"/>
        </row>
        <row r="3232">
          <cell r="B3232"/>
          <cell r="K3232"/>
          <cell r="L3232"/>
        </row>
        <row r="3233">
          <cell r="B3233"/>
          <cell r="K3233"/>
          <cell r="L3233"/>
        </row>
        <row r="3234">
          <cell r="B3234"/>
          <cell r="K3234"/>
          <cell r="L3234"/>
        </row>
        <row r="3235">
          <cell r="B3235"/>
          <cell r="K3235"/>
          <cell r="L3235"/>
        </row>
        <row r="3236">
          <cell r="B3236"/>
          <cell r="K3236"/>
          <cell r="L3236"/>
        </row>
        <row r="3237">
          <cell r="B3237"/>
          <cell r="K3237"/>
          <cell r="L3237"/>
        </row>
        <row r="3238">
          <cell r="B3238"/>
          <cell r="K3238"/>
          <cell r="L3238"/>
        </row>
        <row r="3239">
          <cell r="B3239"/>
          <cell r="K3239"/>
          <cell r="L3239"/>
        </row>
        <row r="3240">
          <cell r="B3240"/>
          <cell r="K3240"/>
          <cell r="L3240"/>
        </row>
        <row r="3241">
          <cell r="B3241"/>
          <cell r="K3241"/>
          <cell r="L3241"/>
        </row>
        <row r="3242">
          <cell r="B3242"/>
          <cell r="K3242"/>
          <cell r="L3242"/>
        </row>
        <row r="3243">
          <cell r="B3243"/>
          <cell r="K3243"/>
          <cell r="L3243"/>
        </row>
        <row r="3244">
          <cell r="B3244"/>
          <cell r="K3244"/>
          <cell r="L3244"/>
        </row>
        <row r="3245">
          <cell r="B3245"/>
          <cell r="K3245"/>
          <cell r="L3245"/>
        </row>
        <row r="3246">
          <cell r="B3246"/>
          <cell r="K3246"/>
          <cell r="L3246"/>
        </row>
        <row r="3247">
          <cell r="B3247"/>
          <cell r="K3247"/>
          <cell r="L3247"/>
        </row>
        <row r="3248">
          <cell r="B3248"/>
          <cell r="K3248"/>
          <cell r="L3248"/>
        </row>
        <row r="3249">
          <cell r="B3249"/>
          <cell r="K3249"/>
          <cell r="L3249"/>
        </row>
        <row r="3250">
          <cell r="B3250"/>
          <cell r="K3250"/>
          <cell r="L3250"/>
        </row>
        <row r="3251">
          <cell r="B3251"/>
          <cell r="K3251"/>
          <cell r="L3251"/>
        </row>
        <row r="3252">
          <cell r="B3252"/>
          <cell r="K3252"/>
          <cell r="L3252"/>
        </row>
        <row r="3253">
          <cell r="B3253"/>
          <cell r="K3253"/>
          <cell r="L3253"/>
        </row>
        <row r="3254">
          <cell r="B3254"/>
          <cell r="K3254"/>
          <cell r="L3254"/>
        </row>
        <row r="3255">
          <cell r="B3255"/>
          <cell r="K3255"/>
          <cell r="L3255"/>
        </row>
        <row r="3256">
          <cell r="B3256"/>
          <cell r="K3256"/>
          <cell r="L3256"/>
        </row>
        <row r="3257">
          <cell r="B3257"/>
          <cell r="K3257"/>
          <cell r="L3257"/>
        </row>
        <row r="3258">
          <cell r="B3258"/>
          <cell r="K3258"/>
          <cell r="L3258"/>
        </row>
        <row r="3259">
          <cell r="B3259"/>
          <cell r="K3259"/>
          <cell r="L3259"/>
        </row>
        <row r="3260">
          <cell r="B3260"/>
          <cell r="K3260"/>
          <cell r="L3260"/>
        </row>
        <row r="3261">
          <cell r="B3261"/>
          <cell r="K3261"/>
          <cell r="L3261"/>
        </row>
        <row r="3262">
          <cell r="B3262"/>
          <cell r="K3262"/>
          <cell r="L3262"/>
        </row>
        <row r="3263">
          <cell r="B3263"/>
          <cell r="K3263"/>
          <cell r="L3263"/>
        </row>
        <row r="3264">
          <cell r="B3264"/>
          <cell r="K3264"/>
          <cell r="L3264"/>
        </row>
        <row r="3265">
          <cell r="B3265"/>
          <cell r="K3265"/>
          <cell r="L3265"/>
        </row>
        <row r="3266">
          <cell r="B3266"/>
          <cell r="K3266"/>
          <cell r="L3266"/>
        </row>
        <row r="3267">
          <cell r="B3267"/>
          <cell r="K3267"/>
          <cell r="L3267"/>
        </row>
        <row r="3268">
          <cell r="B3268"/>
          <cell r="K3268"/>
          <cell r="L3268"/>
        </row>
        <row r="3269">
          <cell r="B3269"/>
          <cell r="K3269"/>
          <cell r="L3269"/>
        </row>
        <row r="3270">
          <cell r="B3270"/>
          <cell r="K3270"/>
          <cell r="L3270"/>
        </row>
        <row r="3271">
          <cell r="B3271"/>
          <cell r="K3271"/>
          <cell r="L3271"/>
        </row>
        <row r="3272">
          <cell r="B3272"/>
          <cell r="K3272"/>
          <cell r="L3272"/>
        </row>
        <row r="3273">
          <cell r="B3273"/>
          <cell r="K3273"/>
          <cell r="L3273"/>
        </row>
        <row r="3274">
          <cell r="B3274"/>
          <cell r="K3274"/>
          <cell r="L3274"/>
        </row>
        <row r="3275">
          <cell r="B3275"/>
          <cell r="K3275"/>
          <cell r="L3275"/>
        </row>
        <row r="3276">
          <cell r="B3276"/>
          <cell r="K3276"/>
          <cell r="L3276"/>
        </row>
        <row r="3277">
          <cell r="B3277"/>
          <cell r="K3277"/>
          <cell r="L3277"/>
        </row>
        <row r="3278">
          <cell r="B3278"/>
          <cell r="K3278"/>
          <cell r="L3278"/>
        </row>
        <row r="3279">
          <cell r="B3279"/>
          <cell r="K3279"/>
          <cell r="L3279"/>
        </row>
        <row r="3280">
          <cell r="B3280"/>
          <cell r="K3280"/>
          <cell r="L3280"/>
        </row>
        <row r="3281">
          <cell r="B3281"/>
          <cell r="K3281"/>
          <cell r="L3281"/>
        </row>
        <row r="3282">
          <cell r="B3282"/>
          <cell r="K3282"/>
          <cell r="L3282"/>
        </row>
        <row r="3283">
          <cell r="B3283"/>
          <cell r="K3283"/>
          <cell r="L3283"/>
        </row>
        <row r="3284">
          <cell r="B3284"/>
          <cell r="K3284"/>
          <cell r="L3284"/>
        </row>
        <row r="3285">
          <cell r="B3285"/>
          <cell r="K3285"/>
          <cell r="L3285"/>
        </row>
        <row r="3286">
          <cell r="B3286"/>
          <cell r="K3286"/>
          <cell r="L3286"/>
        </row>
        <row r="3287">
          <cell r="B3287"/>
          <cell r="K3287"/>
          <cell r="L3287"/>
        </row>
        <row r="3288">
          <cell r="B3288"/>
          <cell r="K3288"/>
          <cell r="L3288"/>
        </row>
        <row r="3289">
          <cell r="B3289"/>
          <cell r="K3289"/>
          <cell r="L3289"/>
        </row>
        <row r="3290">
          <cell r="B3290"/>
          <cell r="K3290"/>
          <cell r="L3290"/>
        </row>
        <row r="3291">
          <cell r="B3291"/>
          <cell r="K3291"/>
          <cell r="L3291"/>
        </row>
        <row r="3292">
          <cell r="B3292"/>
          <cell r="K3292"/>
          <cell r="L3292"/>
        </row>
        <row r="3293">
          <cell r="B3293"/>
          <cell r="K3293"/>
          <cell r="L3293"/>
        </row>
        <row r="3294">
          <cell r="B3294"/>
          <cell r="K3294"/>
          <cell r="L3294"/>
        </row>
        <row r="3295">
          <cell r="B3295"/>
          <cell r="K3295"/>
          <cell r="L3295"/>
        </row>
        <row r="3296">
          <cell r="B3296"/>
          <cell r="K3296"/>
          <cell r="L3296"/>
        </row>
        <row r="3297">
          <cell r="B3297"/>
          <cell r="K3297"/>
          <cell r="L3297"/>
        </row>
        <row r="3298">
          <cell r="B3298"/>
          <cell r="K3298"/>
          <cell r="L3298"/>
        </row>
        <row r="3299">
          <cell r="B3299"/>
          <cell r="K3299"/>
          <cell r="L3299"/>
        </row>
        <row r="3300">
          <cell r="B3300"/>
          <cell r="K3300"/>
          <cell r="L3300"/>
        </row>
        <row r="3301">
          <cell r="B3301"/>
          <cell r="K3301"/>
          <cell r="L3301"/>
        </row>
        <row r="3302">
          <cell r="B3302"/>
          <cell r="K3302"/>
          <cell r="L3302"/>
        </row>
        <row r="3303">
          <cell r="B3303"/>
          <cell r="K3303"/>
          <cell r="L3303"/>
        </row>
        <row r="3304">
          <cell r="B3304"/>
          <cell r="K3304"/>
          <cell r="L3304"/>
        </row>
        <row r="3305">
          <cell r="B3305"/>
          <cell r="K3305"/>
          <cell r="L3305"/>
        </row>
        <row r="3306">
          <cell r="B3306"/>
          <cell r="K3306"/>
          <cell r="L3306"/>
        </row>
        <row r="3307">
          <cell r="B3307"/>
          <cell r="K3307"/>
          <cell r="L3307"/>
        </row>
        <row r="3308">
          <cell r="B3308"/>
          <cell r="K3308"/>
          <cell r="L3308"/>
        </row>
        <row r="3309">
          <cell r="B3309"/>
          <cell r="K3309"/>
          <cell r="L3309"/>
        </row>
        <row r="3310">
          <cell r="B3310"/>
          <cell r="K3310"/>
          <cell r="L3310"/>
        </row>
        <row r="3311">
          <cell r="B3311"/>
          <cell r="K3311"/>
          <cell r="L3311"/>
        </row>
        <row r="3312">
          <cell r="B3312"/>
          <cell r="K3312"/>
          <cell r="L3312"/>
        </row>
        <row r="3313">
          <cell r="B3313"/>
          <cell r="K3313"/>
          <cell r="L3313"/>
        </row>
        <row r="3314">
          <cell r="B3314"/>
          <cell r="K3314"/>
          <cell r="L3314"/>
        </row>
        <row r="3315">
          <cell r="B3315"/>
          <cell r="K3315"/>
          <cell r="L3315"/>
        </row>
        <row r="3316">
          <cell r="B3316"/>
          <cell r="K3316"/>
          <cell r="L3316"/>
        </row>
        <row r="3317">
          <cell r="B3317"/>
          <cell r="K3317"/>
          <cell r="L3317"/>
        </row>
        <row r="3318">
          <cell r="B3318"/>
          <cell r="K3318"/>
          <cell r="L3318"/>
        </row>
        <row r="3319">
          <cell r="B3319"/>
          <cell r="K3319"/>
          <cell r="L3319"/>
        </row>
        <row r="3320">
          <cell r="B3320"/>
          <cell r="K3320"/>
          <cell r="L3320"/>
        </row>
        <row r="3321">
          <cell r="B3321"/>
          <cell r="K3321"/>
          <cell r="L3321"/>
        </row>
        <row r="3322">
          <cell r="B3322"/>
          <cell r="K3322"/>
          <cell r="L3322"/>
        </row>
        <row r="3323">
          <cell r="B3323"/>
          <cell r="K3323"/>
          <cell r="L3323"/>
        </row>
        <row r="3324">
          <cell r="B3324"/>
          <cell r="K3324"/>
          <cell r="L3324"/>
        </row>
        <row r="3325">
          <cell r="B3325"/>
          <cell r="K3325"/>
          <cell r="L3325"/>
        </row>
        <row r="3326">
          <cell r="B3326"/>
          <cell r="K3326"/>
          <cell r="L3326"/>
        </row>
        <row r="3327">
          <cell r="B3327"/>
          <cell r="K3327"/>
          <cell r="L3327"/>
        </row>
        <row r="3328">
          <cell r="B3328"/>
          <cell r="K3328"/>
          <cell r="L3328"/>
        </row>
        <row r="3329">
          <cell r="B3329"/>
          <cell r="K3329"/>
          <cell r="L3329"/>
        </row>
        <row r="3330">
          <cell r="B3330"/>
          <cell r="K3330"/>
          <cell r="L3330"/>
        </row>
        <row r="3331">
          <cell r="B3331"/>
          <cell r="K3331"/>
          <cell r="L3331"/>
        </row>
        <row r="3332">
          <cell r="B3332"/>
          <cell r="K3332"/>
          <cell r="L3332"/>
        </row>
        <row r="3333">
          <cell r="B3333"/>
          <cell r="K3333"/>
          <cell r="L3333"/>
        </row>
        <row r="3334">
          <cell r="B3334"/>
          <cell r="K3334"/>
          <cell r="L3334"/>
        </row>
        <row r="3335">
          <cell r="B3335"/>
          <cell r="K3335"/>
          <cell r="L3335"/>
        </row>
        <row r="3336">
          <cell r="B3336"/>
          <cell r="K3336"/>
          <cell r="L3336"/>
        </row>
        <row r="3337">
          <cell r="B3337"/>
          <cell r="K3337"/>
          <cell r="L3337"/>
        </row>
        <row r="3338">
          <cell r="B3338"/>
          <cell r="K3338"/>
          <cell r="L3338"/>
        </row>
        <row r="3339">
          <cell r="B3339"/>
          <cell r="K3339"/>
          <cell r="L3339"/>
        </row>
        <row r="3340">
          <cell r="B3340"/>
          <cell r="K3340"/>
          <cell r="L3340"/>
        </row>
        <row r="3341">
          <cell r="B3341"/>
          <cell r="K3341"/>
          <cell r="L3341"/>
        </row>
        <row r="3342">
          <cell r="B3342"/>
          <cell r="K3342"/>
          <cell r="L3342"/>
        </row>
        <row r="3343">
          <cell r="B3343"/>
          <cell r="K3343"/>
          <cell r="L3343"/>
        </row>
        <row r="3344">
          <cell r="B3344"/>
          <cell r="K3344"/>
          <cell r="L3344"/>
        </row>
        <row r="3345">
          <cell r="B3345"/>
          <cell r="K3345"/>
          <cell r="L3345"/>
        </row>
        <row r="3346">
          <cell r="B3346"/>
          <cell r="K3346"/>
          <cell r="L3346"/>
        </row>
        <row r="3347">
          <cell r="B3347"/>
          <cell r="K3347"/>
          <cell r="L3347"/>
        </row>
        <row r="3348">
          <cell r="B3348"/>
          <cell r="K3348"/>
          <cell r="L3348"/>
        </row>
        <row r="3349">
          <cell r="B3349"/>
          <cell r="K3349"/>
          <cell r="L3349"/>
        </row>
        <row r="3350">
          <cell r="B3350"/>
          <cell r="K3350"/>
          <cell r="L3350"/>
        </row>
        <row r="3351">
          <cell r="B3351"/>
          <cell r="K3351"/>
          <cell r="L3351"/>
        </row>
        <row r="3352">
          <cell r="B3352"/>
          <cell r="K3352"/>
          <cell r="L3352"/>
        </row>
        <row r="3353">
          <cell r="B3353"/>
          <cell r="K3353"/>
          <cell r="L3353"/>
        </row>
        <row r="3354">
          <cell r="B3354"/>
          <cell r="K3354"/>
          <cell r="L3354"/>
        </row>
        <row r="3355">
          <cell r="B3355"/>
          <cell r="K3355"/>
          <cell r="L3355"/>
        </row>
        <row r="3356">
          <cell r="B3356"/>
          <cell r="K3356"/>
          <cell r="L3356"/>
        </row>
        <row r="3357">
          <cell r="B3357"/>
          <cell r="K3357"/>
          <cell r="L3357"/>
        </row>
        <row r="3358">
          <cell r="B3358"/>
          <cell r="K3358"/>
          <cell r="L3358"/>
        </row>
        <row r="3359">
          <cell r="B3359"/>
          <cell r="K3359"/>
          <cell r="L3359"/>
        </row>
        <row r="3360">
          <cell r="B3360"/>
          <cell r="K3360"/>
          <cell r="L3360"/>
        </row>
        <row r="3361">
          <cell r="B3361"/>
          <cell r="K3361"/>
          <cell r="L3361"/>
        </row>
        <row r="3362">
          <cell r="B3362"/>
          <cell r="K3362"/>
          <cell r="L3362"/>
        </row>
        <row r="3363">
          <cell r="B3363"/>
          <cell r="K3363"/>
          <cell r="L3363"/>
        </row>
        <row r="3364">
          <cell r="B3364"/>
          <cell r="K3364"/>
          <cell r="L3364"/>
        </row>
        <row r="3365">
          <cell r="B3365"/>
          <cell r="K3365"/>
          <cell r="L3365"/>
        </row>
        <row r="3366">
          <cell r="B3366"/>
          <cell r="K3366"/>
          <cell r="L3366"/>
        </row>
        <row r="3367">
          <cell r="B3367"/>
          <cell r="K3367"/>
          <cell r="L3367"/>
        </row>
        <row r="3368">
          <cell r="B3368"/>
          <cell r="K3368"/>
          <cell r="L3368"/>
        </row>
        <row r="3369">
          <cell r="B3369"/>
          <cell r="K3369"/>
          <cell r="L3369"/>
        </row>
        <row r="3370">
          <cell r="B3370"/>
          <cell r="K3370"/>
          <cell r="L3370"/>
        </row>
        <row r="3371">
          <cell r="B3371"/>
          <cell r="K3371"/>
          <cell r="L3371"/>
        </row>
        <row r="3372">
          <cell r="B3372"/>
          <cell r="K3372"/>
          <cell r="L3372"/>
        </row>
        <row r="3373">
          <cell r="B3373"/>
          <cell r="K3373"/>
          <cell r="L3373"/>
        </row>
        <row r="3374">
          <cell r="B3374"/>
          <cell r="K3374"/>
          <cell r="L3374"/>
        </row>
        <row r="3375">
          <cell r="B3375"/>
          <cell r="K3375"/>
          <cell r="L3375"/>
        </row>
        <row r="3376">
          <cell r="B3376"/>
          <cell r="K3376"/>
          <cell r="L3376"/>
        </row>
        <row r="3377">
          <cell r="B3377"/>
          <cell r="K3377"/>
          <cell r="L3377"/>
        </row>
        <row r="3378">
          <cell r="B3378"/>
          <cell r="K3378"/>
          <cell r="L3378"/>
        </row>
        <row r="3379">
          <cell r="B3379"/>
          <cell r="K3379"/>
          <cell r="L3379"/>
        </row>
        <row r="3380">
          <cell r="B3380"/>
          <cell r="K3380"/>
          <cell r="L3380"/>
        </row>
        <row r="3381">
          <cell r="B3381"/>
          <cell r="K3381"/>
          <cell r="L3381"/>
        </row>
        <row r="3382">
          <cell r="B3382"/>
          <cell r="K3382"/>
          <cell r="L3382"/>
        </row>
        <row r="3383">
          <cell r="B3383"/>
          <cell r="K3383"/>
          <cell r="L3383"/>
        </row>
        <row r="3384">
          <cell r="B3384"/>
          <cell r="K3384"/>
          <cell r="L3384"/>
        </row>
        <row r="3385">
          <cell r="B3385"/>
          <cell r="K3385"/>
          <cell r="L3385"/>
        </row>
        <row r="3386">
          <cell r="B3386"/>
          <cell r="K3386"/>
          <cell r="L3386"/>
        </row>
        <row r="3387">
          <cell r="B3387"/>
          <cell r="K3387"/>
          <cell r="L3387"/>
        </row>
        <row r="3388">
          <cell r="B3388"/>
          <cell r="K3388"/>
          <cell r="L3388"/>
        </row>
        <row r="3389">
          <cell r="B3389"/>
          <cell r="K3389"/>
          <cell r="L3389"/>
        </row>
        <row r="3390">
          <cell r="B3390"/>
          <cell r="K3390"/>
          <cell r="L3390"/>
        </row>
        <row r="3391">
          <cell r="B3391"/>
          <cell r="K3391"/>
          <cell r="L3391"/>
        </row>
        <row r="3392">
          <cell r="B3392"/>
          <cell r="K3392"/>
          <cell r="L3392"/>
        </row>
        <row r="3393">
          <cell r="B3393"/>
          <cell r="K3393"/>
          <cell r="L3393"/>
        </row>
        <row r="3394">
          <cell r="B3394"/>
          <cell r="K3394"/>
          <cell r="L3394"/>
        </row>
        <row r="3395">
          <cell r="B3395"/>
          <cell r="K3395"/>
          <cell r="L3395"/>
        </row>
        <row r="3396">
          <cell r="B3396"/>
          <cell r="K3396"/>
          <cell r="L3396"/>
        </row>
        <row r="3397">
          <cell r="B3397"/>
          <cell r="K3397"/>
          <cell r="L3397"/>
        </row>
        <row r="3398">
          <cell r="B3398"/>
          <cell r="K3398"/>
          <cell r="L3398"/>
        </row>
        <row r="3399">
          <cell r="B3399"/>
          <cell r="K3399"/>
          <cell r="L3399"/>
        </row>
        <row r="3400">
          <cell r="B3400"/>
          <cell r="K3400"/>
          <cell r="L3400"/>
        </row>
        <row r="3401">
          <cell r="B3401"/>
          <cell r="K3401"/>
          <cell r="L3401"/>
        </row>
        <row r="3402">
          <cell r="B3402"/>
          <cell r="K3402"/>
          <cell r="L3402"/>
        </row>
        <row r="3403">
          <cell r="B3403"/>
          <cell r="K3403"/>
          <cell r="L3403"/>
        </row>
        <row r="3404">
          <cell r="B3404"/>
          <cell r="K3404"/>
          <cell r="L3404"/>
        </row>
        <row r="3405">
          <cell r="B3405"/>
          <cell r="K3405"/>
          <cell r="L3405"/>
        </row>
        <row r="3406">
          <cell r="B3406"/>
          <cell r="K3406"/>
          <cell r="L3406"/>
        </row>
        <row r="3407">
          <cell r="B3407"/>
          <cell r="K3407"/>
          <cell r="L3407"/>
        </row>
        <row r="3408">
          <cell r="B3408"/>
          <cell r="K3408"/>
          <cell r="L3408"/>
        </row>
        <row r="3409">
          <cell r="B3409"/>
          <cell r="K3409"/>
          <cell r="L3409"/>
        </row>
        <row r="3410">
          <cell r="B3410"/>
          <cell r="K3410"/>
          <cell r="L3410"/>
        </row>
        <row r="3411">
          <cell r="B3411"/>
          <cell r="K3411"/>
          <cell r="L3411"/>
        </row>
        <row r="3412">
          <cell r="B3412"/>
          <cell r="K3412"/>
          <cell r="L3412"/>
        </row>
        <row r="3413">
          <cell r="B3413"/>
          <cell r="K3413"/>
          <cell r="L3413"/>
        </row>
        <row r="3414">
          <cell r="B3414"/>
          <cell r="K3414"/>
          <cell r="L3414"/>
        </row>
        <row r="3415">
          <cell r="B3415"/>
          <cell r="K3415"/>
          <cell r="L3415"/>
        </row>
        <row r="3416">
          <cell r="B3416"/>
          <cell r="K3416"/>
          <cell r="L3416"/>
        </row>
        <row r="3417">
          <cell r="B3417"/>
          <cell r="K3417"/>
          <cell r="L3417"/>
        </row>
        <row r="3418">
          <cell r="B3418"/>
          <cell r="K3418"/>
          <cell r="L3418"/>
        </row>
        <row r="3419">
          <cell r="B3419"/>
          <cell r="K3419"/>
          <cell r="L3419"/>
        </row>
        <row r="3420">
          <cell r="B3420"/>
          <cell r="K3420"/>
          <cell r="L3420"/>
        </row>
        <row r="3421">
          <cell r="B3421"/>
          <cell r="K3421"/>
          <cell r="L3421"/>
        </row>
        <row r="3422">
          <cell r="B3422"/>
          <cell r="K3422"/>
          <cell r="L3422"/>
        </row>
        <row r="3423">
          <cell r="B3423"/>
          <cell r="K3423"/>
          <cell r="L3423"/>
        </row>
        <row r="3424">
          <cell r="B3424"/>
          <cell r="K3424"/>
          <cell r="L3424"/>
        </row>
        <row r="3425">
          <cell r="B3425"/>
          <cell r="K3425"/>
          <cell r="L3425"/>
        </row>
        <row r="3426">
          <cell r="B3426"/>
          <cell r="K3426"/>
          <cell r="L3426"/>
        </row>
        <row r="3427">
          <cell r="B3427"/>
          <cell r="K3427"/>
          <cell r="L3427"/>
        </row>
        <row r="3428">
          <cell r="B3428"/>
          <cell r="K3428"/>
          <cell r="L3428"/>
        </row>
        <row r="3429">
          <cell r="B3429"/>
          <cell r="K3429"/>
          <cell r="L3429"/>
        </row>
        <row r="3430">
          <cell r="B3430"/>
          <cell r="K3430"/>
          <cell r="L3430"/>
        </row>
        <row r="3431">
          <cell r="B3431"/>
          <cell r="K3431"/>
          <cell r="L3431"/>
        </row>
        <row r="3432">
          <cell r="B3432"/>
          <cell r="K3432"/>
          <cell r="L3432"/>
        </row>
        <row r="3433">
          <cell r="B3433"/>
          <cell r="K3433"/>
          <cell r="L3433"/>
        </row>
        <row r="3434">
          <cell r="B3434"/>
          <cell r="K3434"/>
          <cell r="L3434"/>
        </row>
        <row r="3435">
          <cell r="B3435"/>
          <cell r="K3435"/>
          <cell r="L3435"/>
        </row>
        <row r="3436">
          <cell r="B3436"/>
          <cell r="K3436"/>
          <cell r="L3436"/>
        </row>
        <row r="3437">
          <cell r="B3437"/>
          <cell r="K3437"/>
          <cell r="L3437"/>
        </row>
        <row r="3438">
          <cell r="B3438"/>
          <cell r="K3438"/>
          <cell r="L3438"/>
        </row>
        <row r="3439">
          <cell r="B3439"/>
          <cell r="K3439"/>
          <cell r="L3439"/>
        </row>
        <row r="3440">
          <cell r="B3440"/>
          <cell r="K3440"/>
          <cell r="L3440"/>
        </row>
        <row r="3441">
          <cell r="B3441"/>
          <cell r="K3441"/>
          <cell r="L3441"/>
        </row>
        <row r="3442">
          <cell r="B3442"/>
          <cell r="K3442"/>
          <cell r="L3442"/>
        </row>
        <row r="3443">
          <cell r="B3443"/>
          <cell r="K3443"/>
          <cell r="L3443"/>
        </row>
        <row r="3444">
          <cell r="B3444"/>
          <cell r="K3444"/>
          <cell r="L3444"/>
        </row>
        <row r="3445">
          <cell r="B3445"/>
          <cell r="K3445"/>
          <cell r="L3445"/>
        </row>
        <row r="3446">
          <cell r="B3446"/>
          <cell r="K3446"/>
          <cell r="L3446"/>
        </row>
        <row r="3447">
          <cell r="B3447"/>
          <cell r="K3447"/>
          <cell r="L3447"/>
        </row>
        <row r="3448">
          <cell r="B3448"/>
          <cell r="K3448"/>
          <cell r="L3448"/>
        </row>
        <row r="3449">
          <cell r="B3449"/>
          <cell r="K3449"/>
          <cell r="L3449"/>
        </row>
        <row r="3450">
          <cell r="B3450"/>
          <cell r="K3450"/>
          <cell r="L3450"/>
        </row>
        <row r="3451">
          <cell r="B3451"/>
          <cell r="K3451"/>
          <cell r="L3451"/>
        </row>
        <row r="3452">
          <cell r="B3452"/>
          <cell r="K3452"/>
          <cell r="L3452"/>
        </row>
        <row r="3453">
          <cell r="B3453"/>
          <cell r="K3453"/>
          <cell r="L3453"/>
        </row>
        <row r="3454">
          <cell r="B3454"/>
          <cell r="K3454"/>
          <cell r="L3454"/>
        </row>
        <row r="3455">
          <cell r="B3455"/>
          <cell r="K3455"/>
          <cell r="L3455"/>
        </row>
        <row r="3456">
          <cell r="B3456"/>
          <cell r="K3456"/>
          <cell r="L3456"/>
        </row>
        <row r="3457">
          <cell r="B3457"/>
          <cell r="K3457"/>
          <cell r="L3457"/>
        </row>
        <row r="3458">
          <cell r="B3458"/>
          <cell r="K3458"/>
          <cell r="L3458"/>
        </row>
        <row r="3459">
          <cell r="B3459"/>
          <cell r="K3459"/>
          <cell r="L3459"/>
        </row>
        <row r="3460">
          <cell r="B3460"/>
          <cell r="K3460"/>
          <cell r="L3460"/>
        </row>
        <row r="3461">
          <cell r="B3461"/>
          <cell r="K3461"/>
          <cell r="L3461"/>
        </row>
        <row r="3462">
          <cell r="B3462"/>
          <cell r="K3462"/>
          <cell r="L3462"/>
        </row>
        <row r="3463">
          <cell r="B3463"/>
          <cell r="K3463"/>
          <cell r="L3463"/>
        </row>
        <row r="3464">
          <cell r="B3464"/>
          <cell r="K3464"/>
          <cell r="L3464"/>
        </row>
        <row r="3465">
          <cell r="B3465"/>
          <cell r="K3465"/>
          <cell r="L3465"/>
        </row>
        <row r="3466">
          <cell r="B3466"/>
          <cell r="K3466"/>
          <cell r="L3466"/>
        </row>
        <row r="3467">
          <cell r="B3467"/>
          <cell r="K3467"/>
          <cell r="L3467"/>
        </row>
        <row r="3468">
          <cell r="B3468"/>
          <cell r="K3468"/>
          <cell r="L3468"/>
        </row>
        <row r="3469">
          <cell r="B3469"/>
          <cell r="K3469"/>
          <cell r="L3469"/>
        </row>
        <row r="3470">
          <cell r="B3470"/>
          <cell r="K3470"/>
          <cell r="L3470"/>
        </row>
        <row r="3471">
          <cell r="B3471"/>
          <cell r="K3471"/>
          <cell r="L3471"/>
        </row>
        <row r="3472">
          <cell r="B3472"/>
          <cell r="K3472"/>
          <cell r="L3472"/>
        </row>
        <row r="3473">
          <cell r="B3473"/>
          <cell r="K3473"/>
          <cell r="L3473"/>
        </row>
        <row r="3474">
          <cell r="B3474"/>
          <cell r="K3474"/>
          <cell r="L3474"/>
        </row>
        <row r="3475">
          <cell r="B3475"/>
          <cell r="K3475"/>
          <cell r="L3475"/>
        </row>
        <row r="3476">
          <cell r="B3476"/>
          <cell r="K3476"/>
          <cell r="L3476"/>
        </row>
        <row r="3477">
          <cell r="B3477"/>
          <cell r="K3477"/>
          <cell r="L3477"/>
        </row>
        <row r="3478">
          <cell r="B3478"/>
          <cell r="K3478"/>
          <cell r="L3478"/>
        </row>
        <row r="3479">
          <cell r="B3479"/>
          <cell r="K3479"/>
          <cell r="L3479"/>
        </row>
        <row r="3480">
          <cell r="B3480"/>
          <cell r="K3480"/>
          <cell r="L3480"/>
        </row>
        <row r="3481">
          <cell r="B3481"/>
          <cell r="K3481"/>
          <cell r="L3481"/>
        </row>
        <row r="3482">
          <cell r="B3482"/>
          <cell r="K3482"/>
          <cell r="L3482"/>
        </row>
        <row r="3483">
          <cell r="B3483"/>
          <cell r="K3483"/>
          <cell r="L3483"/>
        </row>
        <row r="3484">
          <cell r="B3484"/>
          <cell r="K3484"/>
          <cell r="L3484"/>
        </row>
        <row r="3485">
          <cell r="B3485"/>
          <cell r="K3485"/>
          <cell r="L3485"/>
        </row>
        <row r="3486">
          <cell r="B3486"/>
          <cell r="K3486"/>
          <cell r="L3486"/>
        </row>
        <row r="3487">
          <cell r="B3487"/>
          <cell r="K3487"/>
          <cell r="L3487"/>
        </row>
        <row r="3488">
          <cell r="B3488"/>
          <cell r="K3488"/>
          <cell r="L3488"/>
        </row>
        <row r="3489">
          <cell r="B3489"/>
          <cell r="K3489"/>
          <cell r="L3489"/>
        </row>
        <row r="3490">
          <cell r="B3490"/>
          <cell r="K3490"/>
          <cell r="L3490"/>
        </row>
        <row r="3491">
          <cell r="B3491"/>
          <cell r="K3491"/>
          <cell r="L3491"/>
        </row>
        <row r="3492">
          <cell r="B3492"/>
          <cell r="K3492"/>
          <cell r="L3492"/>
        </row>
        <row r="3493">
          <cell r="B3493"/>
          <cell r="K3493"/>
          <cell r="L3493"/>
        </row>
        <row r="3494">
          <cell r="B3494"/>
          <cell r="K3494"/>
          <cell r="L3494"/>
        </row>
        <row r="3495">
          <cell r="B3495"/>
          <cell r="K3495"/>
          <cell r="L3495"/>
        </row>
        <row r="3496">
          <cell r="B3496"/>
          <cell r="K3496"/>
          <cell r="L3496"/>
        </row>
        <row r="3497">
          <cell r="B3497"/>
          <cell r="K3497"/>
          <cell r="L3497"/>
        </row>
        <row r="3498">
          <cell r="B3498"/>
          <cell r="K3498"/>
          <cell r="L3498"/>
        </row>
        <row r="3499">
          <cell r="B3499"/>
          <cell r="K3499"/>
          <cell r="L3499"/>
        </row>
        <row r="3500">
          <cell r="B3500"/>
          <cell r="K3500"/>
          <cell r="L3500"/>
        </row>
        <row r="3501">
          <cell r="B3501"/>
          <cell r="K3501"/>
          <cell r="L3501"/>
        </row>
        <row r="3502">
          <cell r="B3502"/>
          <cell r="K3502"/>
          <cell r="L3502"/>
        </row>
        <row r="3503">
          <cell r="B3503"/>
          <cell r="K3503"/>
          <cell r="L3503"/>
        </row>
        <row r="3504">
          <cell r="B3504"/>
          <cell r="K3504"/>
          <cell r="L3504"/>
        </row>
        <row r="3505">
          <cell r="B3505"/>
          <cell r="K3505"/>
          <cell r="L3505"/>
        </row>
        <row r="3506">
          <cell r="B3506"/>
          <cell r="K3506"/>
          <cell r="L3506"/>
        </row>
        <row r="3507">
          <cell r="B3507"/>
          <cell r="K3507"/>
          <cell r="L3507"/>
        </row>
        <row r="3508">
          <cell r="B3508"/>
          <cell r="K3508"/>
          <cell r="L3508"/>
        </row>
        <row r="3509">
          <cell r="B3509"/>
          <cell r="K3509"/>
          <cell r="L3509"/>
        </row>
        <row r="3510">
          <cell r="B3510"/>
          <cell r="K3510"/>
          <cell r="L3510"/>
        </row>
        <row r="3511">
          <cell r="B3511"/>
          <cell r="K3511"/>
          <cell r="L3511"/>
        </row>
        <row r="3512">
          <cell r="B3512"/>
          <cell r="K3512"/>
          <cell r="L3512"/>
        </row>
        <row r="3513">
          <cell r="B3513"/>
          <cell r="K3513"/>
          <cell r="L3513"/>
        </row>
        <row r="3514">
          <cell r="B3514"/>
          <cell r="K3514"/>
          <cell r="L3514"/>
        </row>
        <row r="3515">
          <cell r="B3515"/>
          <cell r="K3515"/>
          <cell r="L3515"/>
        </row>
        <row r="3516">
          <cell r="B3516"/>
          <cell r="K3516"/>
          <cell r="L3516"/>
        </row>
        <row r="3517">
          <cell r="B3517"/>
          <cell r="K3517"/>
          <cell r="L3517"/>
        </row>
        <row r="3518">
          <cell r="B3518"/>
          <cell r="K3518"/>
          <cell r="L3518"/>
        </row>
        <row r="3519">
          <cell r="B3519"/>
          <cell r="K3519"/>
          <cell r="L3519"/>
        </row>
        <row r="3520">
          <cell r="B3520"/>
          <cell r="K3520"/>
          <cell r="L3520"/>
        </row>
        <row r="3521">
          <cell r="B3521"/>
          <cell r="K3521"/>
          <cell r="L3521"/>
        </row>
        <row r="3522">
          <cell r="B3522"/>
          <cell r="K3522"/>
          <cell r="L3522"/>
        </row>
        <row r="3523">
          <cell r="B3523"/>
          <cell r="K3523"/>
          <cell r="L3523"/>
        </row>
        <row r="3524">
          <cell r="B3524"/>
          <cell r="K3524"/>
          <cell r="L3524"/>
        </row>
        <row r="3525">
          <cell r="B3525"/>
          <cell r="K3525"/>
          <cell r="L3525"/>
        </row>
        <row r="3526">
          <cell r="B3526"/>
          <cell r="K3526"/>
          <cell r="L3526"/>
        </row>
        <row r="3527">
          <cell r="B3527"/>
          <cell r="K3527"/>
          <cell r="L3527"/>
        </row>
        <row r="3528">
          <cell r="B3528"/>
          <cell r="K3528"/>
          <cell r="L3528"/>
        </row>
        <row r="3529">
          <cell r="B3529"/>
          <cell r="K3529"/>
          <cell r="L3529"/>
        </row>
        <row r="3530">
          <cell r="B3530"/>
          <cell r="K3530"/>
          <cell r="L3530"/>
        </row>
        <row r="3531">
          <cell r="B3531"/>
          <cell r="K3531"/>
          <cell r="L3531"/>
        </row>
        <row r="3532">
          <cell r="B3532"/>
          <cell r="K3532"/>
          <cell r="L3532"/>
        </row>
        <row r="3533">
          <cell r="B3533"/>
          <cell r="K3533"/>
          <cell r="L3533"/>
        </row>
        <row r="3534">
          <cell r="B3534"/>
          <cell r="K3534"/>
          <cell r="L3534"/>
        </row>
        <row r="3535">
          <cell r="B3535"/>
          <cell r="K3535"/>
          <cell r="L3535"/>
        </row>
        <row r="3536">
          <cell r="B3536"/>
          <cell r="K3536"/>
          <cell r="L3536"/>
        </row>
        <row r="3537">
          <cell r="B3537"/>
          <cell r="K3537"/>
          <cell r="L3537"/>
        </row>
        <row r="3538">
          <cell r="B3538"/>
          <cell r="K3538"/>
          <cell r="L3538"/>
        </row>
        <row r="3539">
          <cell r="B3539"/>
          <cell r="K3539"/>
          <cell r="L3539"/>
        </row>
        <row r="3540">
          <cell r="B3540"/>
          <cell r="K3540"/>
          <cell r="L3540"/>
        </row>
        <row r="3541">
          <cell r="B3541"/>
          <cell r="K3541"/>
          <cell r="L3541"/>
        </row>
        <row r="3542">
          <cell r="B3542"/>
          <cell r="K3542"/>
          <cell r="L3542"/>
        </row>
        <row r="3543">
          <cell r="B3543"/>
          <cell r="K3543"/>
          <cell r="L3543"/>
        </row>
        <row r="3544">
          <cell r="B3544"/>
          <cell r="K3544"/>
          <cell r="L3544"/>
        </row>
        <row r="3545">
          <cell r="B3545"/>
          <cell r="K3545"/>
          <cell r="L3545"/>
        </row>
        <row r="3546">
          <cell r="B3546"/>
          <cell r="K3546"/>
          <cell r="L3546"/>
        </row>
        <row r="3547">
          <cell r="B3547"/>
          <cell r="K3547"/>
          <cell r="L3547"/>
        </row>
        <row r="3548">
          <cell r="B3548"/>
          <cell r="K3548"/>
          <cell r="L3548"/>
        </row>
        <row r="3549">
          <cell r="B3549"/>
          <cell r="K3549"/>
          <cell r="L3549"/>
        </row>
        <row r="3550">
          <cell r="B3550"/>
          <cell r="K3550"/>
          <cell r="L3550"/>
        </row>
        <row r="3551">
          <cell r="B3551"/>
          <cell r="K3551"/>
          <cell r="L3551"/>
        </row>
        <row r="3552">
          <cell r="B3552"/>
          <cell r="K3552"/>
          <cell r="L3552"/>
        </row>
        <row r="3553">
          <cell r="B3553"/>
          <cell r="K3553"/>
          <cell r="L3553"/>
        </row>
        <row r="3554">
          <cell r="B3554"/>
          <cell r="K3554"/>
          <cell r="L3554"/>
        </row>
        <row r="3555">
          <cell r="B3555"/>
          <cell r="K3555"/>
          <cell r="L3555"/>
        </row>
        <row r="3556">
          <cell r="B3556"/>
          <cell r="K3556"/>
          <cell r="L3556"/>
        </row>
        <row r="3557">
          <cell r="B3557"/>
          <cell r="K3557"/>
          <cell r="L3557"/>
        </row>
        <row r="3558">
          <cell r="B3558"/>
          <cell r="K3558"/>
          <cell r="L3558"/>
        </row>
        <row r="3559">
          <cell r="B3559"/>
          <cell r="K3559"/>
          <cell r="L3559"/>
        </row>
        <row r="3560">
          <cell r="B3560"/>
          <cell r="K3560"/>
          <cell r="L3560"/>
        </row>
        <row r="3561">
          <cell r="B3561"/>
          <cell r="K3561"/>
          <cell r="L3561"/>
        </row>
        <row r="3562">
          <cell r="B3562"/>
          <cell r="K3562"/>
          <cell r="L3562"/>
        </row>
        <row r="3563">
          <cell r="B3563"/>
          <cell r="K3563"/>
          <cell r="L3563"/>
        </row>
        <row r="3564">
          <cell r="B3564"/>
          <cell r="K3564"/>
          <cell r="L3564"/>
        </row>
        <row r="3565">
          <cell r="B3565"/>
          <cell r="K3565"/>
          <cell r="L3565"/>
        </row>
        <row r="3566">
          <cell r="B3566"/>
          <cell r="K3566"/>
          <cell r="L3566"/>
        </row>
        <row r="3567">
          <cell r="B3567"/>
          <cell r="K3567"/>
          <cell r="L3567"/>
        </row>
        <row r="3568">
          <cell r="B3568"/>
          <cell r="K3568"/>
          <cell r="L3568"/>
        </row>
        <row r="3569">
          <cell r="B3569"/>
          <cell r="K3569"/>
          <cell r="L3569"/>
        </row>
        <row r="3570">
          <cell r="B3570"/>
          <cell r="K3570"/>
          <cell r="L3570"/>
        </row>
        <row r="3571">
          <cell r="B3571"/>
          <cell r="K3571"/>
          <cell r="L3571"/>
        </row>
        <row r="3572">
          <cell r="B3572"/>
          <cell r="K3572"/>
          <cell r="L3572"/>
        </row>
        <row r="3573">
          <cell r="B3573"/>
          <cell r="K3573"/>
          <cell r="L3573"/>
        </row>
        <row r="3574">
          <cell r="B3574"/>
          <cell r="K3574"/>
          <cell r="L3574"/>
        </row>
        <row r="3575">
          <cell r="B3575"/>
          <cell r="K3575"/>
          <cell r="L3575"/>
        </row>
        <row r="3576">
          <cell r="B3576"/>
          <cell r="K3576"/>
          <cell r="L3576"/>
        </row>
        <row r="3577">
          <cell r="B3577"/>
          <cell r="K3577"/>
          <cell r="L3577"/>
        </row>
        <row r="3578">
          <cell r="B3578"/>
          <cell r="K3578"/>
          <cell r="L3578"/>
        </row>
        <row r="3579">
          <cell r="B3579"/>
          <cell r="K3579"/>
          <cell r="L3579"/>
        </row>
        <row r="3580">
          <cell r="B3580"/>
          <cell r="K3580"/>
          <cell r="L3580"/>
        </row>
        <row r="3581">
          <cell r="B3581"/>
          <cell r="K3581"/>
          <cell r="L3581"/>
        </row>
        <row r="3582">
          <cell r="B3582"/>
          <cell r="K3582"/>
          <cell r="L3582"/>
        </row>
        <row r="3583">
          <cell r="B3583"/>
          <cell r="K3583"/>
          <cell r="L3583"/>
        </row>
        <row r="3584">
          <cell r="B3584"/>
          <cell r="K3584"/>
          <cell r="L3584"/>
        </row>
        <row r="3585">
          <cell r="B3585"/>
          <cell r="K3585"/>
          <cell r="L3585"/>
        </row>
        <row r="3586">
          <cell r="B3586"/>
          <cell r="K3586"/>
          <cell r="L3586"/>
        </row>
        <row r="3587">
          <cell r="B3587"/>
          <cell r="K3587"/>
          <cell r="L3587"/>
        </row>
        <row r="3588">
          <cell r="B3588"/>
          <cell r="K3588"/>
          <cell r="L3588"/>
        </row>
        <row r="3589">
          <cell r="B3589"/>
          <cell r="K3589"/>
          <cell r="L3589"/>
        </row>
        <row r="3590">
          <cell r="B3590"/>
          <cell r="K3590"/>
          <cell r="L3590"/>
        </row>
        <row r="3591">
          <cell r="B3591"/>
          <cell r="K3591"/>
          <cell r="L3591"/>
        </row>
        <row r="3592">
          <cell r="B3592"/>
          <cell r="K3592"/>
          <cell r="L3592"/>
        </row>
        <row r="3593">
          <cell r="B3593"/>
          <cell r="K3593"/>
          <cell r="L3593"/>
        </row>
        <row r="3594">
          <cell r="B3594"/>
          <cell r="K3594"/>
          <cell r="L3594"/>
        </row>
        <row r="3595">
          <cell r="B3595"/>
          <cell r="K3595"/>
          <cell r="L3595"/>
        </row>
        <row r="3596">
          <cell r="B3596"/>
          <cell r="K3596"/>
          <cell r="L3596"/>
        </row>
        <row r="3597">
          <cell r="B3597"/>
          <cell r="K3597"/>
          <cell r="L3597"/>
        </row>
        <row r="3598">
          <cell r="B3598"/>
          <cell r="K3598"/>
          <cell r="L3598"/>
        </row>
        <row r="3599">
          <cell r="B3599"/>
          <cell r="K3599"/>
          <cell r="L3599"/>
        </row>
        <row r="3600">
          <cell r="B3600"/>
          <cell r="K3600"/>
          <cell r="L3600"/>
        </row>
        <row r="3601">
          <cell r="B3601"/>
          <cell r="K3601"/>
          <cell r="L3601"/>
        </row>
        <row r="3602">
          <cell r="B3602"/>
          <cell r="K3602"/>
          <cell r="L3602"/>
        </row>
        <row r="3603">
          <cell r="B3603"/>
          <cell r="K3603"/>
          <cell r="L3603"/>
        </row>
        <row r="3604">
          <cell r="B3604"/>
          <cell r="K3604"/>
          <cell r="L3604"/>
        </row>
        <row r="3605">
          <cell r="B3605"/>
          <cell r="K3605"/>
          <cell r="L3605"/>
        </row>
        <row r="3606">
          <cell r="B3606"/>
          <cell r="K3606"/>
          <cell r="L3606"/>
        </row>
        <row r="3607">
          <cell r="B3607"/>
          <cell r="K3607"/>
          <cell r="L3607"/>
        </row>
        <row r="3608">
          <cell r="B3608"/>
          <cell r="K3608"/>
          <cell r="L3608"/>
        </row>
        <row r="3609">
          <cell r="B3609"/>
          <cell r="K3609"/>
          <cell r="L3609"/>
        </row>
        <row r="3610">
          <cell r="B3610"/>
          <cell r="K3610"/>
          <cell r="L3610"/>
        </row>
        <row r="3611">
          <cell r="B3611"/>
          <cell r="K3611"/>
          <cell r="L3611"/>
        </row>
        <row r="3612">
          <cell r="B3612"/>
          <cell r="K3612"/>
          <cell r="L3612"/>
        </row>
        <row r="3613">
          <cell r="B3613"/>
          <cell r="K3613"/>
          <cell r="L3613"/>
        </row>
        <row r="3614">
          <cell r="B3614"/>
          <cell r="K3614"/>
          <cell r="L3614"/>
        </row>
        <row r="3615">
          <cell r="B3615"/>
          <cell r="K3615"/>
          <cell r="L3615"/>
        </row>
        <row r="3616">
          <cell r="B3616"/>
          <cell r="K3616"/>
          <cell r="L3616"/>
        </row>
        <row r="3617">
          <cell r="B3617"/>
          <cell r="K3617"/>
          <cell r="L3617"/>
        </row>
        <row r="3618">
          <cell r="B3618"/>
          <cell r="K3618"/>
          <cell r="L3618"/>
        </row>
        <row r="3619">
          <cell r="B3619"/>
          <cell r="K3619"/>
          <cell r="L3619"/>
        </row>
        <row r="3620">
          <cell r="B3620"/>
          <cell r="K3620"/>
          <cell r="L3620"/>
        </row>
        <row r="3621">
          <cell r="B3621"/>
          <cell r="K3621"/>
          <cell r="L3621"/>
        </row>
        <row r="3622">
          <cell r="B3622"/>
          <cell r="K3622"/>
          <cell r="L3622"/>
        </row>
        <row r="3623">
          <cell r="B3623"/>
          <cell r="K3623"/>
          <cell r="L3623"/>
        </row>
        <row r="3624">
          <cell r="B3624"/>
          <cell r="K3624"/>
          <cell r="L3624"/>
        </row>
        <row r="3625">
          <cell r="B3625"/>
          <cell r="K3625"/>
          <cell r="L3625"/>
        </row>
        <row r="3626">
          <cell r="B3626"/>
          <cell r="K3626"/>
          <cell r="L3626"/>
        </row>
        <row r="3627">
          <cell r="B3627"/>
          <cell r="K3627"/>
          <cell r="L3627"/>
        </row>
        <row r="3628">
          <cell r="B3628"/>
          <cell r="K3628"/>
          <cell r="L3628"/>
        </row>
        <row r="3629">
          <cell r="B3629"/>
          <cell r="K3629"/>
          <cell r="L3629"/>
        </row>
        <row r="3630">
          <cell r="B3630"/>
          <cell r="K3630"/>
          <cell r="L3630"/>
        </row>
        <row r="3631">
          <cell r="B3631"/>
          <cell r="K3631"/>
          <cell r="L3631"/>
        </row>
        <row r="3632">
          <cell r="B3632"/>
          <cell r="K3632"/>
          <cell r="L3632"/>
        </row>
        <row r="3633">
          <cell r="B3633"/>
          <cell r="K3633"/>
          <cell r="L3633"/>
        </row>
        <row r="3634">
          <cell r="B3634"/>
          <cell r="K3634"/>
          <cell r="L3634"/>
        </row>
        <row r="3635">
          <cell r="B3635"/>
          <cell r="K3635"/>
          <cell r="L3635"/>
        </row>
        <row r="3636">
          <cell r="B3636"/>
          <cell r="K3636"/>
          <cell r="L3636"/>
        </row>
        <row r="3637">
          <cell r="B3637"/>
          <cell r="K3637"/>
          <cell r="L3637"/>
        </row>
        <row r="3638">
          <cell r="B3638"/>
          <cell r="K3638"/>
          <cell r="L3638"/>
        </row>
        <row r="3639">
          <cell r="B3639"/>
          <cell r="K3639"/>
          <cell r="L3639"/>
        </row>
        <row r="3640">
          <cell r="B3640"/>
          <cell r="K3640"/>
          <cell r="L3640"/>
        </row>
        <row r="3641">
          <cell r="B3641"/>
          <cell r="K3641"/>
          <cell r="L3641"/>
        </row>
        <row r="3642">
          <cell r="B3642"/>
          <cell r="K3642"/>
          <cell r="L3642"/>
        </row>
        <row r="3643">
          <cell r="B3643"/>
          <cell r="K3643"/>
          <cell r="L3643"/>
        </row>
        <row r="3644">
          <cell r="B3644"/>
          <cell r="K3644"/>
          <cell r="L3644"/>
        </row>
        <row r="3645">
          <cell r="B3645"/>
          <cell r="K3645"/>
          <cell r="L3645"/>
        </row>
        <row r="3646">
          <cell r="B3646"/>
          <cell r="K3646"/>
          <cell r="L3646"/>
        </row>
        <row r="3647">
          <cell r="B3647"/>
          <cell r="K3647"/>
          <cell r="L3647"/>
        </row>
        <row r="3648">
          <cell r="B3648"/>
          <cell r="K3648"/>
          <cell r="L3648"/>
        </row>
        <row r="3649">
          <cell r="B3649"/>
          <cell r="K3649"/>
          <cell r="L3649"/>
        </row>
        <row r="3650">
          <cell r="B3650"/>
          <cell r="K3650"/>
          <cell r="L3650"/>
        </row>
        <row r="3651">
          <cell r="B3651"/>
          <cell r="K3651"/>
          <cell r="L3651"/>
        </row>
        <row r="3652">
          <cell r="B3652"/>
          <cell r="K3652"/>
          <cell r="L3652"/>
        </row>
        <row r="3653">
          <cell r="B3653"/>
          <cell r="K3653"/>
          <cell r="L3653"/>
        </row>
        <row r="3654">
          <cell r="B3654"/>
          <cell r="K3654"/>
          <cell r="L3654"/>
        </row>
        <row r="3655">
          <cell r="B3655"/>
          <cell r="K3655"/>
          <cell r="L3655"/>
        </row>
        <row r="3656">
          <cell r="B3656"/>
          <cell r="K3656"/>
          <cell r="L3656"/>
        </row>
        <row r="3657">
          <cell r="B3657"/>
          <cell r="K3657"/>
          <cell r="L3657"/>
        </row>
        <row r="3658">
          <cell r="B3658"/>
          <cell r="K3658"/>
          <cell r="L3658"/>
        </row>
        <row r="3659">
          <cell r="B3659"/>
          <cell r="K3659"/>
          <cell r="L3659"/>
        </row>
        <row r="3660">
          <cell r="B3660"/>
          <cell r="K3660"/>
          <cell r="L3660"/>
        </row>
        <row r="3661">
          <cell r="B3661"/>
          <cell r="K3661"/>
          <cell r="L3661"/>
        </row>
        <row r="3662">
          <cell r="B3662"/>
          <cell r="K3662"/>
          <cell r="L3662"/>
        </row>
        <row r="3663">
          <cell r="B3663"/>
          <cell r="K3663"/>
          <cell r="L3663"/>
        </row>
        <row r="3664">
          <cell r="B3664"/>
          <cell r="K3664"/>
          <cell r="L3664"/>
        </row>
        <row r="3665">
          <cell r="B3665"/>
          <cell r="K3665"/>
          <cell r="L3665"/>
        </row>
        <row r="3666">
          <cell r="B3666"/>
          <cell r="K3666"/>
          <cell r="L3666"/>
        </row>
        <row r="3667">
          <cell r="B3667"/>
          <cell r="K3667"/>
          <cell r="L3667"/>
        </row>
        <row r="3668">
          <cell r="B3668"/>
          <cell r="K3668"/>
          <cell r="L3668"/>
        </row>
        <row r="3669">
          <cell r="B3669"/>
          <cell r="K3669"/>
          <cell r="L3669"/>
        </row>
        <row r="3670">
          <cell r="B3670"/>
          <cell r="K3670"/>
          <cell r="L3670"/>
        </row>
        <row r="3671">
          <cell r="B3671"/>
          <cell r="K3671"/>
          <cell r="L3671"/>
        </row>
        <row r="3672">
          <cell r="B3672"/>
          <cell r="K3672"/>
          <cell r="L3672"/>
        </row>
        <row r="3673">
          <cell r="B3673"/>
          <cell r="K3673"/>
          <cell r="L3673"/>
        </row>
        <row r="3674">
          <cell r="B3674"/>
          <cell r="K3674"/>
          <cell r="L3674"/>
        </row>
        <row r="3675">
          <cell r="B3675"/>
          <cell r="K3675"/>
          <cell r="L3675"/>
        </row>
        <row r="3676">
          <cell r="B3676"/>
          <cell r="K3676"/>
          <cell r="L3676"/>
        </row>
        <row r="3677">
          <cell r="B3677"/>
          <cell r="K3677"/>
          <cell r="L3677"/>
        </row>
        <row r="3678">
          <cell r="B3678"/>
          <cell r="K3678"/>
          <cell r="L3678"/>
        </row>
        <row r="3679">
          <cell r="B3679"/>
          <cell r="K3679"/>
          <cell r="L3679"/>
        </row>
        <row r="3680">
          <cell r="B3680"/>
          <cell r="K3680"/>
          <cell r="L3680"/>
        </row>
        <row r="3681">
          <cell r="B3681"/>
          <cell r="K3681"/>
          <cell r="L3681"/>
        </row>
        <row r="3682">
          <cell r="B3682"/>
          <cell r="K3682"/>
          <cell r="L3682"/>
        </row>
        <row r="3683">
          <cell r="B3683"/>
          <cell r="K3683"/>
          <cell r="L3683"/>
        </row>
        <row r="3684">
          <cell r="B3684"/>
          <cell r="K3684"/>
          <cell r="L3684"/>
        </row>
        <row r="3685">
          <cell r="B3685"/>
          <cell r="K3685"/>
          <cell r="L3685"/>
        </row>
        <row r="3686">
          <cell r="B3686"/>
          <cell r="K3686"/>
          <cell r="L3686"/>
        </row>
        <row r="3687">
          <cell r="B3687"/>
          <cell r="K3687"/>
          <cell r="L3687"/>
        </row>
        <row r="3688">
          <cell r="B3688"/>
          <cell r="K3688"/>
          <cell r="L3688"/>
        </row>
        <row r="3689">
          <cell r="B3689"/>
          <cell r="K3689"/>
          <cell r="L3689"/>
        </row>
        <row r="3690">
          <cell r="B3690"/>
          <cell r="K3690"/>
          <cell r="L3690"/>
        </row>
        <row r="3691">
          <cell r="B3691"/>
          <cell r="K3691"/>
          <cell r="L3691"/>
        </row>
        <row r="3692">
          <cell r="B3692"/>
          <cell r="K3692"/>
          <cell r="L3692"/>
        </row>
        <row r="3693">
          <cell r="B3693"/>
          <cell r="K3693"/>
          <cell r="L3693"/>
        </row>
        <row r="3694">
          <cell r="B3694"/>
          <cell r="K3694"/>
          <cell r="L3694"/>
        </row>
        <row r="3695">
          <cell r="B3695"/>
          <cell r="K3695"/>
          <cell r="L3695"/>
        </row>
        <row r="3696">
          <cell r="B3696"/>
          <cell r="K3696"/>
          <cell r="L3696"/>
        </row>
        <row r="3697">
          <cell r="B3697"/>
          <cell r="K3697"/>
          <cell r="L3697"/>
        </row>
        <row r="3698">
          <cell r="B3698"/>
          <cell r="K3698"/>
          <cell r="L3698"/>
        </row>
        <row r="3699">
          <cell r="B3699"/>
          <cell r="K3699"/>
          <cell r="L3699"/>
        </row>
        <row r="3700">
          <cell r="B3700"/>
          <cell r="K3700"/>
          <cell r="L3700"/>
        </row>
        <row r="3701">
          <cell r="B3701"/>
          <cell r="K3701"/>
          <cell r="L3701"/>
        </row>
        <row r="3702">
          <cell r="B3702"/>
          <cell r="K3702"/>
          <cell r="L3702"/>
        </row>
        <row r="3703">
          <cell r="B3703"/>
          <cell r="K3703"/>
          <cell r="L3703"/>
        </row>
        <row r="3704">
          <cell r="B3704"/>
          <cell r="K3704"/>
          <cell r="L3704"/>
        </row>
        <row r="3705">
          <cell r="B3705"/>
          <cell r="K3705"/>
          <cell r="L3705"/>
        </row>
        <row r="3706">
          <cell r="B3706"/>
          <cell r="K3706"/>
          <cell r="L3706"/>
        </row>
        <row r="3707">
          <cell r="B3707"/>
          <cell r="K3707"/>
          <cell r="L3707"/>
        </row>
        <row r="3708">
          <cell r="B3708"/>
          <cell r="K3708"/>
          <cell r="L3708"/>
        </row>
        <row r="3709">
          <cell r="B3709"/>
          <cell r="K3709"/>
          <cell r="L3709"/>
        </row>
        <row r="3710">
          <cell r="B3710"/>
          <cell r="K3710"/>
          <cell r="L3710"/>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90474-426F-43A1-84A9-AA79890BAFC6}">
  <sheetPr>
    <tabColor rgb="FF92D050"/>
  </sheetPr>
  <dimension ref="A1:BQ623"/>
  <sheetViews>
    <sheetView showZeros="0" tabSelected="1" topLeftCell="H14" zoomScale="55" zoomScaleNormal="55" workbookViewId="0">
      <selection activeCell="I26" sqref="I26:I27"/>
    </sheetView>
  </sheetViews>
  <sheetFormatPr defaultRowHeight="30" customHeight="1" x14ac:dyDescent="0.15"/>
  <cols>
    <col min="1" max="1" width="24.625" style="14" hidden="1" customWidth="1"/>
    <col min="2" max="2" width="25.875" style="14" hidden="1" customWidth="1"/>
    <col min="3" max="3" width="16" style="14" hidden="1" customWidth="1"/>
    <col min="4" max="4" width="14.625" style="14" hidden="1" customWidth="1"/>
    <col min="5" max="5" width="15" style="14" hidden="1" customWidth="1"/>
    <col min="6" max="6" width="20.875" style="8" hidden="1" customWidth="1"/>
    <col min="7" max="7" width="20.75" style="51" hidden="1" customWidth="1"/>
    <col min="8" max="9" width="20.625" style="90" customWidth="1"/>
    <col min="10" max="11" width="15.375" style="204" customWidth="1"/>
    <col min="12" max="12" width="8.625" style="177" customWidth="1"/>
    <col min="13" max="13" width="8.625" style="272" customWidth="1"/>
    <col min="14" max="14" width="8.625" style="177" customWidth="1"/>
    <col min="15" max="15" width="8.625" style="273" customWidth="1"/>
    <col min="16" max="16" width="6.625" style="247" customWidth="1"/>
    <col min="17" max="17" width="6.625" style="274" customWidth="1"/>
    <col min="18" max="18" width="6.625" style="171" customWidth="1"/>
    <col min="19" max="20" width="8.625" style="171" customWidth="1"/>
    <col min="21" max="21" width="7.375" style="128" customWidth="1"/>
    <col min="22" max="22" width="11.625" style="203" bestFit="1" customWidth="1"/>
    <col min="23" max="23" width="12.5" style="204" bestFit="1" customWidth="1"/>
    <col min="24" max="24" width="12.625" style="204" bestFit="1" customWidth="1"/>
    <col min="25" max="25" width="13.625" style="204" bestFit="1" customWidth="1"/>
    <col min="26" max="26" width="12" style="203" customWidth="1"/>
    <col min="27" max="27" width="12" style="275" customWidth="1"/>
    <col min="28" max="28" width="12" style="177" customWidth="1"/>
    <col min="29" max="29" width="12" style="276" customWidth="1"/>
    <col min="30" max="32" width="12" style="203" customWidth="1"/>
    <col min="33" max="33" width="12" style="277" customWidth="1"/>
    <col min="34" max="34" width="10.125" style="278" bestFit="1" customWidth="1"/>
    <col min="35" max="35" width="7.25" style="123" bestFit="1" customWidth="1"/>
    <col min="36" max="36" width="4.125" style="170" bestFit="1" customWidth="1"/>
    <col min="37" max="37" width="7" style="171" bestFit="1" customWidth="1"/>
    <col min="38" max="38" width="3.625" style="279" bestFit="1" customWidth="1"/>
    <col min="39" max="39" width="16.75" style="126" bestFit="1" customWidth="1"/>
    <col min="40" max="40" width="7.875" style="126" bestFit="1" customWidth="1"/>
    <col min="41" max="41" width="10.75" style="126" bestFit="1" customWidth="1"/>
    <col min="42" max="42" width="8.625" style="177" bestFit="1" customWidth="1"/>
    <col min="43" max="43" width="10.125" style="177" bestFit="1" customWidth="1"/>
    <col min="44" max="45" width="8.625" style="177" bestFit="1" customWidth="1"/>
    <col min="46" max="46" width="9" style="177"/>
    <col min="47" max="47" width="4.25" style="178" bestFit="1" customWidth="1"/>
    <col min="48" max="48" width="6.75" style="178" bestFit="1" customWidth="1"/>
    <col min="49" max="50" width="10.125" style="178" bestFit="1" customWidth="1"/>
    <col min="51" max="52" width="9" style="178"/>
    <col min="53" max="53" width="9.875" style="178" bestFit="1" customWidth="1"/>
    <col min="54" max="54" width="3.875" style="178" bestFit="1" customWidth="1"/>
    <col min="55" max="55" width="11" style="178" bestFit="1" customWidth="1"/>
    <col min="56" max="58" width="9" style="178"/>
    <col min="59" max="59" width="3.875" style="178" bestFit="1" customWidth="1"/>
    <col min="60" max="60" width="9" style="178"/>
    <col min="61" max="63" width="9" style="177"/>
    <col min="64" max="64" width="4.875" style="178" bestFit="1" customWidth="1"/>
    <col min="65" max="69" width="9" style="128"/>
    <col min="70" max="256" width="9" style="178"/>
    <col min="257" max="263" width="0" style="178" hidden="1" customWidth="1"/>
    <col min="264" max="265" width="20.625" style="178" customWidth="1"/>
    <col min="266" max="267" width="15.375" style="178" customWidth="1"/>
    <col min="268" max="271" width="8.625" style="178" customWidth="1"/>
    <col min="272" max="274" width="6.625" style="178" customWidth="1"/>
    <col min="275" max="276" width="8.625" style="178" customWidth="1"/>
    <col min="277" max="277" width="7.375" style="178" customWidth="1"/>
    <col min="278" max="278" width="11.625" style="178" bestFit="1" customWidth="1"/>
    <col min="279" max="279" width="12.5" style="178" bestFit="1" customWidth="1"/>
    <col min="280" max="280" width="12.625" style="178" bestFit="1" customWidth="1"/>
    <col min="281" max="281" width="13.625" style="178" bestFit="1" customWidth="1"/>
    <col min="282" max="289" width="12" style="178" customWidth="1"/>
    <col min="290" max="290" width="10.125" style="178" bestFit="1" customWidth="1"/>
    <col min="291" max="291" width="7.25" style="178" bestFit="1" customWidth="1"/>
    <col min="292" max="292" width="4.125" style="178" bestFit="1" customWidth="1"/>
    <col min="293" max="293" width="7" style="178" bestFit="1" customWidth="1"/>
    <col min="294" max="294" width="3.625" style="178" bestFit="1" customWidth="1"/>
    <col min="295" max="295" width="16.75" style="178" bestFit="1" customWidth="1"/>
    <col min="296" max="296" width="7.875" style="178" bestFit="1" customWidth="1"/>
    <col min="297" max="297" width="10.75" style="178" bestFit="1" customWidth="1"/>
    <col min="298" max="298" width="8.625" style="178" bestFit="1" customWidth="1"/>
    <col min="299" max="299" width="10.125" style="178" bestFit="1" customWidth="1"/>
    <col min="300" max="301" width="8.625" style="178" bestFit="1" customWidth="1"/>
    <col min="302" max="302" width="9" style="178"/>
    <col min="303" max="303" width="4.25" style="178" bestFit="1" customWidth="1"/>
    <col min="304" max="304" width="6.75" style="178" bestFit="1" customWidth="1"/>
    <col min="305" max="306" width="10.125" style="178" bestFit="1" customWidth="1"/>
    <col min="307" max="308" width="9" style="178"/>
    <col min="309" max="309" width="9.875" style="178" bestFit="1" customWidth="1"/>
    <col min="310" max="310" width="3.875" style="178" bestFit="1" customWidth="1"/>
    <col min="311" max="311" width="11" style="178" bestFit="1" customWidth="1"/>
    <col min="312" max="314" width="9" style="178"/>
    <col min="315" max="315" width="3.875" style="178" bestFit="1" customWidth="1"/>
    <col min="316" max="319" width="9" style="178"/>
    <col min="320" max="320" width="4.875" style="178" bestFit="1" customWidth="1"/>
    <col min="321" max="512" width="9" style="178"/>
    <col min="513" max="519" width="0" style="178" hidden="1" customWidth="1"/>
    <col min="520" max="521" width="20.625" style="178" customWidth="1"/>
    <col min="522" max="523" width="15.375" style="178" customWidth="1"/>
    <col min="524" max="527" width="8.625" style="178" customWidth="1"/>
    <col min="528" max="530" width="6.625" style="178" customWidth="1"/>
    <col min="531" max="532" width="8.625" style="178" customWidth="1"/>
    <col min="533" max="533" width="7.375" style="178" customWidth="1"/>
    <col min="534" max="534" width="11.625" style="178" bestFit="1" customWidth="1"/>
    <col min="535" max="535" width="12.5" style="178" bestFit="1" customWidth="1"/>
    <col min="536" max="536" width="12.625" style="178" bestFit="1" customWidth="1"/>
    <col min="537" max="537" width="13.625" style="178" bestFit="1" customWidth="1"/>
    <col min="538" max="545" width="12" style="178" customWidth="1"/>
    <col min="546" max="546" width="10.125" style="178" bestFit="1" customWidth="1"/>
    <col min="547" max="547" width="7.25" style="178" bestFit="1" customWidth="1"/>
    <col min="548" max="548" width="4.125" style="178" bestFit="1" customWidth="1"/>
    <col min="549" max="549" width="7" style="178" bestFit="1" customWidth="1"/>
    <col min="550" max="550" width="3.625" style="178" bestFit="1" customWidth="1"/>
    <col min="551" max="551" width="16.75" style="178" bestFit="1" customWidth="1"/>
    <col min="552" max="552" width="7.875" style="178" bestFit="1" customWidth="1"/>
    <col min="553" max="553" width="10.75" style="178" bestFit="1" customWidth="1"/>
    <col min="554" max="554" width="8.625" style="178" bestFit="1" customWidth="1"/>
    <col min="555" max="555" width="10.125" style="178" bestFit="1" customWidth="1"/>
    <col min="556" max="557" width="8.625" style="178" bestFit="1" customWidth="1"/>
    <col min="558" max="558" width="9" style="178"/>
    <col min="559" max="559" width="4.25" style="178" bestFit="1" customWidth="1"/>
    <col min="560" max="560" width="6.75" style="178" bestFit="1" customWidth="1"/>
    <col min="561" max="562" width="10.125" style="178" bestFit="1" customWidth="1"/>
    <col min="563" max="564" width="9" style="178"/>
    <col min="565" max="565" width="9.875" style="178" bestFit="1" customWidth="1"/>
    <col min="566" max="566" width="3.875" style="178" bestFit="1" customWidth="1"/>
    <col min="567" max="567" width="11" style="178" bestFit="1" customWidth="1"/>
    <col min="568" max="570" width="9" style="178"/>
    <col min="571" max="571" width="3.875" style="178" bestFit="1" customWidth="1"/>
    <col min="572" max="575" width="9" style="178"/>
    <col min="576" max="576" width="4.875" style="178" bestFit="1" customWidth="1"/>
    <col min="577" max="768" width="9" style="178"/>
    <col min="769" max="775" width="0" style="178" hidden="1" customWidth="1"/>
    <col min="776" max="777" width="20.625" style="178" customWidth="1"/>
    <col min="778" max="779" width="15.375" style="178" customWidth="1"/>
    <col min="780" max="783" width="8.625" style="178" customWidth="1"/>
    <col min="784" max="786" width="6.625" style="178" customWidth="1"/>
    <col min="787" max="788" width="8.625" style="178" customWidth="1"/>
    <col min="789" max="789" width="7.375" style="178" customWidth="1"/>
    <col min="790" max="790" width="11.625" style="178" bestFit="1" customWidth="1"/>
    <col min="791" max="791" width="12.5" style="178" bestFit="1" customWidth="1"/>
    <col min="792" max="792" width="12.625" style="178" bestFit="1" customWidth="1"/>
    <col min="793" max="793" width="13.625" style="178" bestFit="1" customWidth="1"/>
    <col min="794" max="801" width="12" style="178" customWidth="1"/>
    <col min="802" max="802" width="10.125" style="178" bestFit="1" customWidth="1"/>
    <col min="803" max="803" width="7.25" style="178" bestFit="1" customWidth="1"/>
    <col min="804" max="804" width="4.125" style="178" bestFit="1" customWidth="1"/>
    <col min="805" max="805" width="7" style="178" bestFit="1" customWidth="1"/>
    <col min="806" max="806" width="3.625" style="178" bestFit="1" customWidth="1"/>
    <col min="807" max="807" width="16.75" style="178" bestFit="1" customWidth="1"/>
    <col min="808" max="808" width="7.875" style="178" bestFit="1" customWidth="1"/>
    <col min="809" max="809" width="10.75" style="178" bestFit="1" customWidth="1"/>
    <col min="810" max="810" width="8.625" style="178" bestFit="1" customWidth="1"/>
    <col min="811" max="811" width="10.125" style="178" bestFit="1" customWidth="1"/>
    <col min="812" max="813" width="8.625" style="178" bestFit="1" customWidth="1"/>
    <col min="814" max="814" width="9" style="178"/>
    <col min="815" max="815" width="4.25" style="178" bestFit="1" customWidth="1"/>
    <col min="816" max="816" width="6.75" style="178" bestFit="1" customWidth="1"/>
    <col min="817" max="818" width="10.125" style="178" bestFit="1" customWidth="1"/>
    <col min="819" max="820" width="9" style="178"/>
    <col min="821" max="821" width="9.875" style="178" bestFit="1" customWidth="1"/>
    <col min="822" max="822" width="3.875" style="178" bestFit="1" customWidth="1"/>
    <col min="823" max="823" width="11" style="178" bestFit="1" customWidth="1"/>
    <col min="824" max="826" width="9" style="178"/>
    <col min="827" max="827" width="3.875" style="178" bestFit="1" customWidth="1"/>
    <col min="828" max="831" width="9" style="178"/>
    <col min="832" max="832" width="4.875" style="178" bestFit="1" customWidth="1"/>
    <col min="833" max="1024" width="9" style="178"/>
    <col min="1025" max="1031" width="0" style="178" hidden="1" customWidth="1"/>
    <col min="1032" max="1033" width="20.625" style="178" customWidth="1"/>
    <col min="1034" max="1035" width="15.375" style="178" customWidth="1"/>
    <col min="1036" max="1039" width="8.625" style="178" customWidth="1"/>
    <col min="1040" max="1042" width="6.625" style="178" customWidth="1"/>
    <col min="1043" max="1044" width="8.625" style="178" customWidth="1"/>
    <col min="1045" max="1045" width="7.375" style="178" customWidth="1"/>
    <col min="1046" max="1046" width="11.625" style="178" bestFit="1" customWidth="1"/>
    <col min="1047" max="1047" width="12.5" style="178" bestFit="1" customWidth="1"/>
    <col min="1048" max="1048" width="12.625" style="178" bestFit="1" customWidth="1"/>
    <col min="1049" max="1049" width="13.625" style="178" bestFit="1" customWidth="1"/>
    <col min="1050" max="1057" width="12" style="178" customWidth="1"/>
    <col min="1058" max="1058" width="10.125" style="178" bestFit="1" customWidth="1"/>
    <col min="1059" max="1059" width="7.25" style="178" bestFit="1" customWidth="1"/>
    <col min="1060" max="1060" width="4.125" style="178" bestFit="1" customWidth="1"/>
    <col min="1061" max="1061" width="7" style="178" bestFit="1" customWidth="1"/>
    <col min="1062" max="1062" width="3.625" style="178" bestFit="1" customWidth="1"/>
    <col min="1063" max="1063" width="16.75" style="178" bestFit="1" customWidth="1"/>
    <col min="1064" max="1064" width="7.875" style="178" bestFit="1" customWidth="1"/>
    <col min="1065" max="1065" width="10.75" style="178" bestFit="1" customWidth="1"/>
    <col min="1066" max="1066" width="8.625" style="178" bestFit="1" customWidth="1"/>
    <col min="1067" max="1067" width="10.125" style="178" bestFit="1" customWidth="1"/>
    <col min="1068" max="1069" width="8.625" style="178" bestFit="1" customWidth="1"/>
    <col min="1070" max="1070" width="9" style="178"/>
    <col min="1071" max="1071" width="4.25" style="178" bestFit="1" customWidth="1"/>
    <col min="1072" max="1072" width="6.75" style="178" bestFit="1" customWidth="1"/>
    <col min="1073" max="1074" width="10.125" style="178" bestFit="1" customWidth="1"/>
    <col min="1075" max="1076" width="9" style="178"/>
    <col min="1077" max="1077" width="9.875" style="178" bestFit="1" customWidth="1"/>
    <col min="1078" max="1078" width="3.875" style="178" bestFit="1" customWidth="1"/>
    <col min="1079" max="1079" width="11" style="178" bestFit="1" customWidth="1"/>
    <col min="1080" max="1082" width="9" style="178"/>
    <col min="1083" max="1083" width="3.875" style="178" bestFit="1" customWidth="1"/>
    <col min="1084" max="1087" width="9" style="178"/>
    <col min="1088" max="1088" width="4.875" style="178" bestFit="1" customWidth="1"/>
    <col min="1089" max="1280" width="9" style="178"/>
    <col min="1281" max="1287" width="0" style="178" hidden="1" customWidth="1"/>
    <col min="1288" max="1289" width="20.625" style="178" customWidth="1"/>
    <col min="1290" max="1291" width="15.375" style="178" customWidth="1"/>
    <col min="1292" max="1295" width="8.625" style="178" customWidth="1"/>
    <col min="1296" max="1298" width="6.625" style="178" customWidth="1"/>
    <col min="1299" max="1300" width="8.625" style="178" customWidth="1"/>
    <col min="1301" max="1301" width="7.375" style="178" customWidth="1"/>
    <col min="1302" max="1302" width="11.625" style="178" bestFit="1" customWidth="1"/>
    <col min="1303" max="1303" width="12.5" style="178" bestFit="1" customWidth="1"/>
    <col min="1304" max="1304" width="12.625" style="178" bestFit="1" customWidth="1"/>
    <col min="1305" max="1305" width="13.625" style="178" bestFit="1" customWidth="1"/>
    <col min="1306" max="1313" width="12" style="178" customWidth="1"/>
    <col min="1314" max="1314" width="10.125" style="178" bestFit="1" customWidth="1"/>
    <col min="1315" max="1315" width="7.25" style="178" bestFit="1" customWidth="1"/>
    <col min="1316" max="1316" width="4.125" style="178" bestFit="1" customWidth="1"/>
    <col min="1317" max="1317" width="7" style="178" bestFit="1" customWidth="1"/>
    <col min="1318" max="1318" width="3.625" style="178" bestFit="1" customWidth="1"/>
    <col min="1319" max="1319" width="16.75" style="178" bestFit="1" customWidth="1"/>
    <col min="1320" max="1320" width="7.875" style="178" bestFit="1" customWidth="1"/>
    <col min="1321" max="1321" width="10.75" style="178" bestFit="1" customWidth="1"/>
    <col min="1322" max="1322" width="8.625" style="178" bestFit="1" customWidth="1"/>
    <col min="1323" max="1323" width="10.125" style="178" bestFit="1" customWidth="1"/>
    <col min="1324" max="1325" width="8.625" style="178" bestFit="1" customWidth="1"/>
    <col min="1326" max="1326" width="9" style="178"/>
    <col min="1327" max="1327" width="4.25" style="178" bestFit="1" customWidth="1"/>
    <col min="1328" max="1328" width="6.75" style="178" bestFit="1" customWidth="1"/>
    <col min="1329" max="1330" width="10.125" style="178" bestFit="1" customWidth="1"/>
    <col min="1331" max="1332" width="9" style="178"/>
    <col min="1333" max="1333" width="9.875" style="178" bestFit="1" customWidth="1"/>
    <col min="1334" max="1334" width="3.875" style="178" bestFit="1" customWidth="1"/>
    <col min="1335" max="1335" width="11" style="178" bestFit="1" customWidth="1"/>
    <col min="1336" max="1338" width="9" style="178"/>
    <col min="1339" max="1339" width="3.875" style="178" bestFit="1" customWidth="1"/>
    <col min="1340" max="1343" width="9" style="178"/>
    <col min="1344" max="1344" width="4.875" style="178" bestFit="1" customWidth="1"/>
    <col min="1345" max="1536" width="9" style="178"/>
    <col min="1537" max="1543" width="0" style="178" hidden="1" customWidth="1"/>
    <col min="1544" max="1545" width="20.625" style="178" customWidth="1"/>
    <col min="1546" max="1547" width="15.375" style="178" customWidth="1"/>
    <col min="1548" max="1551" width="8.625" style="178" customWidth="1"/>
    <col min="1552" max="1554" width="6.625" style="178" customWidth="1"/>
    <col min="1555" max="1556" width="8.625" style="178" customWidth="1"/>
    <col min="1557" max="1557" width="7.375" style="178" customWidth="1"/>
    <col min="1558" max="1558" width="11.625" style="178" bestFit="1" customWidth="1"/>
    <col min="1559" max="1559" width="12.5" style="178" bestFit="1" customWidth="1"/>
    <col min="1560" max="1560" width="12.625" style="178" bestFit="1" customWidth="1"/>
    <col min="1561" max="1561" width="13.625" style="178" bestFit="1" customWidth="1"/>
    <col min="1562" max="1569" width="12" style="178" customWidth="1"/>
    <col min="1570" max="1570" width="10.125" style="178" bestFit="1" customWidth="1"/>
    <col min="1571" max="1571" width="7.25" style="178" bestFit="1" customWidth="1"/>
    <col min="1572" max="1572" width="4.125" style="178" bestFit="1" customWidth="1"/>
    <col min="1573" max="1573" width="7" style="178" bestFit="1" customWidth="1"/>
    <col min="1574" max="1574" width="3.625" style="178" bestFit="1" customWidth="1"/>
    <col min="1575" max="1575" width="16.75" style="178" bestFit="1" customWidth="1"/>
    <col min="1576" max="1576" width="7.875" style="178" bestFit="1" customWidth="1"/>
    <col min="1577" max="1577" width="10.75" style="178" bestFit="1" customWidth="1"/>
    <col min="1578" max="1578" width="8.625" style="178" bestFit="1" customWidth="1"/>
    <col min="1579" max="1579" width="10.125" style="178" bestFit="1" customWidth="1"/>
    <col min="1580" max="1581" width="8.625" style="178" bestFit="1" customWidth="1"/>
    <col min="1582" max="1582" width="9" style="178"/>
    <col min="1583" max="1583" width="4.25" style="178" bestFit="1" customWidth="1"/>
    <col min="1584" max="1584" width="6.75" style="178" bestFit="1" customWidth="1"/>
    <col min="1585" max="1586" width="10.125" style="178" bestFit="1" customWidth="1"/>
    <col min="1587" max="1588" width="9" style="178"/>
    <col min="1589" max="1589" width="9.875" style="178" bestFit="1" customWidth="1"/>
    <col min="1590" max="1590" width="3.875" style="178" bestFit="1" customWidth="1"/>
    <col min="1591" max="1591" width="11" style="178" bestFit="1" customWidth="1"/>
    <col min="1592" max="1594" width="9" style="178"/>
    <col min="1595" max="1595" width="3.875" style="178" bestFit="1" customWidth="1"/>
    <col min="1596" max="1599" width="9" style="178"/>
    <col min="1600" max="1600" width="4.875" style="178" bestFit="1" customWidth="1"/>
    <col min="1601" max="1792" width="9" style="178"/>
    <col min="1793" max="1799" width="0" style="178" hidden="1" customWidth="1"/>
    <col min="1800" max="1801" width="20.625" style="178" customWidth="1"/>
    <col min="1802" max="1803" width="15.375" style="178" customWidth="1"/>
    <col min="1804" max="1807" width="8.625" style="178" customWidth="1"/>
    <col min="1808" max="1810" width="6.625" style="178" customWidth="1"/>
    <col min="1811" max="1812" width="8.625" style="178" customWidth="1"/>
    <col min="1813" max="1813" width="7.375" style="178" customWidth="1"/>
    <col min="1814" max="1814" width="11.625" style="178" bestFit="1" customWidth="1"/>
    <col min="1815" max="1815" width="12.5" style="178" bestFit="1" customWidth="1"/>
    <col min="1816" max="1816" width="12.625" style="178" bestFit="1" customWidth="1"/>
    <col min="1817" max="1817" width="13.625" style="178" bestFit="1" customWidth="1"/>
    <col min="1818" max="1825" width="12" style="178" customWidth="1"/>
    <col min="1826" max="1826" width="10.125" style="178" bestFit="1" customWidth="1"/>
    <col min="1827" max="1827" width="7.25" style="178" bestFit="1" customWidth="1"/>
    <col min="1828" max="1828" width="4.125" style="178" bestFit="1" customWidth="1"/>
    <col min="1829" max="1829" width="7" style="178" bestFit="1" customWidth="1"/>
    <col min="1830" max="1830" width="3.625" style="178" bestFit="1" customWidth="1"/>
    <col min="1831" max="1831" width="16.75" style="178" bestFit="1" customWidth="1"/>
    <col min="1832" max="1832" width="7.875" style="178" bestFit="1" customWidth="1"/>
    <col min="1833" max="1833" width="10.75" style="178" bestFit="1" customWidth="1"/>
    <col min="1834" max="1834" width="8.625" style="178" bestFit="1" customWidth="1"/>
    <col min="1835" max="1835" width="10.125" style="178" bestFit="1" customWidth="1"/>
    <col min="1836" max="1837" width="8.625" style="178" bestFit="1" customWidth="1"/>
    <col min="1838" max="1838" width="9" style="178"/>
    <col min="1839" max="1839" width="4.25" style="178" bestFit="1" customWidth="1"/>
    <col min="1840" max="1840" width="6.75" style="178" bestFit="1" customWidth="1"/>
    <col min="1841" max="1842" width="10.125" style="178" bestFit="1" customWidth="1"/>
    <col min="1843" max="1844" width="9" style="178"/>
    <col min="1845" max="1845" width="9.875" style="178" bestFit="1" customWidth="1"/>
    <col min="1846" max="1846" width="3.875" style="178" bestFit="1" customWidth="1"/>
    <col min="1847" max="1847" width="11" style="178" bestFit="1" customWidth="1"/>
    <col min="1848" max="1850" width="9" style="178"/>
    <col min="1851" max="1851" width="3.875" style="178" bestFit="1" customWidth="1"/>
    <col min="1852" max="1855" width="9" style="178"/>
    <col min="1856" max="1856" width="4.875" style="178" bestFit="1" customWidth="1"/>
    <col min="1857" max="2048" width="9" style="178"/>
    <col min="2049" max="2055" width="0" style="178" hidden="1" customWidth="1"/>
    <col min="2056" max="2057" width="20.625" style="178" customWidth="1"/>
    <col min="2058" max="2059" width="15.375" style="178" customWidth="1"/>
    <col min="2060" max="2063" width="8.625" style="178" customWidth="1"/>
    <col min="2064" max="2066" width="6.625" style="178" customWidth="1"/>
    <col min="2067" max="2068" width="8.625" style="178" customWidth="1"/>
    <col min="2069" max="2069" width="7.375" style="178" customWidth="1"/>
    <col min="2070" max="2070" width="11.625" style="178" bestFit="1" customWidth="1"/>
    <col min="2071" max="2071" width="12.5" style="178" bestFit="1" customWidth="1"/>
    <col min="2072" max="2072" width="12.625" style="178" bestFit="1" customWidth="1"/>
    <col min="2073" max="2073" width="13.625" style="178" bestFit="1" customWidth="1"/>
    <col min="2074" max="2081" width="12" style="178" customWidth="1"/>
    <col min="2082" max="2082" width="10.125" style="178" bestFit="1" customWidth="1"/>
    <col min="2083" max="2083" width="7.25" style="178" bestFit="1" customWidth="1"/>
    <col min="2084" max="2084" width="4.125" style="178" bestFit="1" customWidth="1"/>
    <col min="2085" max="2085" width="7" style="178" bestFit="1" customWidth="1"/>
    <col min="2086" max="2086" width="3.625" style="178" bestFit="1" customWidth="1"/>
    <col min="2087" max="2087" width="16.75" style="178" bestFit="1" customWidth="1"/>
    <col min="2088" max="2088" width="7.875" style="178" bestFit="1" customWidth="1"/>
    <col min="2089" max="2089" width="10.75" style="178" bestFit="1" customWidth="1"/>
    <col min="2090" max="2090" width="8.625" style="178" bestFit="1" customWidth="1"/>
    <col min="2091" max="2091" width="10.125" style="178" bestFit="1" customWidth="1"/>
    <col min="2092" max="2093" width="8.625" style="178" bestFit="1" customWidth="1"/>
    <col min="2094" max="2094" width="9" style="178"/>
    <col min="2095" max="2095" width="4.25" style="178" bestFit="1" customWidth="1"/>
    <col min="2096" max="2096" width="6.75" style="178" bestFit="1" customWidth="1"/>
    <col min="2097" max="2098" width="10.125" style="178" bestFit="1" customWidth="1"/>
    <col min="2099" max="2100" width="9" style="178"/>
    <col min="2101" max="2101" width="9.875" style="178" bestFit="1" customWidth="1"/>
    <col min="2102" max="2102" width="3.875" style="178" bestFit="1" customWidth="1"/>
    <col min="2103" max="2103" width="11" style="178" bestFit="1" customWidth="1"/>
    <col min="2104" max="2106" width="9" style="178"/>
    <col min="2107" max="2107" width="3.875" style="178" bestFit="1" customWidth="1"/>
    <col min="2108" max="2111" width="9" style="178"/>
    <col min="2112" max="2112" width="4.875" style="178" bestFit="1" customWidth="1"/>
    <col min="2113" max="2304" width="9" style="178"/>
    <col min="2305" max="2311" width="0" style="178" hidden="1" customWidth="1"/>
    <col min="2312" max="2313" width="20.625" style="178" customWidth="1"/>
    <col min="2314" max="2315" width="15.375" style="178" customWidth="1"/>
    <col min="2316" max="2319" width="8.625" style="178" customWidth="1"/>
    <col min="2320" max="2322" width="6.625" style="178" customWidth="1"/>
    <col min="2323" max="2324" width="8.625" style="178" customWidth="1"/>
    <col min="2325" max="2325" width="7.375" style="178" customWidth="1"/>
    <col min="2326" max="2326" width="11.625" style="178" bestFit="1" customWidth="1"/>
    <col min="2327" max="2327" width="12.5" style="178" bestFit="1" customWidth="1"/>
    <col min="2328" max="2328" width="12.625" style="178" bestFit="1" customWidth="1"/>
    <col min="2329" max="2329" width="13.625" style="178" bestFit="1" customWidth="1"/>
    <col min="2330" max="2337" width="12" style="178" customWidth="1"/>
    <col min="2338" max="2338" width="10.125" style="178" bestFit="1" customWidth="1"/>
    <col min="2339" max="2339" width="7.25" style="178" bestFit="1" customWidth="1"/>
    <col min="2340" max="2340" width="4.125" style="178" bestFit="1" customWidth="1"/>
    <col min="2341" max="2341" width="7" style="178" bestFit="1" customWidth="1"/>
    <col min="2342" max="2342" width="3.625" style="178" bestFit="1" customWidth="1"/>
    <col min="2343" max="2343" width="16.75" style="178" bestFit="1" customWidth="1"/>
    <col min="2344" max="2344" width="7.875" style="178" bestFit="1" customWidth="1"/>
    <col min="2345" max="2345" width="10.75" style="178" bestFit="1" customWidth="1"/>
    <col min="2346" max="2346" width="8.625" style="178" bestFit="1" customWidth="1"/>
    <col min="2347" max="2347" width="10.125" style="178" bestFit="1" customWidth="1"/>
    <col min="2348" max="2349" width="8.625" style="178" bestFit="1" customWidth="1"/>
    <col min="2350" max="2350" width="9" style="178"/>
    <col min="2351" max="2351" width="4.25" style="178" bestFit="1" customWidth="1"/>
    <col min="2352" max="2352" width="6.75" style="178" bestFit="1" customWidth="1"/>
    <col min="2353" max="2354" width="10.125" style="178" bestFit="1" customWidth="1"/>
    <col min="2355" max="2356" width="9" style="178"/>
    <col min="2357" max="2357" width="9.875" style="178" bestFit="1" customWidth="1"/>
    <col min="2358" max="2358" width="3.875" style="178" bestFit="1" customWidth="1"/>
    <col min="2359" max="2359" width="11" style="178" bestFit="1" customWidth="1"/>
    <col min="2360" max="2362" width="9" style="178"/>
    <col min="2363" max="2363" width="3.875" style="178" bestFit="1" customWidth="1"/>
    <col min="2364" max="2367" width="9" style="178"/>
    <col min="2368" max="2368" width="4.875" style="178" bestFit="1" customWidth="1"/>
    <col min="2369" max="2560" width="9" style="178"/>
    <col min="2561" max="2567" width="0" style="178" hidden="1" customWidth="1"/>
    <col min="2568" max="2569" width="20.625" style="178" customWidth="1"/>
    <col min="2570" max="2571" width="15.375" style="178" customWidth="1"/>
    <col min="2572" max="2575" width="8.625" style="178" customWidth="1"/>
    <col min="2576" max="2578" width="6.625" style="178" customWidth="1"/>
    <col min="2579" max="2580" width="8.625" style="178" customWidth="1"/>
    <col min="2581" max="2581" width="7.375" style="178" customWidth="1"/>
    <col min="2582" max="2582" width="11.625" style="178" bestFit="1" customWidth="1"/>
    <col min="2583" max="2583" width="12.5" style="178" bestFit="1" customWidth="1"/>
    <col min="2584" max="2584" width="12.625" style="178" bestFit="1" customWidth="1"/>
    <col min="2585" max="2585" width="13.625" style="178" bestFit="1" customWidth="1"/>
    <col min="2586" max="2593" width="12" style="178" customWidth="1"/>
    <col min="2594" max="2594" width="10.125" style="178" bestFit="1" customWidth="1"/>
    <col min="2595" max="2595" width="7.25" style="178" bestFit="1" customWidth="1"/>
    <col min="2596" max="2596" width="4.125" style="178" bestFit="1" customWidth="1"/>
    <col min="2597" max="2597" width="7" style="178" bestFit="1" customWidth="1"/>
    <col min="2598" max="2598" width="3.625" style="178" bestFit="1" customWidth="1"/>
    <col min="2599" max="2599" width="16.75" style="178" bestFit="1" customWidth="1"/>
    <col min="2600" max="2600" width="7.875" style="178" bestFit="1" customWidth="1"/>
    <col min="2601" max="2601" width="10.75" style="178" bestFit="1" customWidth="1"/>
    <col min="2602" max="2602" width="8.625" style="178" bestFit="1" customWidth="1"/>
    <col min="2603" max="2603" width="10.125" style="178" bestFit="1" customWidth="1"/>
    <col min="2604" max="2605" width="8.625" style="178" bestFit="1" customWidth="1"/>
    <col min="2606" max="2606" width="9" style="178"/>
    <col min="2607" max="2607" width="4.25" style="178" bestFit="1" customWidth="1"/>
    <col min="2608" max="2608" width="6.75" style="178" bestFit="1" customWidth="1"/>
    <col min="2609" max="2610" width="10.125" style="178" bestFit="1" customWidth="1"/>
    <col min="2611" max="2612" width="9" style="178"/>
    <col min="2613" max="2613" width="9.875" style="178" bestFit="1" customWidth="1"/>
    <col min="2614" max="2614" width="3.875" style="178" bestFit="1" customWidth="1"/>
    <col min="2615" max="2615" width="11" style="178" bestFit="1" customWidth="1"/>
    <col min="2616" max="2618" width="9" style="178"/>
    <col min="2619" max="2619" width="3.875" style="178" bestFit="1" customWidth="1"/>
    <col min="2620" max="2623" width="9" style="178"/>
    <col min="2624" max="2624" width="4.875" style="178" bestFit="1" customWidth="1"/>
    <col min="2625" max="2816" width="9" style="178"/>
    <col min="2817" max="2823" width="0" style="178" hidden="1" customWidth="1"/>
    <col min="2824" max="2825" width="20.625" style="178" customWidth="1"/>
    <col min="2826" max="2827" width="15.375" style="178" customWidth="1"/>
    <col min="2828" max="2831" width="8.625" style="178" customWidth="1"/>
    <col min="2832" max="2834" width="6.625" style="178" customWidth="1"/>
    <col min="2835" max="2836" width="8.625" style="178" customWidth="1"/>
    <col min="2837" max="2837" width="7.375" style="178" customWidth="1"/>
    <col min="2838" max="2838" width="11.625" style="178" bestFit="1" customWidth="1"/>
    <col min="2839" max="2839" width="12.5" style="178" bestFit="1" customWidth="1"/>
    <col min="2840" max="2840" width="12.625" style="178" bestFit="1" customWidth="1"/>
    <col min="2841" max="2841" width="13.625" style="178" bestFit="1" customWidth="1"/>
    <col min="2842" max="2849" width="12" style="178" customWidth="1"/>
    <col min="2850" max="2850" width="10.125" style="178" bestFit="1" customWidth="1"/>
    <col min="2851" max="2851" width="7.25" style="178" bestFit="1" customWidth="1"/>
    <col min="2852" max="2852" width="4.125" style="178" bestFit="1" customWidth="1"/>
    <col min="2853" max="2853" width="7" style="178" bestFit="1" customWidth="1"/>
    <col min="2854" max="2854" width="3.625" style="178" bestFit="1" customWidth="1"/>
    <col min="2855" max="2855" width="16.75" style="178" bestFit="1" customWidth="1"/>
    <col min="2856" max="2856" width="7.875" style="178" bestFit="1" customWidth="1"/>
    <col min="2857" max="2857" width="10.75" style="178" bestFit="1" customWidth="1"/>
    <col min="2858" max="2858" width="8.625" style="178" bestFit="1" customWidth="1"/>
    <col min="2859" max="2859" width="10.125" style="178" bestFit="1" customWidth="1"/>
    <col min="2860" max="2861" width="8.625" style="178" bestFit="1" customWidth="1"/>
    <col min="2862" max="2862" width="9" style="178"/>
    <col min="2863" max="2863" width="4.25" style="178" bestFit="1" customWidth="1"/>
    <col min="2864" max="2864" width="6.75" style="178" bestFit="1" customWidth="1"/>
    <col min="2865" max="2866" width="10.125" style="178" bestFit="1" customWidth="1"/>
    <col min="2867" max="2868" width="9" style="178"/>
    <col min="2869" max="2869" width="9.875" style="178" bestFit="1" customWidth="1"/>
    <col min="2870" max="2870" width="3.875" style="178" bestFit="1" customWidth="1"/>
    <col min="2871" max="2871" width="11" style="178" bestFit="1" customWidth="1"/>
    <col min="2872" max="2874" width="9" style="178"/>
    <col min="2875" max="2875" width="3.875" style="178" bestFit="1" customWidth="1"/>
    <col min="2876" max="2879" width="9" style="178"/>
    <col min="2880" max="2880" width="4.875" style="178" bestFit="1" customWidth="1"/>
    <col min="2881" max="3072" width="9" style="178"/>
    <col min="3073" max="3079" width="0" style="178" hidden="1" customWidth="1"/>
    <col min="3080" max="3081" width="20.625" style="178" customWidth="1"/>
    <col min="3082" max="3083" width="15.375" style="178" customWidth="1"/>
    <col min="3084" max="3087" width="8.625" style="178" customWidth="1"/>
    <col min="3088" max="3090" width="6.625" style="178" customWidth="1"/>
    <col min="3091" max="3092" width="8.625" style="178" customWidth="1"/>
    <col min="3093" max="3093" width="7.375" style="178" customWidth="1"/>
    <col min="3094" max="3094" width="11.625" style="178" bestFit="1" customWidth="1"/>
    <col min="3095" max="3095" width="12.5" style="178" bestFit="1" customWidth="1"/>
    <col min="3096" max="3096" width="12.625" style="178" bestFit="1" customWidth="1"/>
    <col min="3097" max="3097" width="13.625" style="178" bestFit="1" customWidth="1"/>
    <col min="3098" max="3105" width="12" style="178" customWidth="1"/>
    <col min="3106" max="3106" width="10.125" style="178" bestFit="1" customWidth="1"/>
    <col min="3107" max="3107" width="7.25" style="178" bestFit="1" customWidth="1"/>
    <col min="3108" max="3108" width="4.125" style="178" bestFit="1" customWidth="1"/>
    <col min="3109" max="3109" width="7" style="178" bestFit="1" customWidth="1"/>
    <col min="3110" max="3110" width="3.625" style="178" bestFit="1" customWidth="1"/>
    <col min="3111" max="3111" width="16.75" style="178" bestFit="1" customWidth="1"/>
    <col min="3112" max="3112" width="7.875" style="178" bestFit="1" customWidth="1"/>
    <col min="3113" max="3113" width="10.75" style="178" bestFit="1" customWidth="1"/>
    <col min="3114" max="3114" width="8.625" style="178" bestFit="1" customWidth="1"/>
    <col min="3115" max="3115" width="10.125" style="178" bestFit="1" customWidth="1"/>
    <col min="3116" max="3117" width="8.625" style="178" bestFit="1" customWidth="1"/>
    <col min="3118" max="3118" width="9" style="178"/>
    <col min="3119" max="3119" width="4.25" style="178" bestFit="1" customWidth="1"/>
    <col min="3120" max="3120" width="6.75" style="178" bestFit="1" customWidth="1"/>
    <col min="3121" max="3122" width="10.125" style="178" bestFit="1" customWidth="1"/>
    <col min="3123" max="3124" width="9" style="178"/>
    <col min="3125" max="3125" width="9.875" style="178" bestFit="1" customWidth="1"/>
    <col min="3126" max="3126" width="3.875" style="178" bestFit="1" customWidth="1"/>
    <col min="3127" max="3127" width="11" style="178" bestFit="1" customWidth="1"/>
    <col min="3128" max="3130" width="9" style="178"/>
    <col min="3131" max="3131" width="3.875" style="178" bestFit="1" customWidth="1"/>
    <col min="3132" max="3135" width="9" style="178"/>
    <col min="3136" max="3136" width="4.875" style="178" bestFit="1" customWidth="1"/>
    <col min="3137" max="3328" width="9" style="178"/>
    <col min="3329" max="3335" width="0" style="178" hidden="1" customWidth="1"/>
    <col min="3336" max="3337" width="20.625" style="178" customWidth="1"/>
    <col min="3338" max="3339" width="15.375" style="178" customWidth="1"/>
    <col min="3340" max="3343" width="8.625" style="178" customWidth="1"/>
    <col min="3344" max="3346" width="6.625" style="178" customWidth="1"/>
    <col min="3347" max="3348" width="8.625" style="178" customWidth="1"/>
    <col min="3349" max="3349" width="7.375" style="178" customWidth="1"/>
    <col min="3350" max="3350" width="11.625" style="178" bestFit="1" customWidth="1"/>
    <col min="3351" max="3351" width="12.5" style="178" bestFit="1" customWidth="1"/>
    <col min="3352" max="3352" width="12.625" style="178" bestFit="1" customWidth="1"/>
    <col min="3353" max="3353" width="13.625" style="178" bestFit="1" customWidth="1"/>
    <col min="3354" max="3361" width="12" style="178" customWidth="1"/>
    <col min="3362" max="3362" width="10.125" style="178" bestFit="1" customWidth="1"/>
    <col min="3363" max="3363" width="7.25" style="178" bestFit="1" customWidth="1"/>
    <col min="3364" max="3364" width="4.125" style="178" bestFit="1" customWidth="1"/>
    <col min="3365" max="3365" width="7" style="178" bestFit="1" customWidth="1"/>
    <col min="3366" max="3366" width="3.625" style="178" bestFit="1" customWidth="1"/>
    <col min="3367" max="3367" width="16.75" style="178" bestFit="1" customWidth="1"/>
    <col min="3368" max="3368" width="7.875" style="178" bestFit="1" customWidth="1"/>
    <col min="3369" max="3369" width="10.75" style="178" bestFit="1" customWidth="1"/>
    <col min="3370" max="3370" width="8.625" style="178" bestFit="1" customWidth="1"/>
    <col min="3371" max="3371" width="10.125" style="178" bestFit="1" customWidth="1"/>
    <col min="3372" max="3373" width="8.625" style="178" bestFit="1" customWidth="1"/>
    <col min="3374" max="3374" width="9" style="178"/>
    <col min="3375" max="3375" width="4.25" style="178" bestFit="1" customWidth="1"/>
    <col min="3376" max="3376" width="6.75" style="178" bestFit="1" customWidth="1"/>
    <col min="3377" max="3378" width="10.125" style="178" bestFit="1" customWidth="1"/>
    <col min="3379" max="3380" width="9" style="178"/>
    <col min="3381" max="3381" width="9.875" style="178" bestFit="1" customWidth="1"/>
    <col min="3382" max="3382" width="3.875" style="178" bestFit="1" customWidth="1"/>
    <col min="3383" max="3383" width="11" style="178" bestFit="1" customWidth="1"/>
    <col min="3384" max="3386" width="9" style="178"/>
    <col min="3387" max="3387" width="3.875" style="178" bestFit="1" customWidth="1"/>
    <col min="3388" max="3391" width="9" style="178"/>
    <col min="3392" max="3392" width="4.875" style="178" bestFit="1" customWidth="1"/>
    <col min="3393" max="3584" width="9" style="178"/>
    <col min="3585" max="3591" width="0" style="178" hidden="1" customWidth="1"/>
    <col min="3592" max="3593" width="20.625" style="178" customWidth="1"/>
    <col min="3594" max="3595" width="15.375" style="178" customWidth="1"/>
    <col min="3596" max="3599" width="8.625" style="178" customWidth="1"/>
    <col min="3600" max="3602" width="6.625" style="178" customWidth="1"/>
    <col min="3603" max="3604" width="8.625" style="178" customWidth="1"/>
    <col min="3605" max="3605" width="7.375" style="178" customWidth="1"/>
    <col min="3606" max="3606" width="11.625" style="178" bestFit="1" customWidth="1"/>
    <col min="3607" max="3607" width="12.5" style="178" bestFit="1" customWidth="1"/>
    <col min="3608" max="3608" width="12.625" style="178" bestFit="1" customWidth="1"/>
    <col min="3609" max="3609" width="13.625" style="178" bestFit="1" customWidth="1"/>
    <col min="3610" max="3617" width="12" style="178" customWidth="1"/>
    <col min="3618" max="3618" width="10.125" style="178" bestFit="1" customWidth="1"/>
    <col min="3619" max="3619" width="7.25" style="178" bestFit="1" customWidth="1"/>
    <col min="3620" max="3620" width="4.125" style="178" bestFit="1" customWidth="1"/>
    <col min="3621" max="3621" width="7" style="178" bestFit="1" customWidth="1"/>
    <col min="3622" max="3622" width="3.625" style="178" bestFit="1" customWidth="1"/>
    <col min="3623" max="3623" width="16.75" style="178" bestFit="1" customWidth="1"/>
    <col min="3624" max="3624" width="7.875" style="178" bestFit="1" customWidth="1"/>
    <col min="3625" max="3625" width="10.75" style="178" bestFit="1" customWidth="1"/>
    <col min="3626" max="3626" width="8.625" style="178" bestFit="1" customWidth="1"/>
    <col min="3627" max="3627" width="10.125" style="178" bestFit="1" customWidth="1"/>
    <col min="3628" max="3629" width="8.625" style="178" bestFit="1" customWidth="1"/>
    <col min="3630" max="3630" width="9" style="178"/>
    <col min="3631" max="3631" width="4.25" style="178" bestFit="1" customWidth="1"/>
    <col min="3632" max="3632" width="6.75" style="178" bestFit="1" customWidth="1"/>
    <col min="3633" max="3634" width="10.125" style="178" bestFit="1" customWidth="1"/>
    <col min="3635" max="3636" width="9" style="178"/>
    <col min="3637" max="3637" width="9.875" style="178" bestFit="1" customWidth="1"/>
    <col min="3638" max="3638" width="3.875" style="178" bestFit="1" customWidth="1"/>
    <col min="3639" max="3639" width="11" style="178" bestFit="1" customWidth="1"/>
    <col min="3640" max="3642" width="9" style="178"/>
    <col min="3643" max="3643" width="3.875" style="178" bestFit="1" customWidth="1"/>
    <col min="3644" max="3647" width="9" style="178"/>
    <col min="3648" max="3648" width="4.875" style="178" bestFit="1" customWidth="1"/>
    <col min="3649" max="3840" width="9" style="178"/>
    <col min="3841" max="3847" width="0" style="178" hidden="1" customWidth="1"/>
    <col min="3848" max="3849" width="20.625" style="178" customWidth="1"/>
    <col min="3850" max="3851" width="15.375" style="178" customWidth="1"/>
    <col min="3852" max="3855" width="8.625" style="178" customWidth="1"/>
    <col min="3856" max="3858" width="6.625" style="178" customWidth="1"/>
    <col min="3859" max="3860" width="8.625" style="178" customWidth="1"/>
    <col min="3861" max="3861" width="7.375" style="178" customWidth="1"/>
    <col min="3862" max="3862" width="11.625" style="178" bestFit="1" customWidth="1"/>
    <col min="3863" max="3863" width="12.5" style="178" bestFit="1" customWidth="1"/>
    <col min="3864" max="3864" width="12.625" style="178" bestFit="1" customWidth="1"/>
    <col min="3865" max="3865" width="13.625" style="178" bestFit="1" customWidth="1"/>
    <col min="3866" max="3873" width="12" style="178" customWidth="1"/>
    <col min="3874" max="3874" width="10.125" style="178" bestFit="1" customWidth="1"/>
    <col min="3875" max="3875" width="7.25" style="178" bestFit="1" customWidth="1"/>
    <col min="3876" max="3876" width="4.125" style="178" bestFit="1" customWidth="1"/>
    <col min="3877" max="3877" width="7" style="178" bestFit="1" customWidth="1"/>
    <col min="3878" max="3878" width="3.625" style="178" bestFit="1" customWidth="1"/>
    <col min="3879" max="3879" width="16.75" style="178" bestFit="1" customWidth="1"/>
    <col min="3880" max="3880" width="7.875" style="178" bestFit="1" customWidth="1"/>
    <col min="3881" max="3881" width="10.75" style="178" bestFit="1" customWidth="1"/>
    <col min="3882" max="3882" width="8.625" style="178" bestFit="1" customWidth="1"/>
    <col min="3883" max="3883" width="10.125" style="178" bestFit="1" customWidth="1"/>
    <col min="3884" max="3885" width="8.625" style="178" bestFit="1" customWidth="1"/>
    <col min="3886" max="3886" width="9" style="178"/>
    <col min="3887" max="3887" width="4.25" style="178" bestFit="1" customWidth="1"/>
    <col min="3888" max="3888" width="6.75" style="178" bestFit="1" customWidth="1"/>
    <col min="3889" max="3890" width="10.125" style="178" bestFit="1" customWidth="1"/>
    <col min="3891" max="3892" width="9" style="178"/>
    <col min="3893" max="3893" width="9.875" style="178" bestFit="1" customWidth="1"/>
    <col min="3894" max="3894" width="3.875" style="178" bestFit="1" customWidth="1"/>
    <col min="3895" max="3895" width="11" style="178" bestFit="1" customWidth="1"/>
    <col min="3896" max="3898" width="9" style="178"/>
    <col min="3899" max="3899" width="3.875" style="178" bestFit="1" customWidth="1"/>
    <col min="3900" max="3903" width="9" style="178"/>
    <col min="3904" max="3904" width="4.875" style="178" bestFit="1" customWidth="1"/>
    <col min="3905" max="4096" width="9" style="178"/>
    <col min="4097" max="4103" width="0" style="178" hidden="1" customWidth="1"/>
    <col min="4104" max="4105" width="20.625" style="178" customWidth="1"/>
    <col min="4106" max="4107" width="15.375" style="178" customWidth="1"/>
    <col min="4108" max="4111" width="8.625" style="178" customWidth="1"/>
    <col min="4112" max="4114" width="6.625" style="178" customWidth="1"/>
    <col min="4115" max="4116" width="8.625" style="178" customWidth="1"/>
    <col min="4117" max="4117" width="7.375" style="178" customWidth="1"/>
    <col min="4118" max="4118" width="11.625" style="178" bestFit="1" customWidth="1"/>
    <col min="4119" max="4119" width="12.5" style="178" bestFit="1" customWidth="1"/>
    <col min="4120" max="4120" width="12.625" style="178" bestFit="1" customWidth="1"/>
    <col min="4121" max="4121" width="13.625" style="178" bestFit="1" customWidth="1"/>
    <col min="4122" max="4129" width="12" style="178" customWidth="1"/>
    <col min="4130" max="4130" width="10.125" style="178" bestFit="1" customWidth="1"/>
    <col min="4131" max="4131" width="7.25" style="178" bestFit="1" customWidth="1"/>
    <col min="4132" max="4132" width="4.125" style="178" bestFit="1" customWidth="1"/>
    <col min="4133" max="4133" width="7" style="178" bestFit="1" customWidth="1"/>
    <col min="4134" max="4134" width="3.625" style="178" bestFit="1" customWidth="1"/>
    <col min="4135" max="4135" width="16.75" style="178" bestFit="1" customWidth="1"/>
    <col min="4136" max="4136" width="7.875" style="178" bestFit="1" customWidth="1"/>
    <col min="4137" max="4137" width="10.75" style="178" bestFit="1" customWidth="1"/>
    <col min="4138" max="4138" width="8.625" style="178" bestFit="1" customWidth="1"/>
    <col min="4139" max="4139" width="10.125" style="178" bestFit="1" customWidth="1"/>
    <col min="4140" max="4141" width="8.625" style="178" bestFit="1" customWidth="1"/>
    <col min="4142" max="4142" width="9" style="178"/>
    <col min="4143" max="4143" width="4.25" style="178" bestFit="1" customWidth="1"/>
    <col min="4144" max="4144" width="6.75" style="178" bestFit="1" customWidth="1"/>
    <col min="4145" max="4146" width="10.125" style="178" bestFit="1" customWidth="1"/>
    <col min="4147" max="4148" width="9" style="178"/>
    <col min="4149" max="4149" width="9.875" style="178" bestFit="1" customWidth="1"/>
    <col min="4150" max="4150" width="3.875" style="178" bestFit="1" customWidth="1"/>
    <col min="4151" max="4151" width="11" style="178" bestFit="1" customWidth="1"/>
    <col min="4152" max="4154" width="9" style="178"/>
    <col min="4155" max="4155" width="3.875" style="178" bestFit="1" customWidth="1"/>
    <col min="4156" max="4159" width="9" style="178"/>
    <col min="4160" max="4160" width="4.875" style="178" bestFit="1" customWidth="1"/>
    <col min="4161" max="4352" width="9" style="178"/>
    <col min="4353" max="4359" width="0" style="178" hidden="1" customWidth="1"/>
    <col min="4360" max="4361" width="20.625" style="178" customWidth="1"/>
    <col min="4362" max="4363" width="15.375" style="178" customWidth="1"/>
    <col min="4364" max="4367" width="8.625" style="178" customWidth="1"/>
    <col min="4368" max="4370" width="6.625" style="178" customWidth="1"/>
    <col min="4371" max="4372" width="8.625" style="178" customWidth="1"/>
    <col min="4373" max="4373" width="7.375" style="178" customWidth="1"/>
    <col min="4374" max="4374" width="11.625" style="178" bestFit="1" customWidth="1"/>
    <col min="4375" max="4375" width="12.5" style="178" bestFit="1" customWidth="1"/>
    <col min="4376" max="4376" width="12.625" style="178" bestFit="1" customWidth="1"/>
    <col min="4377" max="4377" width="13.625" style="178" bestFit="1" customWidth="1"/>
    <col min="4378" max="4385" width="12" style="178" customWidth="1"/>
    <col min="4386" max="4386" width="10.125" style="178" bestFit="1" customWidth="1"/>
    <col min="4387" max="4387" width="7.25" style="178" bestFit="1" customWidth="1"/>
    <col min="4388" max="4388" width="4.125" style="178" bestFit="1" customWidth="1"/>
    <col min="4389" max="4389" width="7" style="178" bestFit="1" customWidth="1"/>
    <col min="4390" max="4390" width="3.625" style="178" bestFit="1" customWidth="1"/>
    <col min="4391" max="4391" width="16.75" style="178" bestFit="1" customWidth="1"/>
    <col min="4392" max="4392" width="7.875" style="178" bestFit="1" customWidth="1"/>
    <col min="4393" max="4393" width="10.75" style="178" bestFit="1" customWidth="1"/>
    <col min="4394" max="4394" width="8.625" style="178" bestFit="1" customWidth="1"/>
    <col min="4395" max="4395" width="10.125" style="178" bestFit="1" customWidth="1"/>
    <col min="4396" max="4397" width="8.625" style="178" bestFit="1" customWidth="1"/>
    <col min="4398" max="4398" width="9" style="178"/>
    <col min="4399" max="4399" width="4.25" style="178" bestFit="1" customWidth="1"/>
    <col min="4400" max="4400" width="6.75" style="178" bestFit="1" customWidth="1"/>
    <col min="4401" max="4402" width="10.125" style="178" bestFit="1" customWidth="1"/>
    <col min="4403" max="4404" width="9" style="178"/>
    <col min="4405" max="4405" width="9.875" style="178" bestFit="1" customWidth="1"/>
    <col min="4406" max="4406" width="3.875" style="178" bestFit="1" customWidth="1"/>
    <col min="4407" max="4407" width="11" style="178" bestFit="1" customWidth="1"/>
    <col min="4408" max="4410" width="9" style="178"/>
    <col min="4411" max="4411" width="3.875" style="178" bestFit="1" customWidth="1"/>
    <col min="4412" max="4415" width="9" style="178"/>
    <col min="4416" max="4416" width="4.875" style="178" bestFit="1" customWidth="1"/>
    <col min="4417" max="4608" width="9" style="178"/>
    <col min="4609" max="4615" width="0" style="178" hidden="1" customWidth="1"/>
    <col min="4616" max="4617" width="20.625" style="178" customWidth="1"/>
    <col min="4618" max="4619" width="15.375" style="178" customWidth="1"/>
    <col min="4620" max="4623" width="8.625" style="178" customWidth="1"/>
    <col min="4624" max="4626" width="6.625" style="178" customWidth="1"/>
    <col min="4627" max="4628" width="8.625" style="178" customWidth="1"/>
    <col min="4629" max="4629" width="7.375" style="178" customWidth="1"/>
    <col min="4630" max="4630" width="11.625" style="178" bestFit="1" customWidth="1"/>
    <col min="4631" max="4631" width="12.5" style="178" bestFit="1" customWidth="1"/>
    <col min="4632" max="4632" width="12.625" style="178" bestFit="1" customWidth="1"/>
    <col min="4633" max="4633" width="13.625" style="178" bestFit="1" customWidth="1"/>
    <col min="4634" max="4641" width="12" style="178" customWidth="1"/>
    <col min="4642" max="4642" width="10.125" style="178" bestFit="1" customWidth="1"/>
    <col min="4643" max="4643" width="7.25" style="178" bestFit="1" customWidth="1"/>
    <col min="4644" max="4644" width="4.125" style="178" bestFit="1" customWidth="1"/>
    <col min="4645" max="4645" width="7" style="178" bestFit="1" customWidth="1"/>
    <col min="4646" max="4646" width="3.625" style="178" bestFit="1" customWidth="1"/>
    <col min="4647" max="4647" width="16.75" style="178" bestFit="1" customWidth="1"/>
    <col min="4648" max="4648" width="7.875" style="178" bestFit="1" customWidth="1"/>
    <col min="4649" max="4649" width="10.75" style="178" bestFit="1" customWidth="1"/>
    <col min="4650" max="4650" width="8.625" style="178" bestFit="1" customWidth="1"/>
    <col min="4651" max="4651" width="10.125" style="178" bestFit="1" customWidth="1"/>
    <col min="4652" max="4653" width="8.625" style="178" bestFit="1" customWidth="1"/>
    <col min="4654" max="4654" width="9" style="178"/>
    <col min="4655" max="4655" width="4.25" style="178" bestFit="1" customWidth="1"/>
    <col min="4656" max="4656" width="6.75" style="178" bestFit="1" customWidth="1"/>
    <col min="4657" max="4658" width="10.125" style="178" bestFit="1" customWidth="1"/>
    <col min="4659" max="4660" width="9" style="178"/>
    <col min="4661" max="4661" width="9.875" style="178" bestFit="1" customWidth="1"/>
    <col min="4662" max="4662" width="3.875" style="178" bestFit="1" customWidth="1"/>
    <col min="4663" max="4663" width="11" style="178" bestFit="1" customWidth="1"/>
    <col min="4664" max="4666" width="9" style="178"/>
    <col min="4667" max="4667" width="3.875" style="178" bestFit="1" customWidth="1"/>
    <col min="4668" max="4671" width="9" style="178"/>
    <col min="4672" max="4672" width="4.875" style="178" bestFit="1" customWidth="1"/>
    <col min="4673" max="4864" width="9" style="178"/>
    <col min="4865" max="4871" width="0" style="178" hidden="1" customWidth="1"/>
    <col min="4872" max="4873" width="20.625" style="178" customWidth="1"/>
    <col min="4874" max="4875" width="15.375" style="178" customWidth="1"/>
    <col min="4876" max="4879" width="8.625" style="178" customWidth="1"/>
    <col min="4880" max="4882" width="6.625" style="178" customWidth="1"/>
    <col min="4883" max="4884" width="8.625" style="178" customWidth="1"/>
    <col min="4885" max="4885" width="7.375" style="178" customWidth="1"/>
    <col min="4886" max="4886" width="11.625" style="178" bestFit="1" customWidth="1"/>
    <col min="4887" max="4887" width="12.5" style="178" bestFit="1" customWidth="1"/>
    <col min="4888" max="4888" width="12.625" style="178" bestFit="1" customWidth="1"/>
    <col min="4889" max="4889" width="13.625" style="178" bestFit="1" customWidth="1"/>
    <col min="4890" max="4897" width="12" style="178" customWidth="1"/>
    <col min="4898" max="4898" width="10.125" style="178" bestFit="1" customWidth="1"/>
    <col min="4899" max="4899" width="7.25" style="178" bestFit="1" customWidth="1"/>
    <col min="4900" max="4900" width="4.125" style="178" bestFit="1" customWidth="1"/>
    <col min="4901" max="4901" width="7" style="178" bestFit="1" customWidth="1"/>
    <col min="4902" max="4902" width="3.625" style="178" bestFit="1" customWidth="1"/>
    <col min="4903" max="4903" width="16.75" style="178" bestFit="1" customWidth="1"/>
    <col min="4904" max="4904" width="7.875" style="178" bestFit="1" customWidth="1"/>
    <col min="4905" max="4905" width="10.75" style="178" bestFit="1" customWidth="1"/>
    <col min="4906" max="4906" width="8.625" style="178" bestFit="1" customWidth="1"/>
    <col min="4907" max="4907" width="10.125" style="178" bestFit="1" customWidth="1"/>
    <col min="4908" max="4909" width="8.625" style="178" bestFit="1" customWidth="1"/>
    <col min="4910" max="4910" width="9" style="178"/>
    <col min="4911" max="4911" width="4.25" style="178" bestFit="1" customWidth="1"/>
    <col min="4912" max="4912" width="6.75" style="178" bestFit="1" customWidth="1"/>
    <col min="4913" max="4914" width="10.125" style="178" bestFit="1" customWidth="1"/>
    <col min="4915" max="4916" width="9" style="178"/>
    <col min="4917" max="4917" width="9.875" style="178" bestFit="1" customWidth="1"/>
    <col min="4918" max="4918" width="3.875" style="178" bestFit="1" customWidth="1"/>
    <col min="4919" max="4919" width="11" style="178" bestFit="1" customWidth="1"/>
    <col min="4920" max="4922" width="9" style="178"/>
    <col min="4923" max="4923" width="3.875" style="178" bestFit="1" customWidth="1"/>
    <col min="4924" max="4927" width="9" style="178"/>
    <col min="4928" max="4928" width="4.875" style="178" bestFit="1" customWidth="1"/>
    <col min="4929" max="5120" width="9" style="178"/>
    <col min="5121" max="5127" width="0" style="178" hidden="1" customWidth="1"/>
    <col min="5128" max="5129" width="20.625" style="178" customWidth="1"/>
    <col min="5130" max="5131" width="15.375" style="178" customWidth="1"/>
    <col min="5132" max="5135" width="8.625" style="178" customWidth="1"/>
    <col min="5136" max="5138" width="6.625" style="178" customWidth="1"/>
    <col min="5139" max="5140" width="8.625" style="178" customWidth="1"/>
    <col min="5141" max="5141" width="7.375" style="178" customWidth="1"/>
    <col min="5142" max="5142" width="11.625" style="178" bestFit="1" customWidth="1"/>
    <col min="5143" max="5143" width="12.5" style="178" bestFit="1" customWidth="1"/>
    <col min="5144" max="5144" width="12.625" style="178" bestFit="1" customWidth="1"/>
    <col min="5145" max="5145" width="13.625" style="178" bestFit="1" customWidth="1"/>
    <col min="5146" max="5153" width="12" style="178" customWidth="1"/>
    <col min="5154" max="5154" width="10.125" style="178" bestFit="1" customWidth="1"/>
    <col min="5155" max="5155" width="7.25" style="178" bestFit="1" customWidth="1"/>
    <col min="5156" max="5156" width="4.125" style="178" bestFit="1" customWidth="1"/>
    <col min="5157" max="5157" width="7" style="178" bestFit="1" customWidth="1"/>
    <col min="5158" max="5158" width="3.625" style="178" bestFit="1" customWidth="1"/>
    <col min="5159" max="5159" width="16.75" style="178" bestFit="1" customWidth="1"/>
    <col min="5160" max="5160" width="7.875" style="178" bestFit="1" customWidth="1"/>
    <col min="5161" max="5161" width="10.75" style="178" bestFit="1" customWidth="1"/>
    <col min="5162" max="5162" width="8.625" style="178" bestFit="1" customWidth="1"/>
    <col min="5163" max="5163" width="10.125" style="178" bestFit="1" customWidth="1"/>
    <col min="5164" max="5165" width="8.625" style="178" bestFit="1" customWidth="1"/>
    <col min="5166" max="5166" width="9" style="178"/>
    <col min="5167" max="5167" width="4.25" style="178" bestFit="1" customWidth="1"/>
    <col min="5168" max="5168" width="6.75" style="178" bestFit="1" customWidth="1"/>
    <col min="5169" max="5170" width="10.125" style="178" bestFit="1" customWidth="1"/>
    <col min="5171" max="5172" width="9" style="178"/>
    <col min="5173" max="5173" width="9.875" style="178" bestFit="1" customWidth="1"/>
    <col min="5174" max="5174" width="3.875" style="178" bestFit="1" customWidth="1"/>
    <col min="5175" max="5175" width="11" style="178" bestFit="1" customWidth="1"/>
    <col min="5176" max="5178" width="9" style="178"/>
    <col min="5179" max="5179" width="3.875" style="178" bestFit="1" customWidth="1"/>
    <col min="5180" max="5183" width="9" style="178"/>
    <col min="5184" max="5184" width="4.875" style="178" bestFit="1" customWidth="1"/>
    <col min="5185" max="5376" width="9" style="178"/>
    <col min="5377" max="5383" width="0" style="178" hidden="1" customWidth="1"/>
    <col min="5384" max="5385" width="20.625" style="178" customWidth="1"/>
    <col min="5386" max="5387" width="15.375" style="178" customWidth="1"/>
    <col min="5388" max="5391" width="8.625" style="178" customWidth="1"/>
    <col min="5392" max="5394" width="6.625" style="178" customWidth="1"/>
    <col min="5395" max="5396" width="8.625" style="178" customWidth="1"/>
    <col min="5397" max="5397" width="7.375" style="178" customWidth="1"/>
    <col min="5398" max="5398" width="11.625" style="178" bestFit="1" customWidth="1"/>
    <col min="5399" max="5399" width="12.5" style="178" bestFit="1" customWidth="1"/>
    <col min="5400" max="5400" width="12.625" style="178" bestFit="1" customWidth="1"/>
    <col min="5401" max="5401" width="13.625" style="178" bestFit="1" customWidth="1"/>
    <col min="5402" max="5409" width="12" style="178" customWidth="1"/>
    <col min="5410" max="5410" width="10.125" style="178" bestFit="1" customWidth="1"/>
    <col min="5411" max="5411" width="7.25" style="178" bestFit="1" customWidth="1"/>
    <col min="5412" max="5412" width="4.125" style="178" bestFit="1" customWidth="1"/>
    <col min="5413" max="5413" width="7" style="178" bestFit="1" customWidth="1"/>
    <col min="5414" max="5414" width="3.625" style="178" bestFit="1" customWidth="1"/>
    <col min="5415" max="5415" width="16.75" style="178" bestFit="1" customWidth="1"/>
    <col min="5416" max="5416" width="7.875" style="178" bestFit="1" customWidth="1"/>
    <col min="5417" max="5417" width="10.75" style="178" bestFit="1" customWidth="1"/>
    <col min="5418" max="5418" width="8.625" style="178" bestFit="1" customWidth="1"/>
    <col min="5419" max="5419" width="10.125" style="178" bestFit="1" customWidth="1"/>
    <col min="5420" max="5421" width="8.625" style="178" bestFit="1" customWidth="1"/>
    <col min="5422" max="5422" width="9" style="178"/>
    <col min="5423" max="5423" width="4.25" style="178" bestFit="1" customWidth="1"/>
    <col min="5424" max="5424" width="6.75" style="178" bestFit="1" customWidth="1"/>
    <col min="5425" max="5426" width="10.125" style="178" bestFit="1" customWidth="1"/>
    <col min="5427" max="5428" width="9" style="178"/>
    <col min="5429" max="5429" width="9.875" style="178" bestFit="1" customWidth="1"/>
    <col min="5430" max="5430" width="3.875" style="178" bestFit="1" customWidth="1"/>
    <col min="5431" max="5431" width="11" style="178" bestFit="1" customWidth="1"/>
    <col min="5432" max="5434" width="9" style="178"/>
    <col min="5435" max="5435" width="3.875" style="178" bestFit="1" customWidth="1"/>
    <col min="5436" max="5439" width="9" style="178"/>
    <col min="5440" max="5440" width="4.875" style="178" bestFit="1" customWidth="1"/>
    <col min="5441" max="5632" width="9" style="178"/>
    <col min="5633" max="5639" width="0" style="178" hidden="1" customWidth="1"/>
    <col min="5640" max="5641" width="20.625" style="178" customWidth="1"/>
    <col min="5642" max="5643" width="15.375" style="178" customWidth="1"/>
    <col min="5644" max="5647" width="8.625" style="178" customWidth="1"/>
    <col min="5648" max="5650" width="6.625" style="178" customWidth="1"/>
    <col min="5651" max="5652" width="8.625" style="178" customWidth="1"/>
    <col min="5653" max="5653" width="7.375" style="178" customWidth="1"/>
    <col min="5654" max="5654" width="11.625" style="178" bestFit="1" customWidth="1"/>
    <col min="5655" max="5655" width="12.5" style="178" bestFit="1" customWidth="1"/>
    <col min="5656" max="5656" width="12.625" style="178" bestFit="1" customWidth="1"/>
    <col min="5657" max="5657" width="13.625" style="178" bestFit="1" customWidth="1"/>
    <col min="5658" max="5665" width="12" style="178" customWidth="1"/>
    <col min="5666" max="5666" width="10.125" style="178" bestFit="1" customWidth="1"/>
    <col min="5667" max="5667" width="7.25" style="178" bestFit="1" customWidth="1"/>
    <col min="5668" max="5668" width="4.125" style="178" bestFit="1" customWidth="1"/>
    <col min="5669" max="5669" width="7" style="178" bestFit="1" customWidth="1"/>
    <col min="5670" max="5670" width="3.625" style="178" bestFit="1" customWidth="1"/>
    <col min="5671" max="5671" width="16.75" style="178" bestFit="1" customWidth="1"/>
    <col min="5672" max="5672" width="7.875" style="178" bestFit="1" customWidth="1"/>
    <col min="5673" max="5673" width="10.75" style="178" bestFit="1" customWidth="1"/>
    <col min="5674" max="5674" width="8.625" style="178" bestFit="1" customWidth="1"/>
    <col min="5675" max="5675" width="10.125" style="178" bestFit="1" customWidth="1"/>
    <col min="5676" max="5677" width="8.625" style="178" bestFit="1" customWidth="1"/>
    <col min="5678" max="5678" width="9" style="178"/>
    <col min="5679" max="5679" width="4.25" style="178" bestFit="1" customWidth="1"/>
    <col min="5680" max="5680" width="6.75" style="178" bestFit="1" customWidth="1"/>
    <col min="5681" max="5682" width="10.125" style="178" bestFit="1" customWidth="1"/>
    <col min="5683" max="5684" width="9" style="178"/>
    <col min="5685" max="5685" width="9.875" style="178" bestFit="1" customWidth="1"/>
    <col min="5686" max="5686" width="3.875" style="178" bestFit="1" customWidth="1"/>
    <col min="5687" max="5687" width="11" style="178" bestFit="1" customWidth="1"/>
    <col min="5688" max="5690" width="9" style="178"/>
    <col min="5691" max="5691" width="3.875" style="178" bestFit="1" customWidth="1"/>
    <col min="5692" max="5695" width="9" style="178"/>
    <col min="5696" max="5696" width="4.875" style="178" bestFit="1" customWidth="1"/>
    <col min="5697" max="5888" width="9" style="178"/>
    <col min="5889" max="5895" width="0" style="178" hidden="1" customWidth="1"/>
    <col min="5896" max="5897" width="20.625" style="178" customWidth="1"/>
    <col min="5898" max="5899" width="15.375" style="178" customWidth="1"/>
    <col min="5900" max="5903" width="8.625" style="178" customWidth="1"/>
    <col min="5904" max="5906" width="6.625" style="178" customWidth="1"/>
    <col min="5907" max="5908" width="8.625" style="178" customWidth="1"/>
    <col min="5909" max="5909" width="7.375" style="178" customWidth="1"/>
    <col min="5910" max="5910" width="11.625" style="178" bestFit="1" customWidth="1"/>
    <col min="5911" max="5911" width="12.5" style="178" bestFit="1" customWidth="1"/>
    <col min="5912" max="5912" width="12.625" style="178" bestFit="1" customWidth="1"/>
    <col min="5913" max="5913" width="13.625" style="178" bestFit="1" customWidth="1"/>
    <col min="5914" max="5921" width="12" style="178" customWidth="1"/>
    <col min="5922" max="5922" width="10.125" style="178" bestFit="1" customWidth="1"/>
    <col min="5923" max="5923" width="7.25" style="178" bestFit="1" customWidth="1"/>
    <col min="5924" max="5924" width="4.125" style="178" bestFit="1" customWidth="1"/>
    <col min="5925" max="5925" width="7" style="178" bestFit="1" customWidth="1"/>
    <col min="5926" max="5926" width="3.625" style="178" bestFit="1" customWidth="1"/>
    <col min="5927" max="5927" width="16.75" style="178" bestFit="1" customWidth="1"/>
    <col min="5928" max="5928" width="7.875" style="178" bestFit="1" customWidth="1"/>
    <col min="5929" max="5929" width="10.75" style="178" bestFit="1" customWidth="1"/>
    <col min="5930" max="5930" width="8.625" style="178" bestFit="1" customWidth="1"/>
    <col min="5931" max="5931" width="10.125" style="178" bestFit="1" customWidth="1"/>
    <col min="5932" max="5933" width="8.625" style="178" bestFit="1" customWidth="1"/>
    <col min="5934" max="5934" width="9" style="178"/>
    <col min="5935" max="5935" width="4.25" style="178" bestFit="1" customWidth="1"/>
    <col min="5936" max="5936" width="6.75" style="178" bestFit="1" customWidth="1"/>
    <col min="5937" max="5938" width="10.125" style="178" bestFit="1" customWidth="1"/>
    <col min="5939" max="5940" width="9" style="178"/>
    <col min="5941" max="5941" width="9.875" style="178" bestFit="1" customWidth="1"/>
    <col min="5942" max="5942" width="3.875" style="178" bestFit="1" customWidth="1"/>
    <col min="5943" max="5943" width="11" style="178" bestFit="1" customWidth="1"/>
    <col min="5944" max="5946" width="9" style="178"/>
    <col min="5947" max="5947" width="3.875" style="178" bestFit="1" customWidth="1"/>
    <col min="5948" max="5951" width="9" style="178"/>
    <col min="5952" max="5952" width="4.875" style="178" bestFit="1" customWidth="1"/>
    <col min="5953" max="6144" width="9" style="178"/>
    <col min="6145" max="6151" width="0" style="178" hidden="1" customWidth="1"/>
    <col min="6152" max="6153" width="20.625" style="178" customWidth="1"/>
    <col min="6154" max="6155" width="15.375" style="178" customWidth="1"/>
    <col min="6156" max="6159" width="8.625" style="178" customWidth="1"/>
    <col min="6160" max="6162" width="6.625" style="178" customWidth="1"/>
    <col min="6163" max="6164" width="8.625" style="178" customWidth="1"/>
    <col min="6165" max="6165" width="7.375" style="178" customWidth="1"/>
    <col min="6166" max="6166" width="11.625" style="178" bestFit="1" customWidth="1"/>
    <col min="6167" max="6167" width="12.5" style="178" bestFit="1" customWidth="1"/>
    <col min="6168" max="6168" width="12.625" style="178" bestFit="1" customWidth="1"/>
    <col min="6169" max="6169" width="13.625" style="178" bestFit="1" customWidth="1"/>
    <col min="6170" max="6177" width="12" style="178" customWidth="1"/>
    <col min="6178" max="6178" width="10.125" style="178" bestFit="1" customWidth="1"/>
    <col min="6179" max="6179" width="7.25" style="178" bestFit="1" customWidth="1"/>
    <col min="6180" max="6180" width="4.125" style="178" bestFit="1" customWidth="1"/>
    <col min="6181" max="6181" width="7" style="178" bestFit="1" customWidth="1"/>
    <col min="6182" max="6182" width="3.625" style="178" bestFit="1" customWidth="1"/>
    <col min="6183" max="6183" width="16.75" style="178" bestFit="1" customWidth="1"/>
    <col min="6184" max="6184" width="7.875" style="178" bestFit="1" customWidth="1"/>
    <col min="6185" max="6185" width="10.75" style="178" bestFit="1" customWidth="1"/>
    <col min="6186" max="6186" width="8.625" style="178" bestFit="1" customWidth="1"/>
    <col min="6187" max="6187" width="10.125" style="178" bestFit="1" customWidth="1"/>
    <col min="6188" max="6189" width="8.625" style="178" bestFit="1" customWidth="1"/>
    <col min="6190" max="6190" width="9" style="178"/>
    <col min="6191" max="6191" width="4.25" style="178" bestFit="1" customWidth="1"/>
    <col min="6192" max="6192" width="6.75" style="178" bestFit="1" customWidth="1"/>
    <col min="6193" max="6194" width="10.125" style="178" bestFit="1" customWidth="1"/>
    <col min="6195" max="6196" width="9" style="178"/>
    <col min="6197" max="6197" width="9.875" style="178" bestFit="1" customWidth="1"/>
    <col min="6198" max="6198" width="3.875" style="178" bestFit="1" customWidth="1"/>
    <col min="6199" max="6199" width="11" style="178" bestFit="1" customWidth="1"/>
    <col min="6200" max="6202" width="9" style="178"/>
    <col min="6203" max="6203" width="3.875" style="178" bestFit="1" customWidth="1"/>
    <col min="6204" max="6207" width="9" style="178"/>
    <col min="6208" max="6208" width="4.875" style="178" bestFit="1" customWidth="1"/>
    <col min="6209" max="6400" width="9" style="178"/>
    <col min="6401" max="6407" width="0" style="178" hidden="1" customWidth="1"/>
    <col min="6408" max="6409" width="20.625" style="178" customWidth="1"/>
    <col min="6410" max="6411" width="15.375" style="178" customWidth="1"/>
    <col min="6412" max="6415" width="8.625" style="178" customWidth="1"/>
    <col min="6416" max="6418" width="6.625" style="178" customWidth="1"/>
    <col min="6419" max="6420" width="8.625" style="178" customWidth="1"/>
    <col min="6421" max="6421" width="7.375" style="178" customWidth="1"/>
    <col min="6422" max="6422" width="11.625" style="178" bestFit="1" customWidth="1"/>
    <col min="6423" max="6423" width="12.5" style="178" bestFit="1" customWidth="1"/>
    <col min="6424" max="6424" width="12.625" style="178" bestFit="1" customWidth="1"/>
    <col min="6425" max="6425" width="13.625" style="178" bestFit="1" customWidth="1"/>
    <col min="6426" max="6433" width="12" style="178" customWidth="1"/>
    <col min="6434" max="6434" width="10.125" style="178" bestFit="1" customWidth="1"/>
    <col min="6435" max="6435" width="7.25" style="178" bestFit="1" customWidth="1"/>
    <col min="6436" max="6436" width="4.125" style="178" bestFit="1" customWidth="1"/>
    <col min="6437" max="6437" width="7" style="178" bestFit="1" customWidth="1"/>
    <col min="6438" max="6438" width="3.625" style="178" bestFit="1" customWidth="1"/>
    <col min="6439" max="6439" width="16.75" style="178" bestFit="1" customWidth="1"/>
    <col min="6440" max="6440" width="7.875" style="178" bestFit="1" customWidth="1"/>
    <col min="6441" max="6441" width="10.75" style="178" bestFit="1" customWidth="1"/>
    <col min="6442" max="6442" width="8.625" style="178" bestFit="1" customWidth="1"/>
    <col min="6443" max="6443" width="10.125" style="178" bestFit="1" customWidth="1"/>
    <col min="6444" max="6445" width="8.625" style="178" bestFit="1" customWidth="1"/>
    <col min="6446" max="6446" width="9" style="178"/>
    <col min="6447" max="6447" width="4.25" style="178" bestFit="1" customWidth="1"/>
    <col min="6448" max="6448" width="6.75" style="178" bestFit="1" customWidth="1"/>
    <col min="6449" max="6450" width="10.125" style="178" bestFit="1" customWidth="1"/>
    <col min="6451" max="6452" width="9" style="178"/>
    <col min="6453" max="6453" width="9.875" style="178" bestFit="1" customWidth="1"/>
    <col min="6454" max="6454" width="3.875" style="178" bestFit="1" customWidth="1"/>
    <col min="6455" max="6455" width="11" style="178" bestFit="1" customWidth="1"/>
    <col min="6456" max="6458" width="9" style="178"/>
    <col min="6459" max="6459" width="3.875" style="178" bestFit="1" customWidth="1"/>
    <col min="6460" max="6463" width="9" style="178"/>
    <col min="6464" max="6464" width="4.875" style="178" bestFit="1" customWidth="1"/>
    <col min="6465" max="6656" width="9" style="178"/>
    <col min="6657" max="6663" width="0" style="178" hidden="1" customWidth="1"/>
    <col min="6664" max="6665" width="20.625" style="178" customWidth="1"/>
    <col min="6666" max="6667" width="15.375" style="178" customWidth="1"/>
    <col min="6668" max="6671" width="8.625" style="178" customWidth="1"/>
    <col min="6672" max="6674" width="6.625" style="178" customWidth="1"/>
    <col min="6675" max="6676" width="8.625" style="178" customWidth="1"/>
    <col min="6677" max="6677" width="7.375" style="178" customWidth="1"/>
    <col min="6678" max="6678" width="11.625" style="178" bestFit="1" customWidth="1"/>
    <col min="6679" max="6679" width="12.5" style="178" bestFit="1" customWidth="1"/>
    <col min="6680" max="6680" width="12.625" style="178" bestFit="1" customWidth="1"/>
    <col min="6681" max="6681" width="13.625" style="178" bestFit="1" customWidth="1"/>
    <col min="6682" max="6689" width="12" style="178" customWidth="1"/>
    <col min="6690" max="6690" width="10.125" style="178" bestFit="1" customWidth="1"/>
    <col min="6691" max="6691" width="7.25" style="178" bestFit="1" customWidth="1"/>
    <col min="6692" max="6692" width="4.125" style="178" bestFit="1" customWidth="1"/>
    <col min="6693" max="6693" width="7" style="178" bestFit="1" customWidth="1"/>
    <col min="6694" max="6694" width="3.625" style="178" bestFit="1" customWidth="1"/>
    <col min="6695" max="6695" width="16.75" style="178" bestFit="1" customWidth="1"/>
    <col min="6696" max="6696" width="7.875" style="178" bestFit="1" customWidth="1"/>
    <col min="6697" max="6697" width="10.75" style="178" bestFit="1" customWidth="1"/>
    <col min="6698" max="6698" width="8.625" style="178" bestFit="1" customWidth="1"/>
    <col min="6699" max="6699" width="10.125" style="178" bestFit="1" customWidth="1"/>
    <col min="6700" max="6701" width="8.625" style="178" bestFit="1" customWidth="1"/>
    <col min="6702" max="6702" width="9" style="178"/>
    <col min="6703" max="6703" width="4.25" style="178" bestFit="1" customWidth="1"/>
    <col min="6704" max="6704" width="6.75" style="178" bestFit="1" customWidth="1"/>
    <col min="6705" max="6706" width="10.125" style="178" bestFit="1" customWidth="1"/>
    <col min="6707" max="6708" width="9" style="178"/>
    <col min="6709" max="6709" width="9.875" style="178" bestFit="1" customWidth="1"/>
    <col min="6710" max="6710" width="3.875" style="178" bestFit="1" customWidth="1"/>
    <col min="6711" max="6711" width="11" style="178" bestFit="1" customWidth="1"/>
    <col min="6712" max="6714" width="9" style="178"/>
    <col min="6715" max="6715" width="3.875" style="178" bestFit="1" customWidth="1"/>
    <col min="6716" max="6719" width="9" style="178"/>
    <col min="6720" max="6720" width="4.875" style="178" bestFit="1" customWidth="1"/>
    <col min="6721" max="6912" width="9" style="178"/>
    <col min="6913" max="6919" width="0" style="178" hidden="1" customWidth="1"/>
    <col min="6920" max="6921" width="20.625" style="178" customWidth="1"/>
    <col min="6922" max="6923" width="15.375" style="178" customWidth="1"/>
    <col min="6924" max="6927" width="8.625" style="178" customWidth="1"/>
    <col min="6928" max="6930" width="6.625" style="178" customWidth="1"/>
    <col min="6931" max="6932" width="8.625" style="178" customWidth="1"/>
    <col min="6933" max="6933" width="7.375" style="178" customWidth="1"/>
    <col min="6934" max="6934" width="11.625" style="178" bestFit="1" customWidth="1"/>
    <col min="6935" max="6935" width="12.5" style="178" bestFit="1" customWidth="1"/>
    <col min="6936" max="6936" width="12.625" style="178" bestFit="1" customWidth="1"/>
    <col min="6937" max="6937" width="13.625" style="178" bestFit="1" customWidth="1"/>
    <col min="6938" max="6945" width="12" style="178" customWidth="1"/>
    <col min="6946" max="6946" width="10.125" style="178" bestFit="1" customWidth="1"/>
    <col min="6947" max="6947" width="7.25" style="178" bestFit="1" customWidth="1"/>
    <col min="6948" max="6948" width="4.125" style="178" bestFit="1" customWidth="1"/>
    <col min="6949" max="6949" width="7" style="178" bestFit="1" customWidth="1"/>
    <col min="6950" max="6950" width="3.625" style="178" bestFit="1" customWidth="1"/>
    <col min="6951" max="6951" width="16.75" style="178" bestFit="1" customWidth="1"/>
    <col min="6952" max="6952" width="7.875" style="178" bestFit="1" customWidth="1"/>
    <col min="6953" max="6953" width="10.75" style="178" bestFit="1" customWidth="1"/>
    <col min="6954" max="6954" width="8.625" style="178" bestFit="1" customWidth="1"/>
    <col min="6955" max="6955" width="10.125" style="178" bestFit="1" customWidth="1"/>
    <col min="6956" max="6957" width="8.625" style="178" bestFit="1" customWidth="1"/>
    <col min="6958" max="6958" width="9" style="178"/>
    <col min="6959" max="6959" width="4.25" style="178" bestFit="1" customWidth="1"/>
    <col min="6960" max="6960" width="6.75" style="178" bestFit="1" customWidth="1"/>
    <col min="6961" max="6962" width="10.125" style="178" bestFit="1" customWidth="1"/>
    <col min="6963" max="6964" width="9" style="178"/>
    <col min="6965" max="6965" width="9.875" style="178" bestFit="1" customWidth="1"/>
    <col min="6966" max="6966" width="3.875" style="178" bestFit="1" customWidth="1"/>
    <col min="6967" max="6967" width="11" style="178" bestFit="1" customWidth="1"/>
    <col min="6968" max="6970" width="9" style="178"/>
    <col min="6971" max="6971" width="3.875" style="178" bestFit="1" customWidth="1"/>
    <col min="6972" max="6975" width="9" style="178"/>
    <col min="6976" max="6976" width="4.875" style="178" bestFit="1" customWidth="1"/>
    <col min="6977" max="7168" width="9" style="178"/>
    <col min="7169" max="7175" width="0" style="178" hidden="1" customWidth="1"/>
    <col min="7176" max="7177" width="20.625" style="178" customWidth="1"/>
    <col min="7178" max="7179" width="15.375" style="178" customWidth="1"/>
    <col min="7180" max="7183" width="8.625" style="178" customWidth="1"/>
    <col min="7184" max="7186" width="6.625" style="178" customWidth="1"/>
    <col min="7187" max="7188" width="8.625" style="178" customWidth="1"/>
    <col min="7189" max="7189" width="7.375" style="178" customWidth="1"/>
    <col min="7190" max="7190" width="11.625" style="178" bestFit="1" customWidth="1"/>
    <col min="7191" max="7191" width="12.5" style="178" bestFit="1" customWidth="1"/>
    <col min="7192" max="7192" width="12.625" style="178" bestFit="1" customWidth="1"/>
    <col min="7193" max="7193" width="13.625" style="178" bestFit="1" customWidth="1"/>
    <col min="7194" max="7201" width="12" style="178" customWidth="1"/>
    <col min="7202" max="7202" width="10.125" style="178" bestFit="1" customWidth="1"/>
    <col min="7203" max="7203" width="7.25" style="178" bestFit="1" customWidth="1"/>
    <col min="7204" max="7204" width="4.125" style="178" bestFit="1" customWidth="1"/>
    <col min="7205" max="7205" width="7" style="178" bestFit="1" customWidth="1"/>
    <col min="7206" max="7206" width="3.625" style="178" bestFit="1" customWidth="1"/>
    <col min="7207" max="7207" width="16.75" style="178" bestFit="1" customWidth="1"/>
    <col min="7208" max="7208" width="7.875" style="178" bestFit="1" customWidth="1"/>
    <col min="7209" max="7209" width="10.75" style="178" bestFit="1" customWidth="1"/>
    <col min="7210" max="7210" width="8.625" style="178" bestFit="1" customWidth="1"/>
    <col min="7211" max="7211" width="10.125" style="178" bestFit="1" customWidth="1"/>
    <col min="7212" max="7213" width="8.625" style="178" bestFit="1" customWidth="1"/>
    <col min="7214" max="7214" width="9" style="178"/>
    <col min="7215" max="7215" width="4.25" style="178" bestFit="1" customWidth="1"/>
    <col min="7216" max="7216" width="6.75" style="178" bestFit="1" customWidth="1"/>
    <col min="7217" max="7218" width="10.125" style="178" bestFit="1" customWidth="1"/>
    <col min="7219" max="7220" width="9" style="178"/>
    <col min="7221" max="7221" width="9.875" style="178" bestFit="1" customWidth="1"/>
    <col min="7222" max="7222" width="3.875" style="178" bestFit="1" customWidth="1"/>
    <col min="7223" max="7223" width="11" style="178" bestFit="1" customWidth="1"/>
    <col min="7224" max="7226" width="9" style="178"/>
    <col min="7227" max="7227" width="3.875" style="178" bestFit="1" customWidth="1"/>
    <col min="7228" max="7231" width="9" style="178"/>
    <col min="7232" max="7232" width="4.875" style="178" bestFit="1" customWidth="1"/>
    <col min="7233" max="7424" width="9" style="178"/>
    <col min="7425" max="7431" width="0" style="178" hidden="1" customWidth="1"/>
    <col min="7432" max="7433" width="20.625" style="178" customWidth="1"/>
    <col min="7434" max="7435" width="15.375" style="178" customWidth="1"/>
    <col min="7436" max="7439" width="8.625" style="178" customWidth="1"/>
    <col min="7440" max="7442" width="6.625" style="178" customWidth="1"/>
    <col min="7443" max="7444" width="8.625" style="178" customWidth="1"/>
    <col min="7445" max="7445" width="7.375" style="178" customWidth="1"/>
    <col min="7446" max="7446" width="11.625" style="178" bestFit="1" customWidth="1"/>
    <col min="7447" max="7447" width="12.5" style="178" bestFit="1" customWidth="1"/>
    <col min="7448" max="7448" width="12.625" style="178" bestFit="1" customWidth="1"/>
    <col min="7449" max="7449" width="13.625" style="178" bestFit="1" customWidth="1"/>
    <col min="7450" max="7457" width="12" style="178" customWidth="1"/>
    <col min="7458" max="7458" width="10.125" style="178" bestFit="1" customWidth="1"/>
    <col min="7459" max="7459" width="7.25" style="178" bestFit="1" customWidth="1"/>
    <col min="7460" max="7460" width="4.125" style="178" bestFit="1" customWidth="1"/>
    <col min="7461" max="7461" width="7" style="178" bestFit="1" customWidth="1"/>
    <col min="7462" max="7462" width="3.625" style="178" bestFit="1" customWidth="1"/>
    <col min="7463" max="7463" width="16.75" style="178" bestFit="1" customWidth="1"/>
    <col min="7464" max="7464" width="7.875" style="178" bestFit="1" customWidth="1"/>
    <col min="7465" max="7465" width="10.75" style="178" bestFit="1" customWidth="1"/>
    <col min="7466" max="7466" width="8.625" style="178" bestFit="1" customWidth="1"/>
    <col min="7467" max="7467" width="10.125" style="178" bestFit="1" customWidth="1"/>
    <col min="7468" max="7469" width="8.625" style="178" bestFit="1" customWidth="1"/>
    <col min="7470" max="7470" width="9" style="178"/>
    <col min="7471" max="7471" width="4.25" style="178" bestFit="1" customWidth="1"/>
    <col min="7472" max="7472" width="6.75" style="178" bestFit="1" customWidth="1"/>
    <col min="7473" max="7474" width="10.125" style="178" bestFit="1" customWidth="1"/>
    <col min="7475" max="7476" width="9" style="178"/>
    <col min="7477" max="7477" width="9.875" style="178" bestFit="1" customWidth="1"/>
    <col min="7478" max="7478" width="3.875" style="178" bestFit="1" customWidth="1"/>
    <col min="7479" max="7479" width="11" style="178" bestFit="1" customWidth="1"/>
    <col min="7480" max="7482" width="9" style="178"/>
    <col min="7483" max="7483" width="3.875" style="178" bestFit="1" customWidth="1"/>
    <col min="7484" max="7487" width="9" style="178"/>
    <col min="7488" max="7488" width="4.875" style="178" bestFit="1" customWidth="1"/>
    <col min="7489" max="7680" width="9" style="178"/>
    <col min="7681" max="7687" width="0" style="178" hidden="1" customWidth="1"/>
    <col min="7688" max="7689" width="20.625" style="178" customWidth="1"/>
    <col min="7690" max="7691" width="15.375" style="178" customWidth="1"/>
    <col min="7692" max="7695" width="8.625" style="178" customWidth="1"/>
    <col min="7696" max="7698" width="6.625" style="178" customWidth="1"/>
    <col min="7699" max="7700" width="8.625" style="178" customWidth="1"/>
    <col min="7701" max="7701" width="7.375" style="178" customWidth="1"/>
    <col min="7702" max="7702" width="11.625" style="178" bestFit="1" customWidth="1"/>
    <col min="7703" max="7703" width="12.5" style="178" bestFit="1" customWidth="1"/>
    <col min="7704" max="7704" width="12.625" style="178" bestFit="1" customWidth="1"/>
    <col min="7705" max="7705" width="13.625" style="178" bestFit="1" customWidth="1"/>
    <col min="7706" max="7713" width="12" style="178" customWidth="1"/>
    <col min="7714" max="7714" width="10.125" style="178" bestFit="1" customWidth="1"/>
    <col min="7715" max="7715" width="7.25" style="178" bestFit="1" customWidth="1"/>
    <col min="7716" max="7716" width="4.125" style="178" bestFit="1" customWidth="1"/>
    <col min="7717" max="7717" width="7" style="178" bestFit="1" customWidth="1"/>
    <col min="7718" max="7718" width="3.625" style="178" bestFit="1" customWidth="1"/>
    <col min="7719" max="7719" width="16.75" style="178" bestFit="1" customWidth="1"/>
    <col min="7720" max="7720" width="7.875" style="178" bestFit="1" customWidth="1"/>
    <col min="7721" max="7721" width="10.75" style="178" bestFit="1" customWidth="1"/>
    <col min="7722" max="7722" width="8.625" style="178" bestFit="1" customWidth="1"/>
    <col min="7723" max="7723" width="10.125" style="178" bestFit="1" customWidth="1"/>
    <col min="7724" max="7725" width="8.625" style="178" bestFit="1" customWidth="1"/>
    <col min="7726" max="7726" width="9" style="178"/>
    <col min="7727" max="7727" width="4.25" style="178" bestFit="1" customWidth="1"/>
    <col min="7728" max="7728" width="6.75" style="178" bestFit="1" customWidth="1"/>
    <col min="7729" max="7730" width="10.125" style="178" bestFit="1" customWidth="1"/>
    <col min="7731" max="7732" width="9" style="178"/>
    <col min="7733" max="7733" width="9.875" style="178" bestFit="1" customWidth="1"/>
    <col min="7734" max="7734" width="3.875" style="178" bestFit="1" customWidth="1"/>
    <col min="7735" max="7735" width="11" style="178" bestFit="1" customWidth="1"/>
    <col min="7736" max="7738" width="9" style="178"/>
    <col min="7739" max="7739" width="3.875" style="178" bestFit="1" customWidth="1"/>
    <col min="7740" max="7743" width="9" style="178"/>
    <col min="7744" max="7744" width="4.875" style="178" bestFit="1" customWidth="1"/>
    <col min="7745" max="7936" width="9" style="178"/>
    <col min="7937" max="7943" width="0" style="178" hidden="1" customWidth="1"/>
    <col min="7944" max="7945" width="20.625" style="178" customWidth="1"/>
    <col min="7946" max="7947" width="15.375" style="178" customWidth="1"/>
    <col min="7948" max="7951" width="8.625" style="178" customWidth="1"/>
    <col min="7952" max="7954" width="6.625" style="178" customWidth="1"/>
    <col min="7955" max="7956" width="8.625" style="178" customWidth="1"/>
    <col min="7957" max="7957" width="7.375" style="178" customWidth="1"/>
    <col min="7958" max="7958" width="11.625" style="178" bestFit="1" customWidth="1"/>
    <col min="7959" max="7959" width="12.5" style="178" bestFit="1" customWidth="1"/>
    <col min="7960" max="7960" width="12.625" style="178" bestFit="1" customWidth="1"/>
    <col min="7961" max="7961" width="13.625" style="178" bestFit="1" customWidth="1"/>
    <col min="7962" max="7969" width="12" style="178" customWidth="1"/>
    <col min="7970" max="7970" width="10.125" style="178" bestFit="1" customWidth="1"/>
    <col min="7971" max="7971" width="7.25" style="178" bestFit="1" customWidth="1"/>
    <col min="7972" max="7972" width="4.125" style="178" bestFit="1" customWidth="1"/>
    <col min="7973" max="7973" width="7" style="178" bestFit="1" customWidth="1"/>
    <col min="7974" max="7974" width="3.625" style="178" bestFit="1" customWidth="1"/>
    <col min="7975" max="7975" width="16.75" style="178" bestFit="1" customWidth="1"/>
    <col min="7976" max="7976" width="7.875" style="178" bestFit="1" customWidth="1"/>
    <col min="7977" max="7977" width="10.75" style="178" bestFit="1" customWidth="1"/>
    <col min="7978" max="7978" width="8.625" style="178" bestFit="1" customWidth="1"/>
    <col min="7979" max="7979" width="10.125" style="178" bestFit="1" customWidth="1"/>
    <col min="7980" max="7981" width="8.625" style="178" bestFit="1" customWidth="1"/>
    <col min="7982" max="7982" width="9" style="178"/>
    <col min="7983" max="7983" width="4.25" style="178" bestFit="1" customWidth="1"/>
    <col min="7984" max="7984" width="6.75" style="178" bestFit="1" customWidth="1"/>
    <col min="7985" max="7986" width="10.125" style="178" bestFit="1" customWidth="1"/>
    <col min="7987" max="7988" width="9" style="178"/>
    <col min="7989" max="7989" width="9.875" style="178" bestFit="1" customWidth="1"/>
    <col min="7990" max="7990" width="3.875" style="178" bestFit="1" customWidth="1"/>
    <col min="7991" max="7991" width="11" style="178" bestFit="1" customWidth="1"/>
    <col min="7992" max="7994" width="9" style="178"/>
    <col min="7995" max="7995" width="3.875" style="178" bestFit="1" customWidth="1"/>
    <col min="7996" max="7999" width="9" style="178"/>
    <col min="8000" max="8000" width="4.875" style="178" bestFit="1" customWidth="1"/>
    <col min="8001" max="8192" width="9" style="178"/>
    <col min="8193" max="8199" width="0" style="178" hidden="1" customWidth="1"/>
    <col min="8200" max="8201" width="20.625" style="178" customWidth="1"/>
    <col min="8202" max="8203" width="15.375" style="178" customWidth="1"/>
    <col min="8204" max="8207" width="8.625" style="178" customWidth="1"/>
    <col min="8208" max="8210" width="6.625" style="178" customWidth="1"/>
    <col min="8211" max="8212" width="8.625" style="178" customWidth="1"/>
    <col min="8213" max="8213" width="7.375" style="178" customWidth="1"/>
    <col min="8214" max="8214" width="11.625" style="178" bestFit="1" customWidth="1"/>
    <col min="8215" max="8215" width="12.5" style="178" bestFit="1" customWidth="1"/>
    <col min="8216" max="8216" width="12.625" style="178" bestFit="1" customWidth="1"/>
    <col min="8217" max="8217" width="13.625" style="178" bestFit="1" customWidth="1"/>
    <col min="8218" max="8225" width="12" style="178" customWidth="1"/>
    <col min="8226" max="8226" width="10.125" style="178" bestFit="1" customWidth="1"/>
    <col min="8227" max="8227" width="7.25" style="178" bestFit="1" customWidth="1"/>
    <col min="8228" max="8228" width="4.125" style="178" bestFit="1" customWidth="1"/>
    <col min="8229" max="8229" width="7" style="178" bestFit="1" customWidth="1"/>
    <col min="8230" max="8230" width="3.625" style="178" bestFit="1" customWidth="1"/>
    <col min="8231" max="8231" width="16.75" style="178" bestFit="1" customWidth="1"/>
    <col min="8232" max="8232" width="7.875" style="178" bestFit="1" customWidth="1"/>
    <col min="8233" max="8233" width="10.75" style="178" bestFit="1" customWidth="1"/>
    <col min="8234" max="8234" width="8.625" style="178" bestFit="1" customWidth="1"/>
    <col min="8235" max="8235" width="10.125" style="178" bestFit="1" customWidth="1"/>
    <col min="8236" max="8237" width="8.625" style="178" bestFit="1" customWidth="1"/>
    <col min="8238" max="8238" width="9" style="178"/>
    <col min="8239" max="8239" width="4.25" style="178" bestFit="1" customWidth="1"/>
    <col min="8240" max="8240" width="6.75" style="178" bestFit="1" customWidth="1"/>
    <col min="8241" max="8242" width="10.125" style="178" bestFit="1" customWidth="1"/>
    <col min="8243" max="8244" width="9" style="178"/>
    <col min="8245" max="8245" width="9.875" style="178" bestFit="1" customWidth="1"/>
    <col min="8246" max="8246" width="3.875" style="178" bestFit="1" customWidth="1"/>
    <col min="8247" max="8247" width="11" style="178" bestFit="1" customWidth="1"/>
    <col min="8248" max="8250" width="9" style="178"/>
    <col min="8251" max="8251" width="3.875" style="178" bestFit="1" customWidth="1"/>
    <col min="8252" max="8255" width="9" style="178"/>
    <col min="8256" max="8256" width="4.875" style="178" bestFit="1" customWidth="1"/>
    <col min="8257" max="8448" width="9" style="178"/>
    <col min="8449" max="8455" width="0" style="178" hidden="1" customWidth="1"/>
    <col min="8456" max="8457" width="20.625" style="178" customWidth="1"/>
    <col min="8458" max="8459" width="15.375" style="178" customWidth="1"/>
    <col min="8460" max="8463" width="8.625" style="178" customWidth="1"/>
    <col min="8464" max="8466" width="6.625" style="178" customWidth="1"/>
    <col min="8467" max="8468" width="8.625" style="178" customWidth="1"/>
    <col min="8469" max="8469" width="7.375" style="178" customWidth="1"/>
    <col min="8470" max="8470" width="11.625" style="178" bestFit="1" customWidth="1"/>
    <col min="8471" max="8471" width="12.5" style="178" bestFit="1" customWidth="1"/>
    <col min="8472" max="8472" width="12.625" style="178" bestFit="1" customWidth="1"/>
    <col min="8473" max="8473" width="13.625" style="178" bestFit="1" customWidth="1"/>
    <col min="8474" max="8481" width="12" style="178" customWidth="1"/>
    <col min="8482" max="8482" width="10.125" style="178" bestFit="1" customWidth="1"/>
    <col min="8483" max="8483" width="7.25" style="178" bestFit="1" customWidth="1"/>
    <col min="8484" max="8484" width="4.125" style="178" bestFit="1" customWidth="1"/>
    <col min="8485" max="8485" width="7" style="178" bestFit="1" customWidth="1"/>
    <col min="8486" max="8486" width="3.625" style="178" bestFit="1" customWidth="1"/>
    <col min="8487" max="8487" width="16.75" style="178" bestFit="1" customWidth="1"/>
    <col min="8488" max="8488" width="7.875" style="178" bestFit="1" customWidth="1"/>
    <col min="8489" max="8489" width="10.75" style="178" bestFit="1" customWidth="1"/>
    <col min="8490" max="8490" width="8.625" style="178" bestFit="1" customWidth="1"/>
    <col min="8491" max="8491" width="10.125" style="178" bestFit="1" customWidth="1"/>
    <col min="8492" max="8493" width="8.625" style="178" bestFit="1" customWidth="1"/>
    <col min="8494" max="8494" width="9" style="178"/>
    <col min="8495" max="8495" width="4.25" style="178" bestFit="1" customWidth="1"/>
    <col min="8496" max="8496" width="6.75" style="178" bestFit="1" customWidth="1"/>
    <col min="8497" max="8498" width="10.125" style="178" bestFit="1" customWidth="1"/>
    <col min="8499" max="8500" width="9" style="178"/>
    <col min="8501" max="8501" width="9.875" style="178" bestFit="1" customWidth="1"/>
    <col min="8502" max="8502" width="3.875" style="178" bestFit="1" customWidth="1"/>
    <col min="8503" max="8503" width="11" style="178" bestFit="1" customWidth="1"/>
    <col min="8504" max="8506" width="9" style="178"/>
    <col min="8507" max="8507" width="3.875" style="178" bestFit="1" customWidth="1"/>
    <col min="8508" max="8511" width="9" style="178"/>
    <col min="8512" max="8512" width="4.875" style="178" bestFit="1" customWidth="1"/>
    <col min="8513" max="8704" width="9" style="178"/>
    <col min="8705" max="8711" width="0" style="178" hidden="1" customWidth="1"/>
    <col min="8712" max="8713" width="20.625" style="178" customWidth="1"/>
    <col min="8714" max="8715" width="15.375" style="178" customWidth="1"/>
    <col min="8716" max="8719" width="8.625" style="178" customWidth="1"/>
    <col min="8720" max="8722" width="6.625" style="178" customWidth="1"/>
    <col min="8723" max="8724" width="8.625" style="178" customWidth="1"/>
    <col min="8725" max="8725" width="7.375" style="178" customWidth="1"/>
    <col min="8726" max="8726" width="11.625" style="178" bestFit="1" customWidth="1"/>
    <col min="8727" max="8727" width="12.5" style="178" bestFit="1" customWidth="1"/>
    <col min="8728" max="8728" width="12.625" style="178" bestFit="1" customWidth="1"/>
    <col min="8729" max="8729" width="13.625" style="178" bestFit="1" customWidth="1"/>
    <col min="8730" max="8737" width="12" style="178" customWidth="1"/>
    <col min="8738" max="8738" width="10.125" style="178" bestFit="1" customWidth="1"/>
    <col min="8739" max="8739" width="7.25" style="178" bestFit="1" customWidth="1"/>
    <col min="8740" max="8740" width="4.125" style="178" bestFit="1" customWidth="1"/>
    <col min="8741" max="8741" width="7" style="178" bestFit="1" customWidth="1"/>
    <col min="8742" max="8742" width="3.625" style="178" bestFit="1" customWidth="1"/>
    <col min="8743" max="8743" width="16.75" style="178" bestFit="1" customWidth="1"/>
    <col min="8744" max="8744" width="7.875" style="178" bestFit="1" customWidth="1"/>
    <col min="8745" max="8745" width="10.75" style="178" bestFit="1" customWidth="1"/>
    <col min="8746" max="8746" width="8.625" style="178" bestFit="1" customWidth="1"/>
    <col min="8747" max="8747" width="10.125" style="178" bestFit="1" customWidth="1"/>
    <col min="8748" max="8749" width="8.625" style="178" bestFit="1" customWidth="1"/>
    <col min="8750" max="8750" width="9" style="178"/>
    <col min="8751" max="8751" width="4.25" style="178" bestFit="1" customWidth="1"/>
    <col min="8752" max="8752" width="6.75" style="178" bestFit="1" customWidth="1"/>
    <col min="8753" max="8754" width="10.125" style="178" bestFit="1" customWidth="1"/>
    <col min="8755" max="8756" width="9" style="178"/>
    <col min="8757" max="8757" width="9.875" style="178" bestFit="1" customWidth="1"/>
    <col min="8758" max="8758" width="3.875" style="178" bestFit="1" customWidth="1"/>
    <col min="8759" max="8759" width="11" style="178" bestFit="1" customWidth="1"/>
    <col min="8760" max="8762" width="9" style="178"/>
    <col min="8763" max="8763" width="3.875" style="178" bestFit="1" customWidth="1"/>
    <col min="8764" max="8767" width="9" style="178"/>
    <col min="8768" max="8768" width="4.875" style="178" bestFit="1" customWidth="1"/>
    <col min="8769" max="8960" width="9" style="178"/>
    <col min="8961" max="8967" width="0" style="178" hidden="1" customWidth="1"/>
    <col min="8968" max="8969" width="20.625" style="178" customWidth="1"/>
    <col min="8970" max="8971" width="15.375" style="178" customWidth="1"/>
    <col min="8972" max="8975" width="8.625" style="178" customWidth="1"/>
    <col min="8976" max="8978" width="6.625" style="178" customWidth="1"/>
    <col min="8979" max="8980" width="8.625" style="178" customWidth="1"/>
    <col min="8981" max="8981" width="7.375" style="178" customWidth="1"/>
    <col min="8982" max="8982" width="11.625" style="178" bestFit="1" customWidth="1"/>
    <col min="8983" max="8983" width="12.5" style="178" bestFit="1" customWidth="1"/>
    <col min="8984" max="8984" width="12.625" style="178" bestFit="1" customWidth="1"/>
    <col min="8985" max="8985" width="13.625" style="178" bestFit="1" customWidth="1"/>
    <col min="8986" max="8993" width="12" style="178" customWidth="1"/>
    <col min="8994" max="8994" width="10.125" style="178" bestFit="1" customWidth="1"/>
    <col min="8995" max="8995" width="7.25" style="178" bestFit="1" customWidth="1"/>
    <col min="8996" max="8996" width="4.125" style="178" bestFit="1" customWidth="1"/>
    <col min="8997" max="8997" width="7" style="178" bestFit="1" customWidth="1"/>
    <col min="8998" max="8998" width="3.625" style="178" bestFit="1" customWidth="1"/>
    <col min="8999" max="8999" width="16.75" style="178" bestFit="1" customWidth="1"/>
    <col min="9000" max="9000" width="7.875" style="178" bestFit="1" customWidth="1"/>
    <col min="9001" max="9001" width="10.75" style="178" bestFit="1" customWidth="1"/>
    <col min="9002" max="9002" width="8.625" style="178" bestFit="1" customWidth="1"/>
    <col min="9003" max="9003" width="10.125" style="178" bestFit="1" customWidth="1"/>
    <col min="9004" max="9005" width="8.625" style="178" bestFit="1" customWidth="1"/>
    <col min="9006" max="9006" width="9" style="178"/>
    <col min="9007" max="9007" width="4.25" style="178" bestFit="1" customWidth="1"/>
    <col min="9008" max="9008" width="6.75" style="178" bestFit="1" customWidth="1"/>
    <col min="9009" max="9010" width="10.125" style="178" bestFit="1" customWidth="1"/>
    <col min="9011" max="9012" width="9" style="178"/>
    <col min="9013" max="9013" width="9.875" style="178" bestFit="1" customWidth="1"/>
    <col min="9014" max="9014" width="3.875" style="178" bestFit="1" customWidth="1"/>
    <col min="9015" max="9015" width="11" style="178" bestFit="1" customWidth="1"/>
    <col min="9016" max="9018" width="9" style="178"/>
    <col min="9019" max="9019" width="3.875" style="178" bestFit="1" customWidth="1"/>
    <col min="9020" max="9023" width="9" style="178"/>
    <col min="9024" max="9024" width="4.875" style="178" bestFit="1" customWidth="1"/>
    <col min="9025" max="9216" width="9" style="178"/>
    <col min="9217" max="9223" width="0" style="178" hidden="1" customWidth="1"/>
    <col min="9224" max="9225" width="20.625" style="178" customWidth="1"/>
    <col min="9226" max="9227" width="15.375" style="178" customWidth="1"/>
    <col min="9228" max="9231" width="8.625" style="178" customWidth="1"/>
    <col min="9232" max="9234" width="6.625" style="178" customWidth="1"/>
    <col min="9235" max="9236" width="8.625" style="178" customWidth="1"/>
    <col min="9237" max="9237" width="7.375" style="178" customWidth="1"/>
    <col min="9238" max="9238" width="11.625" style="178" bestFit="1" customWidth="1"/>
    <col min="9239" max="9239" width="12.5" style="178" bestFit="1" customWidth="1"/>
    <col min="9240" max="9240" width="12.625" style="178" bestFit="1" customWidth="1"/>
    <col min="9241" max="9241" width="13.625" style="178" bestFit="1" customWidth="1"/>
    <col min="9242" max="9249" width="12" style="178" customWidth="1"/>
    <col min="9250" max="9250" width="10.125" style="178" bestFit="1" customWidth="1"/>
    <col min="9251" max="9251" width="7.25" style="178" bestFit="1" customWidth="1"/>
    <col min="9252" max="9252" width="4.125" style="178" bestFit="1" customWidth="1"/>
    <col min="9253" max="9253" width="7" style="178" bestFit="1" customWidth="1"/>
    <col min="9254" max="9254" width="3.625" style="178" bestFit="1" customWidth="1"/>
    <col min="9255" max="9255" width="16.75" style="178" bestFit="1" customWidth="1"/>
    <col min="9256" max="9256" width="7.875" style="178" bestFit="1" customWidth="1"/>
    <col min="9257" max="9257" width="10.75" style="178" bestFit="1" customWidth="1"/>
    <col min="9258" max="9258" width="8.625" style="178" bestFit="1" customWidth="1"/>
    <col min="9259" max="9259" width="10.125" style="178" bestFit="1" customWidth="1"/>
    <col min="9260" max="9261" width="8.625" style="178" bestFit="1" customWidth="1"/>
    <col min="9262" max="9262" width="9" style="178"/>
    <col min="9263" max="9263" width="4.25" style="178" bestFit="1" customWidth="1"/>
    <col min="9264" max="9264" width="6.75" style="178" bestFit="1" customWidth="1"/>
    <col min="9265" max="9266" width="10.125" style="178" bestFit="1" customWidth="1"/>
    <col min="9267" max="9268" width="9" style="178"/>
    <col min="9269" max="9269" width="9.875" style="178" bestFit="1" customWidth="1"/>
    <col min="9270" max="9270" width="3.875" style="178" bestFit="1" customWidth="1"/>
    <col min="9271" max="9271" width="11" style="178" bestFit="1" customWidth="1"/>
    <col min="9272" max="9274" width="9" style="178"/>
    <col min="9275" max="9275" width="3.875" style="178" bestFit="1" customWidth="1"/>
    <col min="9276" max="9279" width="9" style="178"/>
    <col min="9280" max="9280" width="4.875" style="178" bestFit="1" customWidth="1"/>
    <col min="9281" max="9472" width="9" style="178"/>
    <col min="9473" max="9479" width="0" style="178" hidden="1" customWidth="1"/>
    <col min="9480" max="9481" width="20.625" style="178" customWidth="1"/>
    <col min="9482" max="9483" width="15.375" style="178" customWidth="1"/>
    <col min="9484" max="9487" width="8.625" style="178" customWidth="1"/>
    <col min="9488" max="9490" width="6.625" style="178" customWidth="1"/>
    <col min="9491" max="9492" width="8.625" style="178" customWidth="1"/>
    <col min="9493" max="9493" width="7.375" style="178" customWidth="1"/>
    <col min="9494" max="9494" width="11.625" style="178" bestFit="1" customWidth="1"/>
    <col min="9495" max="9495" width="12.5" style="178" bestFit="1" customWidth="1"/>
    <col min="9496" max="9496" width="12.625" style="178" bestFit="1" customWidth="1"/>
    <col min="9497" max="9497" width="13.625" style="178" bestFit="1" customWidth="1"/>
    <col min="9498" max="9505" width="12" style="178" customWidth="1"/>
    <col min="9506" max="9506" width="10.125" style="178" bestFit="1" customWidth="1"/>
    <col min="9507" max="9507" width="7.25" style="178" bestFit="1" customWidth="1"/>
    <col min="9508" max="9508" width="4.125" style="178" bestFit="1" customWidth="1"/>
    <col min="9509" max="9509" width="7" style="178" bestFit="1" customWidth="1"/>
    <col min="9510" max="9510" width="3.625" style="178" bestFit="1" customWidth="1"/>
    <col min="9511" max="9511" width="16.75" style="178" bestFit="1" customWidth="1"/>
    <col min="9512" max="9512" width="7.875" style="178" bestFit="1" customWidth="1"/>
    <col min="9513" max="9513" width="10.75" style="178" bestFit="1" customWidth="1"/>
    <col min="9514" max="9514" width="8.625" style="178" bestFit="1" customWidth="1"/>
    <col min="9515" max="9515" width="10.125" style="178" bestFit="1" customWidth="1"/>
    <col min="9516" max="9517" width="8.625" style="178" bestFit="1" customWidth="1"/>
    <col min="9518" max="9518" width="9" style="178"/>
    <col min="9519" max="9519" width="4.25" style="178" bestFit="1" customWidth="1"/>
    <col min="9520" max="9520" width="6.75" style="178" bestFit="1" customWidth="1"/>
    <col min="9521" max="9522" width="10.125" style="178" bestFit="1" customWidth="1"/>
    <col min="9523" max="9524" width="9" style="178"/>
    <col min="9525" max="9525" width="9.875" style="178" bestFit="1" customWidth="1"/>
    <col min="9526" max="9526" width="3.875" style="178" bestFit="1" customWidth="1"/>
    <col min="9527" max="9527" width="11" style="178" bestFit="1" customWidth="1"/>
    <col min="9528" max="9530" width="9" style="178"/>
    <col min="9531" max="9531" width="3.875" style="178" bestFit="1" customWidth="1"/>
    <col min="9532" max="9535" width="9" style="178"/>
    <col min="9536" max="9536" width="4.875" style="178" bestFit="1" customWidth="1"/>
    <col min="9537" max="9728" width="9" style="178"/>
    <col min="9729" max="9735" width="0" style="178" hidden="1" customWidth="1"/>
    <col min="9736" max="9737" width="20.625" style="178" customWidth="1"/>
    <col min="9738" max="9739" width="15.375" style="178" customWidth="1"/>
    <col min="9740" max="9743" width="8.625" style="178" customWidth="1"/>
    <col min="9744" max="9746" width="6.625" style="178" customWidth="1"/>
    <col min="9747" max="9748" width="8.625" style="178" customWidth="1"/>
    <col min="9749" max="9749" width="7.375" style="178" customWidth="1"/>
    <col min="9750" max="9750" width="11.625" style="178" bestFit="1" customWidth="1"/>
    <col min="9751" max="9751" width="12.5" style="178" bestFit="1" customWidth="1"/>
    <col min="9752" max="9752" width="12.625" style="178" bestFit="1" customWidth="1"/>
    <col min="9753" max="9753" width="13.625" style="178" bestFit="1" customWidth="1"/>
    <col min="9754" max="9761" width="12" style="178" customWidth="1"/>
    <col min="9762" max="9762" width="10.125" style="178" bestFit="1" customWidth="1"/>
    <col min="9763" max="9763" width="7.25" style="178" bestFit="1" customWidth="1"/>
    <col min="9764" max="9764" width="4.125" style="178" bestFit="1" customWidth="1"/>
    <col min="9765" max="9765" width="7" style="178" bestFit="1" customWidth="1"/>
    <col min="9766" max="9766" width="3.625" style="178" bestFit="1" customWidth="1"/>
    <col min="9767" max="9767" width="16.75" style="178" bestFit="1" customWidth="1"/>
    <col min="9768" max="9768" width="7.875" style="178" bestFit="1" customWidth="1"/>
    <col min="9769" max="9769" width="10.75" style="178" bestFit="1" customWidth="1"/>
    <col min="9770" max="9770" width="8.625" style="178" bestFit="1" customWidth="1"/>
    <col min="9771" max="9771" width="10.125" style="178" bestFit="1" customWidth="1"/>
    <col min="9772" max="9773" width="8.625" style="178" bestFit="1" customWidth="1"/>
    <col min="9774" max="9774" width="9" style="178"/>
    <col min="9775" max="9775" width="4.25" style="178" bestFit="1" customWidth="1"/>
    <col min="9776" max="9776" width="6.75" style="178" bestFit="1" customWidth="1"/>
    <col min="9777" max="9778" width="10.125" style="178" bestFit="1" customWidth="1"/>
    <col min="9779" max="9780" width="9" style="178"/>
    <col min="9781" max="9781" width="9.875" style="178" bestFit="1" customWidth="1"/>
    <col min="9782" max="9782" width="3.875" style="178" bestFit="1" customWidth="1"/>
    <col min="9783" max="9783" width="11" style="178" bestFit="1" customWidth="1"/>
    <col min="9784" max="9786" width="9" style="178"/>
    <col min="9787" max="9787" width="3.875" style="178" bestFit="1" customWidth="1"/>
    <col min="9788" max="9791" width="9" style="178"/>
    <col min="9792" max="9792" width="4.875" style="178" bestFit="1" customWidth="1"/>
    <col min="9793" max="9984" width="9" style="178"/>
    <col min="9985" max="9991" width="0" style="178" hidden="1" customWidth="1"/>
    <col min="9992" max="9993" width="20.625" style="178" customWidth="1"/>
    <col min="9994" max="9995" width="15.375" style="178" customWidth="1"/>
    <col min="9996" max="9999" width="8.625" style="178" customWidth="1"/>
    <col min="10000" max="10002" width="6.625" style="178" customWidth="1"/>
    <col min="10003" max="10004" width="8.625" style="178" customWidth="1"/>
    <col min="10005" max="10005" width="7.375" style="178" customWidth="1"/>
    <col min="10006" max="10006" width="11.625" style="178" bestFit="1" customWidth="1"/>
    <col min="10007" max="10007" width="12.5" style="178" bestFit="1" customWidth="1"/>
    <col min="10008" max="10008" width="12.625" style="178" bestFit="1" customWidth="1"/>
    <col min="10009" max="10009" width="13.625" style="178" bestFit="1" customWidth="1"/>
    <col min="10010" max="10017" width="12" style="178" customWidth="1"/>
    <col min="10018" max="10018" width="10.125" style="178" bestFit="1" customWidth="1"/>
    <col min="10019" max="10019" width="7.25" style="178" bestFit="1" customWidth="1"/>
    <col min="10020" max="10020" width="4.125" style="178" bestFit="1" customWidth="1"/>
    <col min="10021" max="10021" width="7" style="178" bestFit="1" customWidth="1"/>
    <col min="10022" max="10022" width="3.625" style="178" bestFit="1" customWidth="1"/>
    <col min="10023" max="10023" width="16.75" style="178" bestFit="1" customWidth="1"/>
    <col min="10024" max="10024" width="7.875" style="178" bestFit="1" customWidth="1"/>
    <col min="10025" max="10025" width="10.75" style="178" bestFit="1" customWidth="1"/>
    <col min="10026" max="10026" width="8.625" style="178" bestFit="1" customWidth="1"/>
    <col min="10027" max="10027" width="10.125" style="178" bestFit="1" customWidth="1"/>
    <col min="10028" max="10029" width="8.625" style="178" bestFit="1" customWidth="1"/>
    <col min="10030" max="10030" width="9" style="178"/>
    <col min="10031" max="10031" width="4.25" style="178" bestFit="1" customWidth="1"/>
    <col min="10032" max="10032" width="6.75" style="178" bestFit="1" customWidth="1"/>
    <col min="10033" max="10034" width="10.125" style="178" bestFit="1" customWidth="1"/>
    <col min="10035" max="10036" width="9" style="178"/>
    <col min="10037" max="10037" width="9.875" style="178" bestFit="1" customWidth="1"/>
    <col min="10038" max="10038" width="3.875" style="178" bestFit="1" customWidth="1"/>
    <col min="10039" max="10039" width="11" style="178" bestFit="1" customWidth="1"/>
    <col min="10040" max="10042" width="9" style="178"/>
    <col min="10043" max="10043" width="3.875" style="178" bestFit="1" customWidth="1"/>
    <col min="10044" max="10047" width="9" style="178"/>
    <col min="10048" max="10048" width="4.875" style="178" bestFit="1" customWidth="1"/>
    <col min="10049" max="10240" width="9" style="178"/>
    <col min="10241" max="10247" width="0" style="178" hidden="1" customWidth="1"/>
    <col min="10248" max="10249" width="20.625" style="178" customWidth="1"/>
    <col min="10250" max="10251" width="15.375" style="178" customWidth="1"/>
    <col min="10252" max="10255" width="8.625" style="178" customWidth="1"/>
    <col min="10256" max="10258" width="6.625" style="178" customWidth="1"/>
    <col min="10259" max="10260" width="8.625" style="178" customWidth="1"/>
    <col min="10261" max="10261" width="7.375" style="178" customWidth="1"/>
    <col min="10262" max="10262" width="11.625" style="178" bestFit="1" customWidth="1"/>
    <col min="10263" max="10263" width="12.5" style="178" bestFit="1" customWidth="1"/>
    <col min="10264" max="10264" width="12.625" style="178" bestFit="1" customWidth="1"/>
    <col min="10265" max="10265" width="13.625" style="178" bestFit="1" customWidth="1"/>
    <col min="10266" max="10273" width="12" style="178" customWidth="1"/>
    <col min="10274" max="10274" width="10.125" style="178" bestFit="1" customWidth="1"/>
    <col min="10275" max="10275" width="7.25" style="178" bestFit="1" customWidth="1"/>
    <col min="10276" max="10276" width="4.125" style="178" bestFit="1" customWidth="1"/>
    <col min="10277" max="10277" width="7" style="178" bestFit="1" customWidth="1"/>
    <col min="10278" max="10278" width="3.625" style="178" bestFit="1" customWidth="1"/>
    <col min="10279" max="10279" width="16.75" style="178" bestFit="1" customWidth="1"/>
    <col min="10280" max="10280" width="7.875" style="178" bestFit="1" customWidth="1"/>
    <col min="10281" max="10281" width="10.75" style="178" bestFit="1" customWidth="1"/>
    <col min="10282" max="10282" width="8.625" style="178" bestFit="1" customWidth="1"/>
    <col min="10283" max="10283" width="10.125" style="178" bestFit="1" customWidth="1"/>
    <col min="10284" max="10285" width="8.625" style="178" bestFit="1" customWidth="1"/>
    <col min="10286" max="10286" width="9" style="178"/>
    <col min="10287" max="10287" width="4.25" style="178" bestFit="1" customWidth="1"/>
    <col min="10288" max="10288" width="6.75" style="178" bestFit="1" customWidth="1"/>
    <col min="10289" max="10290" width="10.125" style="178" bestFit="1" customWidth="1"/>
    <col min="10291" max="10292" width="9" style="178"/>
    <col min="10293" max="10293" width="9.875" style="178" bestFit="1" customWidth="1"/>
    <col min="10294" max="10294" width="3.875" style="178" bestFit="1" customWidth="1"/>
    <col min="10295" max="10295" width="11" style="178" bestFit="1" customWidth="1"/>
    <col min="10296" max="10298" width="9" style="178"/>
    <col min="10299" max="10299" width="3.875" style="178" bestFit="1" customWidth="1"/>
    <col min="10300" max="10303" width="9" style="178"/>
    <col min="10304" max="10304" width="4.875" style="178" bestFit="1" customWidth="1"/>
    <col min="10305" max="10496" width="9" style="178"/>
    <col min="10497" max="10503" width="0" style="178" hidden="1" customWidth="1"/>
    <col min="10504" max="10505" width="20.625" style="178" customWidth="1"/>
    <col min="10506" max="10507" width="15.375" style="178" customWidth="1"/>
    <col min="10508" max="10511" width="8.625" style="178" customWidth="1"/>
    <col min="10512" max="10514" width="6.625" style="178" customWidth="1"/>
    <col min="10515" max="10516" width="8.625" style="178" customWidth="1"/>
    <col min="10517" max="10517" width="7.375" style="178" customWidth="1"/>
    <col min="10518" max="10518" width="11.625" style="178" bestFit="1" customWidth="1"/>
    <col min="10519" max="10519" width="12.5" style="178" bestFit="1" customWidth="1"/>
    <col min="10520" max="10520" width="12.625" style="178" bestFit="1" customWidth="1"/>
    <col min="10521" max="10521" width="13.625" style="178" bestFit="1" customWidth="1"/>
    <col min="10522" max="10529" width="12" style="178" customWidth="1"/>
    <col min="10530" max="10530" width="10.125" style="178" bestFit="1" customWidth="1"/>
    <col min="10531" max="10531" width="7.25" style="178" bestFit="1" customWidth="1"/>
    <col min="10532" max="10532" width="4.125" style="178" bestFit="1" customWidth="1"/>
    <col min="10533" max="10533" width="7" style="178" bestFit="1" customWidth="1"/>
    <col min="10534" max="10534" width="3.625" style="178" bestFit="1" customWidth="1"/>
    <col min="10535" max="10535" width="16.75" style="178" bestFit="1" customWidth="1"/>
    <col min="10536" max="10536" width="7.875" style="178" bestFit="1" customWidth="1"/>
    <col min="10537" max="10537" width="10.75" style="178" bestFit="1" customWidth="1"/>
    <col min="10538" max="10538" width="8.625" style="178" bestFit="1" customWidth="1"/>
    <col min="10539" max="10539" width="10.125" style="178" bestFit="1" customWidth="1"/>
    <col min="10540" max="10541" width="8.625" style="178" bestFit="1" customWidth="1"/>
    <col min="10542" max="10542" width="9" style="178"/>
    <col min="10543" max="10543" width="4.25" style="178" bestFit="1" customWidth="1"/>
    <col min="10544" max="10544" width="6.75" style="178" bestFit="1" customWidth="1"/>
    <col min="10545" max="10546" width="10.125" style="178" bestFit="1" customWidth="1"/>
    <col min="10547" max="10548" width="9" style="178"/>
    <col min="10549" max="10549" width="9.875" style="178" bestFit="1" customWidth="1"/>
    <col min="10550" max="10550" width="3.875" style="178" bestFit="1" customWidth="1"/>
    <col min="10551" max="10551" width="11" style="178" bestFit="1" customWidth="1"/>
    <col min="10552" max="10554" width="9" style="178"/>
    <col min="10555" max="10555" width="3.875" style="178" bestFit="1" customWidth="1"/>
    <col min="10556" max="10559" width="9" style="178"/>
    <col min="10560" max="10560" width="4.875" style="178" bestFit="1" customWidth="1"/>
    <col min="10561" max="10752" width="9" style="178"/>
    <col min="10753" max="10759" width="0" style="178" hidden="1" customWidth="1"/>
    <col min="10760" max="10761" width="20.625" style="178" customWidth="1"/>
    <col min="10762" max="10763" width="15.375" style="178" customWidth="1"/>
    <col min="10764" max="10767" width="8.625" style="178" customWidth="1"/>
    <col min="10768" max="10770" width="6.625" style="178" customWidth="1"/>
    <col min="10771" max="10772" width="8.625" style="178" customWidth="1"/>
    <col min="10773" max="10773" width="7.375" style="178" customWidth="1"/>
    <col min="10774" max="10774" width="11.625" style="178" bestFit="1" customWidth="1"/>
    <col min="10775" max="10775" width="12.5" style="178" bestFit="1" customWidth="1"/>
    <col min="10776" max="10776" width="12.625" style="178" bestFit="1" customWidth="1"/>
    <col min="10777" max="10777" width="13.625" style="178" bestFit="1" customWidth="1"/>
    <col min="10778" max="10785" width="12" style="178" customWidth="1"/>
    <col min="10786" max="10786" width="10.125" style="178" bestFit="1" customWidth="1"/>
    <col min="10787" max="10787" width="7.25" style="178" bestFit="1" customWidth="1"/>
    <col min="10788" max="10788" width="4.125" style="178" bestFit="1" customWidth="1"/>
    <col min="10789" max="10789" width="7" style="178" bestFit="1" customWidth="1"/>
    <col min="10790" max="10790" width="3.625" style="178" bestFit="1" customWidth="1"/>
    <col min="10791" max="10791" width="16.75" style="178" bestFit="1" customWidth="1"/>
    <col min="10792" max="10792" width="7.875" style="178" bestFit="1" customWidth="1"/>
    <col min="10793" max="10793" width="10.75" style="178" bestFit="1" customWidth="1"/>
    <col min="10794" max="10794" width="8.625" style="178" bestFit="1" customWidth="1"/>
    <col min="10795" max="10795" width="10.125" style="178" bestFit="1" customWidth="1"/>
    <col min="10796" max="10797" width="8.625" style="178" bestFit="1" customWidth="1"/>
    <col min="10798" max="10798" width="9" style="178"/>
    <col min="10799" max="10799" width="4.25" style="178" bestFit="1" customWidth="1"/>
    <col min="10800" max="10800" width="6.75" style="178" bestFit="1" customWidth="1"/>
    <col min="10801" max="10802" width="10.125" style="178" bestFit="1" customWidth="1"/>
    <col min="10803" max="10804" width="9" style="178"/>
    <col min="10805" max="10805" width="9.875" style="178" bestFit="1" customWidth="1"/>
    <col min="10806" max="10806" width="3.875" style="178" bestFit="1" customWidth="1"/>
    <col min="10807" max="10807" width="11" style="178" bestFit="1" customWidth="1"/>
    <col min="10808" max="10810" width="9" style="178"/>
    <col min="10811" max="10811" width="3.875" style="178" bestFit="1" customWidth="1"/>
    <col min="10812" max="10815" width="9" style="178"/>
    <col min="10816" max="10816" width="4.875" style="178" bestFit="1" customWidth="1"/>
    <col min="10817" max="11008" width="9" style="178"/>
    <col min="11009" max="11015" width="0" style="178" hidden="1" customWidth="1"/>
    <col min="11016" max="11017" width="20.625" style="178" customWidth="1"/>
    <col min="11018" max="11019" width="15.375" style="178" customWidth="1"/>
    <col min="11020" max="11023" width="8.625" style="178" customWidth="1"/>
    <col min="11024" max="11026" width="6.625" style="178" customWidth="1"/>
    <col min="11027" max="11028" width="8.625" style="178" customWidth="1"/>
    <col min="11029" max="11029" width="7.375" style="178" customWidth="1"/>
    <col min="11030" max="11030" width="11.625" style="178" bestFit="1" customWidth="1"/>
    <col min="11031" max="11031" width="12.5" style="178" bestFit="1" customWidth="1"/>
    <col min="11032" max="11032" width="12.625" style="178" bestFit="1" customWidth="1"/>
    <col min="11033" max="11033" width="13.625" style="178" bestFit="1" customWidth="1"/>
    <col min="11034" max="11041" width="12" style="178" customWidth="1"/>
    <col min="11042" max="11042" width="10.125" style="178" bestFit="1" customWidth="1"/>
    <col min="11043" max="11043" width="7.25" style="178" bestFit="1" customWidth="1"/>
    <col min="11044" max="11044" width="4.125" style="178" bestFit="1" customWidth="1"/>
    <col min="11045" max="11045" width="7" style="178" bestFit="1" customWidth="1"/>
    <col min="11046" max="11046" width="3.625" style="178" bestFit="1" customWidth="1"/>
    <col min="11047" max="11047" width="16.75" style="178" bestFit="1" customWidth="1"/>
    <col min="11048" max="11048" width="7.875" style="178" bestFit="1" customWidth="1"/>
    <col min="11049" max="11049" width="10.75" style="178" bestFit="1" customWidth="1"/>
    <col min="11050" max="11050" width="8.625" style="178" bestFit="1" customWidth="1"/>
    <col min="11051" max="11051" width="10.125" style="178" bestFit="1" customWidth="1"/>
    <col min="11052" max="11053" width="8.625" style="178" bestFit="1" customWidth="1"/>
    <col min="11054" max="11054" width="9" style="178"/>
    <col min="11055" max="11055" width="4.25" style="178" bestFit="1" customWidth="1"/>
    <col min="11056" max="11056" width="6.75" style="178" bestFit="1" customWidth="1"/>
    <col min="11057" max="11058" width="10.125" style="178" bestFit="1" customWidth="1"/>
    <col min="11059" max="11060" width="9" style="178"/>
    <col min="11061" max="11061" width="9.875" style="178" bestFit="1" customWidth="1"/>
    <col min="11062" max="11062" width="3.875" style="178" bestFit="1" customWidth="1"/>
    <col min="11063" max="11063" width="11" style="178" bestFit="1" customWidth="1"/>
    <col min="11064" max="11066" width="9" style="178"/>
    <col min="11067" max="11067" width="3.875" style="178" bestFit="1" customWidth="1"/>
    <col min="11068" max="11071" width="9" style="178"/>
    <col min="11072" max="11072" width="4.875" style="178" bestFit="1" customWidth="1"/>
    <col min="11073" max="11264" width="9" style="178"/>
    <col min="11265" max="11271" width="0" style="178" hidden="1" customWidth="1"/>
    <col min="11272" max="11273" width="20.625" style="178" customWidth="1"/>
    <col min="11274" max="11275" width="15.375" style="178" customWidth="1"/>
    <col min="11276" max="11279" width="8.625" style="178" customWidth="1"/>
    <col min="11280" max="11282" width="6.625" style="178" customWidth="1"/>
    <col min="11283" max="11284" width="8.625" style="178" customWidth="1"/>
    <col min="11285" max="11285" width="7.375" style="178" customWidth="1"/>
    <col min="11286" max="11286" width="11.625" style="178" bestFit="1" customWidth="1"/>
    <col min="11287" max="11287" width="12.5" style="178" bestFit="1" customWidth="1"/>
    <col min="11288" max="11288" width="12.625" style="178" bestFit="1" customWidth="1"/>
    <col min="11289" max="11289" width="13.625" style="178" bestFit="1" customWidth="1"/>
    <col min="11290" max="11297" width="12" style="178" customWidth="1"/>
    <col min="11298" max="11298" width="10.125" style="178" bestFit="1" customWidth="1"/>
    <col min="11299" max="11299" width="7.25" style="178" bestFit="1" customWidth="1"/>
    <col min="11300" max="11300" width="4.125" style="178" bestFit="1" customWidth="1"/>
    <col min="11301" max="11301" width="7" style="178" bestFit="1" customWidth="1"/>
    <col min="11302" max="11302" width="3.625" style="178" bestFit="1" customWidth="1"/>
    <col min="11303" max="11303" width="16.75" style="178" bestFit="1" customWidth="1"/>
    <col min="11304" max="11304" width="7.875" style="178" bestFit="1" customWidth="1"/>
    <col min="11305" max="11305" width="10.75" style="178" bestFit="1" customWidth="1"/>
    <col min="11306" max="11306" width="8.625" style="178" bestFit="1" customWidth="1"/>
    <col min="11307" max="11307" width="10.125" style="178" bestFit="1" customWidth="1"/>
    <col min="11308" max="11309" width="8.625" style="178" bestFit="1" customWidth="1"/>
    <col min="11310" max="11310" width="9" style="178"/>
    <col min="11311" max="11311" width="4.25" style="178" bestFit="1" customWidth="1"/>
    <col min="11312" max="11312" width="6.75" style="178" bestFit="1" customWidth="1"/>
    <col min="11313" max="11314" width="10.125" style="178" bestFit="1" customWidth="1"/>
    <col min="11315" max="11316" width="9" style="178"/>
    <col min="11317" max="11317" width="9.875" style="178" bestFit="1" customWidth="1"/>
    <col min="11318" max="11318" width="3.875" style="178" bestFit="1" customWidth="1"/>
    <col min="11319" max="11319" width="11" style="178" bestFit="1" customWidth="1"/>
    <col min="11320" max="11322" width="9" style="178"/>
    <col min="11323" max="11323" width="3.875" style="178" bestFit="1" customWidth="1"/>
    <col min="11324" max="11327" width="9" style="178"/>
    <col min="11328" max="11328" width="4.875" style="178" bestFit="1" customWidth="1"/>
    <col min="11329" max="11520" width="9" style="178"/>
    <col min="11521" max="11527" width="0" style="178" hidden="1" customWidth="1"/>
    <col min="11528" max="11529" width="20.625" style="178" customWidth="1"/>
    <col min="11530" max="11531" width="15.375" style="178" customWidth="1"/>
    <col min="11532" max="11535" width="8.625" style="178" customWidth="1"/>
    <col min="11536" max="11538" width="6.625" style="178" customWidth="1"/>
    <col min="11539" max="11540" width="8.625" style="178" customWidth="1"/>
    <col min="11541" max="11541" width="7.375" style="178" customWidth="1"/>
    <col min="11542" max="11542" width="11.625" style="178" bestFit="1" customWidth="1"/>
    <col min="11543" max="11543" width="12.5" style="178" bestFit="1" customWidth="1"/>
    <col min="11544" max="11544" width="12.625" style="178" bestFit="1" customWidth="1"/>
    <col min="11545" max="11545" width="13.625" style="178" bestFit="1" customWidth="1"/>
    <col min="11546" max="11553" width="12" style="178" customWidth="1"/>
    <col min="11554" max="11554" width="10.125" style="178" bestFit="1" customWidth="1"/>
    <col min="11555" max="11555" width="7.25" style="178" bestFit="1" customWidth="1"/>
    <col min="11556" max="11556" width="4.125" style="178" bestFit="1" customWidth="1"/>
    <col min="11557" max="11557" width="7" style="178" bestFit="1" customWidth="1"/>
    <col min="11558" max="11558" width="3.625" style="178" bestFit="1" customWidth="1"/>
    <col min="11559" max="11559" width="16.75" style="178" bestFit="1" customWidth="1"/>
    <col min="11560" max="11560" width="7.875" style="178" bestFit="1" customWidth="1"/>
    <col min="11561" max="11561" width="10.75" style="178" bestFit="1" customWidth="1"/>
    <col min="11562" max="11562" width="8.625" style="178" bestFit="1" customWidth="1"/>
    <col min="11563" max="11563" width="10.125" style="178" bestFit="1" customWidth="1"/>
    <col min="11564" max="11565" width="8.625" style="178" bestFit="1" customWidth="1"/>
    <col min="11566" max="11566" width="9" style="178"/>
    <col min="11567" max="11567" width="4.25" style="178" bestFit="1" customWidth="1"/>
    <col min="11568" max="11568" width="6.75" style="178" bestFit="1" customWidth="1"/>
    <col min="11569" max="11570" width="10.125" style="178" bestFit="1" customWidth="1"/>
    <col min="11571" max="11572" width="9" style="178"/>
    <col min="11573" max="11573" width="9.875" style="178" bestFit="1" customWidth="1"/>
    <col min="11574" max="11574" width="3.875" style="178" bestFit="1" customWidth="1"/>
    <col min="11575" max="11575" width="11" style="178" bestFit="1" customWidth="1"/>
    <col min="11576" max="11578" width="9" style="178"/>
    <col min="11579" max="11579" width="3.875" style="178" bestFit="1" customWidth="1"/>
    <col min="11580" max="11583" width="9" style="178"/>
    <col min="11584" max="11584" width="4.875" style="178" bestFit="1" customWidth="1"/>
    <col min="11585" max="11776" width="9" style="178"/>
    <col min="11777" max="11783" width="0" style="178" hidden="1" customWidth="1"/>
    <col min="11784" max="11785" width="20.625" style="178" customWidth="1"/>
    <col min="11786" max="11787" width="15.375" style="178" customWidth="1"/>
    <col min="11788" max="11791" width="8.625" style="178" customWidth="1"/>
    <col min="11792" max="11794" width="6.625" style="178" customWidth="1"/>
    <col min="11795" max="11796" width="8.625" style="178" customWidth="1"/>
    <col min="11797" max="11797" width="7.375" style="178" customWidth="1"/>
    <col min="11798" max="11798" width="11.625" style="178" bestFit="1" customWidth="1"/>
    <col min="11799" max="11799" width="12.5" style="178" bestFit="1" customWidth="1"/>
    <col min="11800" max="11800" width="12.625" style="178" bestFit="1" customWidth="1"/>
    <col min="11801" max="11801" width="13.625" style="178" bestFit="1" customWidth="1"/>
    <col min="11802" max="11809" width="12" style="178" customWidth="1"/>
    <col min="11810" max="11810" width="10.125" style="178" bestFit="1" customWidth="1"/>
    <col min="11811" max="11811" width="7.25" style="178" bestFit="1" customWidth="1"/>
    <col min="11812" max="11812" width="4.125" style="178" bestFit="1" customWidth="1"/>
    <col min="11813" max="11813" width="7" style="178" bestFit="1" customWidth="1"/>
    <col min="11814" max="11814" width="3.625" style="178" bestFit="1" customWidth="1"/>
    <col min="11815" max="11815" width="16.75" style="178" bestFit="1" customWidth="1"/>
    <col min="11816" max="11816" width="7.875" style="178" bestFit="1" customWidth="1"/>
    <col min="11817" max="11817" width="10.75" style="178" bestFit="1" customWidth="1"/>
    <col min="11818" max="11818" width="8.625" style="178" bestFit="1" customWidth="1"/>
    <col min="11819" max="11819" width="10.125" style="178" bestFit="1" customWidth="1"/>
    <col min="11820" max="11821" width="8.625" style="178" bestFit="1" customWidth="1"/>
    <col min="11822" max="11822" width="9" style="178"/>
    <col min="11823" max="11823" width="4.25" style="178" bestFit="1" customWidth="1"/>
    <col min="11824" max="11824" width="6.75" style="178" bestFit="1" customWidth="1"/>
    <col min="11825" max="11826" width="10.125" style="178" bestFit="1" customWidth="1"/>
    <col min="11827" max="11828" width="9" style="178"/>
    <col min="11829" max="11829" width="9.875" style="178" bestFit="1" customWidth="1"/>
    <col min="11830" max="11830" width="3.875" style="178" bestFit="1" customWidth="1"/>
    <col min="11831" max="11831" width="11" style="178" bestFit="1" customWidth="1"/>
    <col min="11832" max="11834" width="9" style="178"/>
    <col min="11835" max="11835" width="3.875" style="178" bestFit="1" customWidth="1"/>
    <col min="11836" max="11839" width="9" style="178"/>
    <col min="11840" max="11840" width="4.875" style="178" bestFit="1" customWidth="1"/>
    <col min="11841" max="12032" width="9" style="178"/>
    <col min="12033" max="12039" width="0" style="178" hidden="1" customWidth="1"/>
    <col min="12040" max="12041" width="20.625" style="178" customWidth="1"/>
    <col min="12042" max="12043" width="15.375" style="178" customWidth="1"/>
    <col min="12044" max="12047" width="8.625" style="178" customWidth="1"/>
    <col min="12048" max="12050" width="6.625" style="178" customWidth="1"/>
    <col min="12051" max="12052" width="8.625" style="178" customWidth="1"/>
    <col min="12053" max="12053" width="7.375" style="178" customWidth="1"/>
    <col min="12054" max="12054" width="11.625" style="178" bestFit="1" customWidth="1"/>
    <col min="12055" max="12055" width="12.5" style="178" bestFit="1" customWidth="1"/>
    <col min="12056" max="12056" width="12.625" style="178" bestFit="1" customWidth="1"/>
    <col min="12057" max="12057" width="13.625" style="178" bestFit="1" customWidth="1"/>
    <col min="12058" max="12065" width="12" style="178" customWidth="1"/>
    <col min="12066" max="12066" width="10.125" style="178" bestFit="1" customWidth="1"/>
    <col min="12067" max="12067" width="7.25" style="178" bestFit="1" customWidth="1"/>
    <col min="12068" max="12068" width="4.125" style="178" bestFit="1" customWidth="1"/>
    <col min="12069" max="12069" width="7" style="178" bestFit="1" customWidth="1"/>
    <col min="12070" max="12070" width="3.625" style="178" bestFit="1" customWidth="1"/>
    <col min="12071" max="12071" width="16.75" style="178" bestFit="1" customWidth="1"/>
    <col min="12072" max="12072" width="7.875" style="178" bestFit="1" customWidth="1"/>
    <col min="12073" max="12073" width="10.75" style="178" bestFit="1" customWidth="1"/>
    <col min="12074" max="12074" width="8.625" style="178" bestFit="1" customWidth="1"/>
    <col min="12075" max="12075" width="10.125" style="178" bestFit="1" customWidth="1"/>
    <col min="12076" max="12077" width="8.625" style="178" bestFit="1" customWidth="1"/>
    <col min="12078" max="12078" width="9" style="178"/>
    <col min="12079" max="12079" width="4.25" style="178" bestFit="1" customWidth="1"/>
    <col min="12080" max="12080" width="6.75" style="178" bestFit="1" customWidth="1"/>
    <col min="12081" max="12082" width="10.125" style="178" bestFit="1" customWidth="1"/>
    <col min="12083" max="12084" width="9" style="178"/>
    <col min="12085" max="12085" width="9.875" style="178" bestFit="1" customWidth="1"/>
    <col min="12086" max="12086" width="3.875" style="178" bestFit="1" customWidth="1"/>
    <col min="12087" max="12087" width="11" style="178" bestFit="1" customWidth="1"/>
    <col min="12088" max="12090" width="9" style="178"/>
    <col min="12091" max="12091" width="3.875" style="178" bestFit="1" customWidth="1"/>
    <col min="12092" max="12095" width="9" style="178"/>
    <col min="12096" max="12096" width="4.875" style="178" bestFit="1" customWidth="1"/>
    <col min="12097" max="12288" width="9" style="178"/>
    <col min="12289" max="12295" width="0" style="178" hidden="1" customWidth="1"/>
    <col min="12296" max="12297" width="20.625" style="178" customWidth="1"/>
    <col min="12298" max="12299" width="15.375" style="178" customWidth="1"/>
    <col min="12300" max="12303" width="8.625" style="178" customWidth="1"/>
    <col min="12304" max="12306" width="6.625" style="178" customWidth="1"/>
    <col min="12307" max="12308" width="8.625" style="178" customWidth="1"/>
    <col min="12309" max="12309" width="7.375" style="178" customWidth="1"/>
    <col min="12310" max="12310" width="11.625" style="178" bestFit="1" customWidth="1"/>
    <col min="12311" max="12311" width="12.5" style="178" bestFit="1" customWidth="1"/>
    <col min="12312" max="12312" width="12.625" style="178" bestFit="1" customWidth="1"/>
    <col min="12313" max="12313" width="13.625" style="178" bestFit="1" customWidth="1"/>
    <col min="12314" max="12321" width="12" style="178" customWidth="1"/>
    <col min="12322" max="12322" width="10.125" style="178" bestFit="1" customWidth="1"/>
    <col min="12323" max="12323" width="7.25" style="178" bestFit="1" customWidth="1"/>
    <col min="12324" max="12324" width="4.125" style="178" bestFit="1" customWidth="1"/>
    <col min="12325" max="12325" width="7" style="178" bestFit="1" customWidth="1"/>
    <col min="12326" max="12326" width="3.625" style="178" bestFit="1" customWidth="1"/>
    <col min="12327" max="12327" width="16.75" style="178" bestFit="1" customWidth="1"/>
    <col min="12328" max="12328" width="7.875" style="178" bestFit="1" customWidth="1"/>
    <col min="12329" max="12329" width="10.75" style="178" bestFit="1" customWidth="1"/>
    <col min="12330" max="12330" width="8.625" style="178" bestFit="1" customWidth="1"/>
    <col min="12331" max="12331" width="10.125" style="178" bestFit="1" customWidth="1"/>
    <col min="12332" max="12333" width="8.625" style="178" bestFit="1" customWidth="1"/>
    <col min="12334" max="12334" width="9" style="178"/>
    <col min="12335" max="12335" width="4.25" style="178" bestFit="1" customWidth="1"/>
    <col min="12336" max="12336" width="6.75" style="178" bestFit="1" customWidth="1"/>
    <col min="12337" max="12338" width="10.125" style="178" bestFit="1" customWidth="1"/>
    <col min="12339" max="12340" width="9" style="178"/>
    <col min="12341" max="12341" width="9.875" style="178" bestFit="1" customWidth="1"/>
    <col min="12342" max="12342" width="3.875" style="178" bestFit="1" customWidth="1"/>
    <col min="12343" max="12343" width="11" style="178" bestFit="1" customWidth="1"/>
    <col min="12344" max="12346" width="9" style="178"/>
    <col min="12347" max="12347" width="3.875" style="178" bestFit="1" customWidth="1"/>
    <col min="12348" max="12351" width="9" style="178"/>
    <col min="12352" max="12352" width="4.875" style="178" bestFit="1" customWidth="1"/>
    <col min="12353" max="12544" width="9" style="178"/>
    <col min="12545" max="12551" width="0" style="178" hidden="1" customWidth="1"/>
    <col min="12552" max="12553" width="20.625" style="178" customWidth="1"/>
    <col min="12554" max="12555" width="15.375" style="178" customWidth="1"/>
    <col min="12556" max="12559" width="8.625" style="178" customWidth="1"/>
    <col min="12560" max="12562" width="6.625" style="178" customWidth="1"/>
    <col min="12563" max="12564" width="8.625" style="178" customWidth="1"/>
    <col min="12565" max="12565" width="7.375" style="178" customWidth="1"/>
    <col min="12566" max="12566" width="11.625" style="178" bestFit="1" customWidth="1"/>
    <col min="12567" max="12567" width="12.5" style="178" bestFit="1" customWidth="1"/>
    <col min="12568" max="12568" width="12.625" style="178" bestFit="1" customWidth="1"/>
    <col min="12569" max="12569" width="13.625" style="178" bestFit="1" customWidth="1"/>
    <col min="12570" max="12577" width="12" style="178" customWidth="1"/>
    <col min="12578" max="12578" width="10.125" style="178" bestFit="1" customWidth="1"/>
    <col min="12579" max="12579" width="7.25" style="178" bestFit="1" customWidth="1"/>
    <col min="12580" max="12580" width="4.125" style="178" bestFit="1" customWidth="1"/>
    <col min="12581" max="12581" width="7" style="178" bestFit="1" customWidth="1"/>
    <col min="12582" max="12582" width="3.625" style="178" bestFit="1" customWidth="1"/>
    <col min="12583" max="12583" width="16.75" style="178" bestFit="1" customWidth="1"/>
    <col min="12584" max="12584" width="7.875" style="178" bestFit="1" customWidth="1"/>
    <col min="12585" max="12585" width="10.75" style="178" bestFit="1" customWidth="1"/>
    <col min="12586" max="12586" width="8.625" style="178" bestFit="1" customWidth="1"/>
    <col min="12587" max="12587" width="10.125" style="178" bestFit="1" customWidth="1"/>
    <col min="12588" max="12589" width="8.625" style="178" bestFit="1" customWidth="1"/>
    <col min="12590" max="12590" width="9" style="178"/>
    <col min="12591" max="12591" width="4.25" style="178" bestFit="1" customWidth="1"/>
    <col min="12592" max="12592" width="6.75" style="178" bestFit="1" customWidth="1"/>
    <col min="12593" max="12594" width="10.125" style="178" bestFit="1" customWidth="1"/>
    <col min="12595" max="12596" width="9" style="178"/>
    <col min="12597" max="12597" width="9.875" style="178" bestFit="1" customWidth="1"/>
    <col min="12598" max="12598" width="3.875" style="178" bestFit="1" customWidth="1"/>
    <col min="12599" max="12599" width="11" style="178" bestFit="1" customWidth="1"/>
    <col min="12600" max="12602" width="9" style="178"/>
    <col min="12603" max="12603" width="3.875" style="178" bestFit="1" customWidth="1"/>
    <col min="12604" max="12607" width="9" style="178"/>
    <col min="12608" max="12608" width="4.875" style="178" bestFit="1" customWidth="1"/>
    <col min="12609" max="12800" width="9" style="178"/>
    <col min="12801" max="12807" width="0" style="178" hidden="1" customWidth="1"/>
    <col min="12808" max="12809" width="20.625" style="178" customWidth="1"/>
    <col min="12810" max="12811" width="15.375" style="178" customWidth="1"/>
    <col min="12812" max="12815" width="8.625" style="178" customWidth="1"/>
    <col min="12816" max="12818" width="6.625" style="178" customWidth="1"/>
    <col min="12819" max="12820" width="8.625" style="178" customWidth="1"/>
    <col min="12821" max="12821" width="7.375" style="178" customWidth="1"/>
    <col min="12822" max="12822" width="11.625" style="178" bestFit="1" customWidth="1"/>
    <col min="12823" max="12823" width="12.5" style="178" bestFit="1" customWidth="1"/>
    <col min="12824" max="12824" width="12.625" style="178" bestFit="1" customWidth="1"/>
    <col min="12825" max="12825" width="13.625" style="178" bestFit="1" customWidth="1"/>
    <col min="12826" max="12833" width="12" style="178" customWidth="1"/>
    <col min="12834" max="12834" width="10.125" style="178" bestFit="1" customWidth="1"/>
    <col min="12835" max="12835" width="7.25" style="178" bestFit="1" customWidth="1"/>
    <col min="12836" max="12836" width="4.125" style="178" bestFit="1" customWidth="1"/>
    <col min="12837" max="12837" width="7" style="178" bestFit="1" customWidth="1"/>
    <col min="12838" max="12838" width="3.625" style="178" bestFit="1" customWidth="1"/>
    <col min="12839" max="12839" width="16.75" style="178" bestFit="1" customWidth="1"/>
    <col min="12840" max="12840" width="7.875" style="178" bestFit="1" customWidth="1"/>
    <col min="12841" max="12841" width="10.75" style="178" bestFit="1" customWidth="1"/>
    <col min="12842" max="12842" width="8.625" style="178" bestFit="1" customWidth="1"/>
    <col min="12843" max="12843" width="10.125" style="178" bestFit="1" customWidth="1"/>
    <col min="12844" max="12845" width="8.625" style="178" bestFit="1" customWidth="1"/>
    <col min="12846" max="12846" width="9" style="178"/>
    <col min="12847" max="12847" width="4.25" style="178" bestFit="1" customWidth="1"/>
    <col min="12848" max="12848" width="6.75" style="178" bestFit="1" customWidth="1"/>
    <col min="12849" max="12850" width="10.125" style="178" bestFit="1" customWidth="1"/>
    <col min="12851" max="12852" width="9" style="178"/>
    <col min="12853" max="12853" width="9.875" style="178" bestFit="1" customWidth="1"/>
    <col min="12854" max="12854" width="3.875" style="178" bestFit="1" customWidth="1"/>
    <col min="12855" max="12855" width="11" style="178" bestFit="1" customWidth="1"/>
    <col min="12856" max="12858" width="9" style="178"/>
    <col min="12859" max="12859" width="3.875" style="178" bestFit="1" customWidth="1"/>
    <col min="12860" max="12863" width="9" style="178"/>
    <col min="12864" max="12864" width="4.875" style="178" bestFit="1" customWidth="1"/>
    <col min="12865" max="13056" width="9" style="178"/>
    <col min="13057" max="13063" width="0" style="178" hidden="1" customWidth="1"/>
    <col min="13064" max="13065" width="20.625" style="178" customWidth="1"/>
    <col min="13066" max="13067" width="15.375" style="178" customWidth="1"/>
    <col min="13068" max="13071" width="8.625" style="178" customWidth="1"/>
    <col min="13072" max="13074" width="6.625" style="178" customWidth="1"/>
    <col min="13075" max="13076" width="8.625" style="178" customWidth="1"/>
    <col min="13077" max="13077" width="7.375" style="178" customWidth="1"/>
    <col min="13078" max="13078" width="11.625" style="178" bestFit="1" customWidth="1"/>
    <col min="13079" max="13079" width="12.5" style="178" bestFit="1" customWidth="1"/>
    <col min="13080" max="13080" width="12.625" style="178" bestFit="1" customWidth="1"/>
    <col min="13081" max="13081" width="13.625" style="178" bestFit="1" customWidth="1"/>
    <col min="13082" max="13089" width="12" style="178" customWidth="1"/>
    <col min="13090" max="13090" width="10.125" style="178" bestFit="1" customWidth="1"/>
    <col min="13091" max="13091" width="7.25" style="178" bestFit="1" customWidth="1"/>
    <col min="13092" max="13092" width="4.125" style="178" bestFit="1" customWidth="1"/>
    <col min="13093" max="13093" width="7" style="178" bestFit="1" customWidth="1"/>
    <col min="13094" max="13094" width="3.625" style="178" bestFit="1" customWidth="1"/>
    <col min="13095" max="13095" width="16.75" style="178" bestFit="1" customWidth="1"/>
    <col min="13096" max="13096" width="7.875" style="178" bestFit="1" customWidth="1"/>
    <col min="13097" max="13097" width="10.75" style="178" bestFit="1" customWidth="1"/>
    <col min="13098" max="13098" width="8.625" style="178" bestFit="1" customWidth="1"/>
    <col min="13099" max="13099" width="10.125" style="178" bestFit="1" customWidth="1"/>
    <col min="13100" max="13101" width="8.625" style="178" bestFit="1" customWidth="1"/>
    <col min="13102" max="13102" width="9" style="178"/>
    <col min="13103" max="13103" width="4.25" style="178" bestFit="1" customWidth="1"/>
    <col min="13104" max="13104" width="6.75" style="178" bestFit="1" customWidth="1"/>
    <col min="13105" max="13106" width="10.125" style="178" bestFit="1" customWidth="1"/>
    <col min="13107" max="13108" width="9" style="178"/>
    <col min="13109" max="13109" width="9.875" style="178" bestFit="1" customWidth="1"/>
    <col min="13110" max="13110" width="3.875" style="178" bestFit="1" customWidth="1"/>
    <col min="13111" max="13111" width="11" style="178" bestFit="1" customWidth="1"/>
    <col min="13112" max="13114" width="9" style="178"/>
    <col min="13115" max="13115" width="3.875" style="178" bestFit="1" customWidth="1"/>
    <col min="13116" max="13119" width="9" style="178"/>
    <col min="13120" max="13120" width="4.875" style="178" bestFit="1" customWidth="1"/>
    <col min="13121" max="13312" width="9" style="178"/>
    <col min="13313" max="13319" width="0" style="178" hidden="1" customWidth="1"/>
    <col min="13320" max="13321" width="20.625" style="178" customWidth="1"/>
    <col min="13322" max="13323" width="15.375" style="178" customWidth="1"/>
    <col min="13324" max="13327" width="8.625" style="178" customWidth="1"/>
    <col min="13328" max="13330" width="6.625" style="178" customWidth="1"/>
    <col min="13331" max="13332" width="8.625" style="178" customWidth="1"/>
    <col min="13333" max="13333" width="7.375" style="178" customWidth="1"/>
    <col min="13334" max="13334" width="11.625" style="178" bestFit="1" customWidth="1"/>
    <col min="13335" max="13335" width="12.5" style="178" bestFit="1" customWidth="1"/>
    <col min="13336" max="13336" width="12.625" style="178" bestFit="1" customWidth="1"/>
    <col min="13337" max="13337" width="13.625" style="178" bestFit="1" customWidth="1"/>
    <col min="13338" max="13345" width="12" style="178" customWidth="1"/>
    <col min="13346" max="13346" width="10.125" style="178" bestFit="1" customWidth="1"/>
    <col min="13347" max="13347" width="7.25" style="178" bestFit="1" customWidth="1"/>
    <col min="13348" max="13348" width="4.125" style="178" bestFit="1" customWidth="1"/>
    <col min="13349" max="13349" width="7" style="178" bestFit="1" customWidth="1"/>
    <col min="13350" max="13350" width="3.625" style="178" bestFit="1" customWidth="1"/>
    <col min="13351" max="13351" width="16.75" style="178" bestFit="1" customWidth="1"/>
    <col min="13352" max="13352" width="7.875" style="178" bestFit="1" customWidth="1"/>
    <col min="13353" max="13353" width="10.75" style="178" bestFit="1" customWidth="1"/>
    <col min="13354" max="13354" width="8.625" style="178" bestFit="1" customWidth="1"/>
    <col min="13355" max="13355" width="10.125" style="178" bestFit="1" customWidth="1"/>
    <col min="13356" max="13357" width="8.625" style="178" bestFit="1" customWidth="1"/>
    <col min="13358" max="13358" width="9" style="178"/>
    <col min="13359" max="13359" width="4.25" style="178" bestFit="1" customWidth="1"/>
    <col min="13360" max="13360" width="6.75" style="178" bestFit="1" customWidth="1"/>
    <col min="13361" max="13362" width="10.125" style="178" bestFit="1" customWidth="1"/>
    <col min="13363" max="13364" width="9" style="178"/>
    <col min="13365" max="13365" width="9.875" style="178" bestFit="1" customWidth="1"/>
    <col min="13366" max="13366" width="3.875" style="178" bestFit="1" customWidth="1"/>
    <col min="13367" max="13367" width="11" style="178" bestFit="1" customWidth="1"/>
    <col min="13368" max="13370" width="9" style="178"/>
    <col min="13371" max="13371" width="3.875" style="178" bestFit="1" customWidth="1"/>
    <col min="13372" max="13375" width="9" style="178"/>
    <col min="13376" max="13376" width="4.875" style="178" bestFit="1" customWidth="1"/>
    <col min="13377" max="13568" width="9" style="178"/>
    <col min="13569" max="13575" width="0" style="178" hidden="1" customWidth="1"/>
    <col min="13576" max="13577" width="20.625" style="178" customWidth="1"/>
    <col min="13578" max="13579" width="15.375" style="178" customWidth="1"/>
    <col min="13580" max="13583" width="8.625" style="178" customWidth="1"/>
    <col min="13584" max="13586" width="6.625" style="178" customWidth="1"/>
    <col min="13587" max="13588" width="8.625" style="178" customWidth="1"/>
    <col min="13589" max="13589" width="7.375" style="178" customWidth="1"/>
    <col min="13590" max="13590" width="11.625" style="178" bestFit="1" customWidth="1"/>
    <col min="13591" max="13591" width="12.5" style="178" bestFit="1" customWidth="1"/>
    <col min="13592" max="13592" width="12.625" style="178" bestFit="1" customWidth="1"/>
    <col min="13593" max="13593" width="13.625" style="178" bestFit="1" customWidth="1"/>
    <col min="13594" max="13601" width="12" style="178" customWidth="1"/>
    <col min="13602" max="13602" width="10.125" style="178" bestFit="1" customWidth="1"/>
    <col min="13603" max="13603" width="7.25" style="178" bestFit="1" customWidth="1"/>
    <col min="13604" max="13604" width="4.125" style="178" bestFit="1" customWidth="1"/>
    <col min="13605" max="13605" width="7" style="178" bestFit="1" customWidth="1"/>
    <col min="13606" max="13606" width="3.625" style="178" bestFit="1" customWidth="1"/>
    <col min="13607" max="13607" width="16.75" style="178" bestFit="1" customWidth="1"/>
    <col min="13608" max="13608" width="7.875" style="178" bestFit="1" customWidth="1"/>
    <col min="13609" max="13609" width="10.75" style="178" bestFit="1" customWidth="1"/>
    <col min="13610" max="13610" width="8.625" style="178" bestFit="1" customWidth="1"/>
    <col min="13611" max="13611" width="10.125" style="178" bestFit="1" customWidth="1"/>
    <col min="13612" max="13613" width="8.625" style="178" bestFit="1" customWidth="1"/>
    <col min="13614" max="13614" width="9" style="178"/>
    <col min="13615" max="13615" width="4.25" style="178" bestFit="1" customWidth="1"/>
    <col min="13616" max="13616" width="6.75" style="178" bestFit="1" customWidth="1"/>
    <col min="13617" max="13618" width="10.125" style="178" bestFit="1" customWidth="1"/>
    <col min="13619" max="13620" width="9" style="178"/>
    <col min="13621" max="13621" width="9.875" style="178" bestFit="1" customWidth="1"/>
    <col min="13622" max="13622" width="3.875" style="178" bestFit="1" customWidth="1"/>
    <col min="13623" max="13623" width="11" style="178" bestFit="1" customWidth="1"/>
    <col min="13624" max="13626" width="9" style="178"/>
    <col min="13627" max="13627" width="3.875" style="178" bestFit="1" customWidth="1"/>
    <col min="13628" max="13631" width="9" style="178"/>
    <col min="13632" max="13632" width="4.875" style="178" bestFit="1" customWidth="1"/>
    <col min="13633" max="13824" width="9" style="178"/>
    <col min="13825" max="13831" width="0" style="178" hidden="1" customWidth="1"/>
    <col min="13832" max="13833" width="20.625" style="178" customWidth="1"/>
    <col min="13834" max="13835" width="15.375" style="178" customWidth="1"/>
    <col min="13836" max="13839" width="8.625" style="178" customWidth="1"/>
    <col min="13840" max="13842" width="6.625" style="178" customWidth="1"/>
    <col min="13843" max="13844" width="8.625" style="178" customWidth="1"/>
    <col min="13845" max="13845" width="7.375" style="178" customWidth="1"/>
    <col min="13846" max="13846" width="11.625" style="178" bestFit="1" customWidth="1"/>
    <col min="13847" max="13847" width="12.5" style="178" bestFit="1" customWidth="1"/>
    <col min="13848" max="13848" width="12.625" style="178" bestFit="1" customWidth="1"/>
    <col min="13849" max="13849" width="13.625" style="178" bestFit="1" customWidth="1"/>
    <col min="13850" max="13857" width="12" style="178" customWidth="1"/>
    <col min="13858" max="13858" width="10.125" style="178" bestFit="1" customWidth="1"/>
    <col min="13859" max="13859" width="7.25" style="178" bestFit="1" customWidth="1"/>
    <col min="13860" max="13860" width="4.125" style="178" bestFit="1" customWidth="1"/>
    <col min="13861" max="13861" width="7" style="178" bestFit="1" customWidth="1"/>
    <col min="13862" max="13862" width="3.625" style="178" bestFit="1" customWidth="1"/>
    <col min="13863" max="13863" width="16.75" style="178" bestFit="1" customWidth="1"/>
    <col min="13864" max="13864" width="7.875" style="178" bestFit="1" customWidth="1"/>
    <col min="13865" max="13865" width="10.75" style="178" bestFit="1" customWidth="1"/>
    <col min="13866" max="13866" width="8.625" style="178" bestFit="1" customWidth="1"/>
    <col min="13867" max="13867" width="10.125" style="178" bestFit="1" customWidth="1"/>
    <col min="13868" max="13869" width="8.625" style="178" bestFit="1" customWidth="1"/>
    <col min="13870" max="13870" width="9" style="178"/>
    <col min="13871" max="13871" width="4.25" style="178" bestFit="1" customWidth="1"/>
    <col min="13872" max="13872" width="6.75" style="178" bestFit="1" customWidth="1"/>
    <col min="13873" max="13874" width="10.125" style="178" bestFit="1" customWidth="1"/>
    <col min="13875" max="13876" width="9" style="178"/>
    <col min="13877" max="13877" width="9.875" style="178" bestFit="1" customWidth="1"/>
    <col min="13878" max="13878" width="3.875" style="178" bestFit="1" customWidth="1"/>
    <col min="13879" max="13879" width="11" style="178" bestFit="1" customWidth="1"/>
    <col min="13880" max="13882" width="9" style="178"/>
    <col min="13883" max="13883" width="3.875" style="178" bestFit="1" customWidth="1"/>
    <col min="13884" max="13887" width="9" style="178"/>
    <col min="13888" max="13888" width="4.875" style="178" bestFit="1" customWidth="1"/>
    <col min="13889" max="14080" width="9" style="178"/>
    <col min="14081" max="14087" width="0" style="178" hidden="1" customWidth="1"/>
    <col min="14088" max="14089" width="20.625" style="178" customWidth="1"/>
    <col min="14090" max="14091" width="15.375" style="178" customWidth="1"/>
    <col min="14092" max="14095" width="8.625" style="178" customWidth="1"/>
    <col min="14096" max="14098" width="6.625" style="178" customWidth="1"/>
    <col min="14099" max="14100" width="8.625" style="178" customWidth="1"/>
    <col min="14101" max="14101" width="7.375" style="178" customWidth="1"/>
    <col min="14102" max="14102" width="11.625" style="178" bestFit="1" customWidth="1"/>
    <col min="14103" max="14103" width="12.5" style="178" bestFit="1" customWidth="1"/>
    <col min="14104" max="14104" width="12.625" style="178" bestFit="1" customWidth="1"/>
    <col min="14105" max="14105" width="13.625" style="178" bestFit="1" customWidth="1"/>
    <col min="14106" max="14113" width="12" style="178" customWidth="1"/>
    <col min="14114" max="14114" width="10.125" style="178" bestFit="1" customWidth="1"/>
    <col min="14115" max="14115" width="7.25" style="178" bestFit="1" customWidth="1"/>
    <col min="14116" max="14116" width="4.125" style="178" bestFit="1" customWidth="1"/>
    <col min="14117" max="14117" width="7" style="178" bestFit="1" customWidth="1"/>
    <col min="14118" max="14118" width="3.625" style="178" bestFit="1" customWidth="1"/>
    <col min="14119" max="14119" width="16.75" style="178" bestFit="1" customWidth="1"/>
    <col min="14120" max="14120" width="7.875" style="178" bestFit="1" customWidth="1"/>
    <col min="14121" max="14121" width="10.75" style="178" bestFit="1" customWidth="1"/>
    <col min="14122" max="14122" width="8.625" style="178" bestFit="1" customWidth="1"/>
    <col min="14123" max="14123" width="10.125" style="178" bestFit="1" customWidth="1"/>
    <col min="14124" max="14125" width="8.625" style="178" bestFit="1" customWidth="1"/>
    <col min="14126" max="14126" width="9" style="178"/>
    <col min="14127" max="14127" width="4.25" style="178" bestFit="1" customWidth="1"/>
    <col min="14128" max="14128" width="6.75" style="178" bestFit="1" customWidth="1"/>
    <col min="14129" max="14130" width="10.125" style="178" bestFit="1" customWidth="1"/>
    <col min="14131" max="14132" width="9" style="178"/>
    <col min="14133" max="14133" width="9.875" style="178" bestFit="1" customWidth="1"/>
    <col min="14134" max="14134" width="3.875" style="178" bestFit="1" customWidth="1"/>
    <col min="14135" max="14135" width="11" style="178" bestFit="1" customWidth="1"/>
    <col min="14136" max="14138" width="9" style="178"/>
    <col min="14139" max="14139" width="3.875" style="178" bestFit="1" customWidth="1"/>
    <col min="14140" max="14143" width="9" style="178"/>
    <col min="14144" max="14144" width="4.875" style="178" bestFit="1" customWidth="1"/>
    <col min="14145" max="14336" width="9" style="178"/>
    <col min="14337" max="14343" width="0" style="178" hidden="1" customWidth="1"/>
    <col min="14344" max="14345" width="20.625" style="178" customWidth="1"/>
    <col min="14346" max="14347" width="15.375" style="178" customWidth="1"/>
    <col min="14348" max="14351" width="8.625" style="178" customWidth="1"/>
    <col min="14352" max="14354" width="6.625" style="178" customWidth="1"/>
    <col min="14355" max="14356" width="8.625" style="178" customWidth="1"/>
    <col min="14357" max="14357" width="7.375" style="178" customWidth="1"/>
    <col min="14358" max="14358" width="11.625" style="178" bestFit="1" customWidth="1"/>
    <col min="14359" max="14359" width="12.5" style="178" bestFit="1" customWidth="1"/>
    <col min="14360" max="14360" width="12.625" style="178" bestFit="1" customWidth="1"/>
    <col min="14361" max="14361" width="13.625" style="178" bestFit="1" customWidth="1"/>
    <col min="14362" max="14369" width="12" style="178" customWidth="1"/>
    <col min="14370" max="14370" width="10.125" style="178" bestFit="1" customWidth="1"/>
    <col min="14371" max="14371" width="7.25" style="178" bestFit="1" customWidth="1"/>
    <col min="14372" max="14372" width="4.125" style="178" bestFit="1" customWidth="1"/>
    <col min="14373" max="14373" width="7" style="178" bestFit="1" customWidth="1"/>
    <col min="14374" max="14374" width="3.625" style="178" bestFit="1" customWidth="1"/>
    <col min="14375" max="14375" width="16.75" style="178" bestFit="1" customWidth="1"/>
    <col min="14376" max="14376" width="7.875" style="178" bestFit="1" customWidth="1"/>
    <col min="14377" max="14377" width="10.75" style="178" bestFit="1" customWidth="1"/>
    <col min="14378" max="14378" width="8.625" style="178" bestFit="1" customWidth="1"/>
    <col min="14379" max="14379" width="10.125" style="178" bestFit="1" customWidth="1"/>
    <col min="14380" max="14381" width="8.625" style="178" bestFit="1" customWidth="1"/>
    <col min="14382" max="14382" width="9" style="178"/>
    <col min="14383" max="14383" width="4.25" style="178" bestFit="1" customWidth="1"/>
    <col min="14384" max="14384" width="6.75" style="178" bestFit="1" customWidth="1"/>
    <col min="14385" max="14386" width="10.125" style="178" bestFit="1" customWidth="1"/>
    <col min="14387" max="14388" width="9" style="178"/>
    <col min="14389" max="14389" width="9.875" style="178" bestFit="1" customWidth="1"/>
    <col min="14390" max="14390" width="3.875" style="178" bestFit="1" customWidth="1"/>
    <col min="14391" max="14391" width="11" style="178" bestFit="1" customWidth="1"/>
    <col min="14392" max="14394" width="9" style="178"/>
    <col min="14395" max="14395" width="3.875" style="178" bestFit="1" customWidth="1"/>
    <col min="14396" max="14399" width="9" style="178"/>
    <col min="14400" max="14400" width="4.875" style="178" bestFit="1" customWidth="1"/>
    <col min="14401" max="14592" width="9" style="178"/>
    <col min="14593" max="14599" width="0" style="178" hidden="1" customWidth="1"/>
    <col min="14600" max="14601" width="20.625" style="178" customWidth="1"/>
    <col min="14602" max="14603" width="15.375" style="178" customWidth="1"/>
    <col min="14604" max="14607" width="8.625" style="178" customWidth="1"/>
    <col min="14608" max="14610" width="6.625" style="178" customWidth="1"/>
    <col min="14611" max="14612" width="8.625" style="178" customWidth="1"/>
    <col min="14613" max="14613" width="7.375" style="178" customWidth="1"/>
    <col min="14614" max="14614" width="11.625" style="178" bestFit="1" customWidth="1"/>
    <col min="14615" max="14615" width="12.5" style="178" bestFit="1" customWidth="1"/>
    <col min="14616" max="14616" width="12.625" style="178" bestFit="1" customWidth="1"/>
    <col min="14617" max="14617" width="13.625" style="178" bestFit="1" customWidth="1"/>
    <col min="14618" max="14625" width="12" style="178" customWidth="1"/>
    <col min="14626" max="14626" width="10.125" style="178" bestFit="1" customWidth="1"/>
    <col min="14627" max="14627" width="7.25" style="178" bestFit="1" customWidth="1"/>
    <col min="14628" max="14628" width="4.125" style="178" bestFit="1" customWidth="1"/>
    <col min="14629" max="14629" width="7" style="178" bestFit="1" customWidth="1"/>
    <col min="14630" max="14630" width="3.625" style="178" bestFit="1" customWidth="1"/>
    <col min="14631" max="14631" width="16.75" style="178" bestFit="1" customWidth="1"/>
    <col min="14632" max="14632" width="7.875" style="178" bestFit="1" customWidth="1"/>
    <col min="14633" max="14633" width="10.75" style="178" bestFit="1" customWidth="1"/>
    <col min="14634" max="14634" width="8.625" style="178" bestFit="1" customWidth="1"/>
    <col min="14635" max="14635" width="10.125" style="178" bestFit="1" customWidth="1"/>
    <col min="14636" max="14637" width="8.625" style="178" bestFit="1" customWidth="1"/>
    <col min="14638" max="14638" width="9" style="178"/>
    <col min="14639" max="14639" width="4.25" style="178" bestFit="1" customWidth="1"/>
    <col min="14640" max="14640" width="6.75" style="178" bestFit="1" customWidth="1"/>
    <col min="14641" max="14642" width="10.125" style="178" bestFit="1" customWidth="1"/>
    <col min="14643" max="14644" width="9" style="178"/>
    <col min="14645" max="14645" width="9.875" style="178" bestFit="1" customWidth="1"/>
    <col min="14646" max="14646" width="3.875" style="178" bestFit="1" customWidth="1"/>
    <col min="14647" max="14647" width="11" style="178" bestFit="1" customWidth="1"/>
    <col min="14648" max="14650" width="9" style="178"/>
    <col min="14651" max="14651" width="3.875" style="178" bestFit="1" customWidth="1"/>
    <col min="14652" max="14655" width="9" style="178"/>
    <col min="14656" max="14656" width="4.875" style="178" bestFit="1" customWidth="1"/>
    <col min="14657" max="14848" width="9" style="178"/>
    <col min="14849" max="14855" width="0" style="178" hidden="1" customWidth="1"/>
    <col min="14856" max="14857" width="20.625" style="178" customWidth="1"/>
    <col min="14858" max="14859" width="15.375" style="178" customWidth="1"/>
    <col min="14860" max="14863" width="8.625" style="178" customWidth="1"/>
    <col min="14864" max="14866" width="6.625" style="178" customWidth="1"/>
    <col min="14867" max="14868" width="8.625" style="178" customWidth="1"/>
    <col min="14869" max="14869" width="7.375" style="178" customWidth="1"/>
    <col min="14870" max="14870" width="11.625" style="178" bestFit="1" customWidth="1"/>
    <col min="14871" max="14871" width="12.5" style="178" bestFit="1" customWidth="1"/>
    <col min="14872" max="14872" width="12.625" style="178" bestFit="1" customWidth="1"/>
    <col min="14873" max="14873" width="13.625" style="178" bestFit="1" customWidth="1"/>
    <col min="14874" max="14881" width="12" style="178" customWidth="1"/>
    <col min="14882" max="14882" width="10.125" style="178" bestFit="1" customWidth="1"/>
    <col min="14883" max="14883" width="7.25" style="178" bestFit="1" customWidth="1"/>
    <col min="14884" max="14884" width="4.125" style="178" bestFit="1" customWidth="1"/>
    <col min="14885" max="14885" width="7" style="178" bestFit="1" customWidth="1"/>
    <col min="14886" max="14886" width="3.625" style="178" bestFit="1" customWidth="1"/>
    <col min="14887" max="14887" width="16.75" style="178" bestFit="1" customWidth="1"/>
    <col min="14888" max="14888" width="7.875" style="178" bestFit="1" customWidth="1"/>
    <col min="14889" max="14889" width="10.75" style="178" bestFit="1" customWidth="1"/>
    <col min="14890" max="14890" width="8.625" style="178" bestFit="1" customWidth="1"/>
    <col min="14891" max="14891" width="10.125" style="178" bestFit="1" customWidth="1"/>
    <col min="14892" max="14893" width="8.625" style="178" bestFit="1" customWidth="1"/>
    <col min="14894" max="14894" width="9" style="178"/>
    <col min="14895" max="14895" width="4.25" style="178" bestFit="1" customWidth="1"/>
    <col min="14896" max="14896" width="6.75" style="178" bestFit="1" customWidth="1"/>
    <col min="14897" max="14898" width="10.125" style="178" bestFit="1" customWidth="1"/>
    <col min="14899" max="14900" width="9" style="178"/>
    <col min="14901" max="14901" width="9.875" style="178" bestFit="1" customWidth="1"/>
    <col min="14902" max="14902" width="3.875" style="178" bestFit="1" customWidth="1"/>
    <col min="14903" max="14903" width="11" style="178" bestFit="1" customWidth="1"/>
    <col min="14904" max="14906" width="9" style="178"/>
    <col min="14907" max="14907" width="3.875" style="178" bestFit="1" customWidth="1"/>
    <col min="14908" max="14911" width="9" style="178"/>
    <col min="14912" max="14912" width="4.875" style="178" bestFit="1" customWidth="1"/>
    <col min="14913" max="15104" width="9" style="178"/>
    <col min="15105" max="15111" width="0" style="178" hidden="1" customWidth="1"/>
    <col min="15112" max="15113" width="20.625" style="178" customWidth="1"/>
    <col min="15114" max="15115" width="15.375" style="178" customWidth="1"/>
    <col min="15116" max="15119" width="8.625" style="178" customWidth="1"/>
    <col min="15120" max="15122" width="6.625" style="178" customWidth="1"/>
    <col min="15123" max="15124" width="8.625" style="178" customWidth="1"/>
    <col min="15125" max="15125" width="7.375" style="178" customWidth="1"/>
    <col min="15126" max="15126" width="11.625" style="178" bestFit="1" customWidth="1"/>
    <col min="15127" max="15127" width="12.5" style="178" bestFit="1" customWidth="1"/>
    <col min="15128" max="15128" width="12.625" style="178" bestFit="1" customWidth="1"/>
    <col min="15129" max="15129" width="13.625" style="178" bestFit="1" customWidth="1"/>
    <col min="15130" max="15137" width="12" style="178" customWidth="1"/>
    <col min="15138" max="15138" width="10.125" style="178" bestFit="1" customWidth="1"/>
    <col min="15139" max="15139" width="7.25" style="178" bestFit="1" customWidth="1"/>
    <col min="15140" max="15140" width="4.125" style="178" bestFit="1" customWidth="1"/>
    <col min="15141" max="15141" width="7" style="178" bestFit="1" customWidth="1"/>
    <col min="15142" max="15142" width="3.625" style="178" bestFit="1" customWidth="1"/>
    <col min="15143" max="15143" width="16.75" style="178" bestFit="1" customWidth="1"/>
    <col min="15144" max="15144" width="7.875" style="178" bestFit="1" customWidth="1"/>
    <col min="15145" max="15145" width="10.75" style="178" bestFit="1" customWidth="1"/>
    <col min="15146" max="15146" width="8.625" style="178" bestFit="1" customWidth="1"/>
    <col min="15147" max="15147" width="10.125" style="178" bestFit="1" customWidth="1"/>
    <col min="15148" max="15149" width="8.625" style="178" bestFit="1" customWidth="1"/>
    <col min="15150" max="15150" width="9" style="178"/>
    <col min="15151" max="15151" width="4.25" style="178" bestFit="1" customWidth="1"/>
    <col min="15152" max="15152" width="6.75" style="178" bestFit="1" customWidth="1"/>
    <col min="15153" max="15154" width="10.125" style="178" bestFit="1" customWidth="1"/>
    <col min="15155" max="15156" width="9" style="178"/>
    <col min="15157" max="15157" width="9.875" style="178" bestFit="1" customWidth="1"/>
    <col min="15158" max="15158" width="3.875" style="178" bestFit="1" customWidth="1"/>
    <col min="15159" max="15159" width="11" style="178" bestFit="1" customWidth="1"/>
    <col min="15160" max="15162" width="9" style="178"/>
    <col min="15163" max="15163" width="3.875" style="178" bestFit="1" customWidth="1"/>
    <col min="15164" max="15167" width="9" style="178"/>
    <col min="15168" max="15168" width="4.875" style="178" bestFit="1" customWidth="1"/>
    <col min="15169" max="15360" width="9" style="178"/>
    <col min="15361" max="15367" width="0" style="178" hidden="1" customWidth="1"/>
    <col min="15368" max="15369" width="20.625" style="178" customWidth="1"/>
    <col min="15370" max="15371" width="15.375" style="178" customWidth="1"/>
    <col min="15372" max="15375" width="8.625" style="178" customWidth="1"/>
    <col min="15376" max="15378" width="6.625" style="178" customWidth="1"/>
    <col min="15379" max="15380" width="8.625" style="178" customWidth="1"/>
    <col min="15381" max="15381" width="7.375" style="178" customWidth="1"/>
    <col min="15382" max="15382" width="11.625" style="178" bestFit="1" customWidth="1"/>
    <col min="15383" max="15383" width="12.5" style="178" bestFit="1" customWidth="1"/>
    <col min="15384" max="15384" width="12.625" style="178" bestFit="1" customWidth="1"/>
    <col min="15385" max="15385" width="13.625" style="178" bestFit="1" customWidth="1"/>
    <col min="15386" max="15393" width="12" style="178" customWidth="1"/>
    <col min="15394" max="15394" width="10.125" style="178" bestFit="1" customWidth="1"/>
    <col min="15395" max="15395" width="7.25" style="178" bestFit="1" customWidth="1"/>
    <col min="15396" max="15396" width="4.125" style="178" bestFit="1" customWidth="1"/>
    <col min="15397" max="15397" width="7" style="178" bestFit="1" customWidth="1"/>
    <col min="15398" max="15398" width="3.625" style="178" bestFit="1" customWidth="1"/>
    <col min="15399" max="15399" width="16.75" style="178" bestFit="1" customWidth="1"/>
    <col min="15400" max="15400" width="7.875" style="178" bestFit="1" customWidth="1"/>
    <col min="15401" max="15401" width="10.75" style="178" bestFit="1" customWidth="1"/>
    <col min="15402" max="15402" width="8.625" style="178" bestFit="1" customWidth="1"/>
    <col min="15403" max="15403" width="10.125" style="178" bestFit="1" customWidth="1"/>
    <col min="15404" max="15405" width="8.625" style="178" bestFit="1" customWidth="1"/>
    <col min="15406" max="15406" width="9" style="178"/>
    <col min="15407" max="15407" width="4.25" style="178" bestFit="1" customWidth="1"/>
    <col min="15408" max="15408" width="6.75" style="178" bestFit="1" customWidth="1"/>
    <col min="15409" max="15410" width="10.125" style="178" bestFit="1" customWidth="1"/>
    <col min="15411" max="15412" width="9" style="178"/>
    <col min="15413" max="15413" width="9.875" style="178" bestFit="1" customWidth="1"/>
    <col min="15414" max="15414" width="3.875" style="178" bestFit="1" customWidth="1"/>
    <col min="15415" max="15415" width="11" style="178" bestFit="1" customWidth="1"/>
    <col min="15416" max="15418" width="9" style="178"/>
    <col min="15419" max="15419" width="3.875" style="178" bestFit="1" customWidth="1"/>
    <col min="15420" max="15423" width="9" style="178"/>
    <col min="15424" max="15424" width="4.875" style="178" bestFit="1" customWidth="1"/>
    <col min="15425" max="15616" width="9" style="178"/>
    <col min="15617" max="15623" width="0" style="178" hidden="1" customWidth="1"/>
    <col min="15624" max="15625" width="20.625" style="178" customWidth="1"/>
    <col min="15626" max="15627" width="15.375" style="178" customWidth="1"/>
    <col min="15628" max="15631" width="8.625" style="178" customWidth="1"/>
    <col min="15632" max="15634" width="6.625" style="178" customWidth="1"/>
    <col min="15635" max="15636" width="8.625" style="178" customWidth="1"/>
    <col min="15637" max="15637" width="7.375" style="178" customWidth="1"/>
    <col min="15638" max="15638" width="11.625" style="178" bestFit="1" customWidth="1"/>
    <col min="15639" max="15639" width="12.5" style="178" bestFit="1" customWidth="1"/>
    <col min="15640" max="15640" width="12.625" style="178" bestFit="1" customWidth="1"/>
    <col min="15641" max="15641" width="13.625" style="178" bestFit="1" customWidth="1"/>
    <col min="15642" max="15649" width="12" style="178" customWidth="1"/>
    <col min="15650" max="15650" width="10.125" style="178" bestFit="1" customWidth="1"/>
    <col min="15651" max="15651" width="7.25" style="178" bestFit="1" customWidth="1"/>
    <col min="15652" max="15652" width="4.125" style="178" bestFit="1" customWidth="1"/>
    <col min="15653" max="15653" width="7" style="178" bestFit="1" customWidth="1"/>
    <col min="15654" max="15654" width="3.625" style="178" bestFit="1" customWidth="1"/>
    <col min="15655" max="15655" width="16.75" style="178" bestFit="1" customWidth="1"/>
    <col min="15656" max="15656" width="7.875" style="178" bestFit="1" customWidth="1"/>
    <col min="15657" max="15657" width="10.75" style="178" bestFit="1" customWidth="1"/>
    <col min="15658" max="15658" width="8.625" style="178" bestFit="1" customWidth="1"/>
    <col min="15659" max="15659" width="10.125" style="178" bestFit="1" customWidth="1"/>
    <col min="15660" max="15661" width="8.625" style="178" bestFit="1" customWidth="1"/>
    <col min="15662" max="15662" width="9" style="178"/>
    <col min="15663" max="15663" width="4.25" style="178" bestFit="1" customWidth="1"/>
    <col min="15664" max="15664" width="6.75" style="178" bestFit="1" customWidth="1"/>
    <col min="15665" max="15666" width="10.125" style="178" bestFit="1" customWidth="1"/>
    <col min="15667" max="15668" width="9" style="178"/>
    <col min="15669" max="15669" width="9.875" style="178" bestFit="1" customWidth="1"/>
    <col min="15670" max="15670" width="3.875" style="178" bestFit="1" customWidth="1"/>
    <col min="15671" max="15671" width="11" style="178" bestFit="1" customWidth="1"/>
    <col min="15672" max="15674" width="9" style="178"/>
    <col min="15675" max="15675" width="3.875" style="178" bestFit="1" customWidth="1"/>
    <col min="15676" max="15679" width="9" style="178"/>
    <col min="15680" max="15680" width="4.875" style="178" bestFit="1" customWidth="1"/>
    <col min="15681" max="15872" width="9" style="178"/>
    <col min="15873" max="15879" width="0" style="178" hidden="1" customWidth="1"/>
    <col min="15880" max="15881" width="20.625" style="178" customWidth="1"/>
    <col min="15882" max="15883" width="15.375" style="178" customWidth="1"/>
    <col min="15884" max="15887" width="8.625" style="178" customWidth="1"/>
    <col min="15888" max="15890" width="6.625" style="178" customWidth="1"/>
    <col min="15891" max="15892" width="8.625" style="178" customWidth="1"/>
    <col min="15893" max="15893" width="7.375" style="178" customWidth="1"/>
    <col min="15894" max="15894" width="11.625" style="178" bestFit="1" customWidth="1"/>
    <col min="15895" max="15895" width="12.5" style="178" bestFit="1" customWidth="1"/>
    <col min="15896" max="15896" width="12.625" style="178" bestFit="1" customWidth="1"/>
    <col min="15897" max="15897" width="13.625" style="178" bestFit="1" customWidth="1"/>
    <col min="15898" max="15905" width="12" style="178" customWidth="1"/>
    <col min="15906" max="15906" width="10.125" style="178" bestFit="1" customWidth="1"/>
    <col min="15907" max="15907" width="7.25" style="178" bestFit="1" customWidth="1"/>
    <col min="15908" max="15908" width="4.125" style="178" bestFit="1" customWidth="1"/>
    <col min="15909" max="15909" width="7" style="178" bestFit="1" customWidth="1"/>
    <col min="15910" max="15910" width="3.625" style="178" bestFit="1" customWidth="1"/>
    <col min="15911" max="15911" width="16.75" style="178" bestFit="1" customWidth="1"/>
    <col min="15912" max="15912" width="7.875" style="178" bestFit="1" customWidth="1"/>
    <col min="15913" max="15913" width="10.75" style="178" bestFit="1" customWidth="1"/>
    <col min="15914" max="15914" width="8.625" style="178" bestFit="1" customWidth="1"/>
    <col min="15915" max="15915" width="10.125" style="178" bestFit="1" customWidth="1"/>
    <col min="15916" max="15917" width="8.625" style="178" bestFit="1" customWidth="1"/>
    <col min="15918" max="15918" width="9" style="178"/>
    <col min="15919" max="15919" width="4.25" style="178" bestFit="1" customWidth="1"/>
    <col min="15920" max="15920" width="6.75" style="178" bestFit="1" customWidth="1"/>
    <col min="15921" max="15922" width="10.125" style="178" bestFit="1" customWidth="1"/>
    <col min="15923" max="15924" width="9" style="178"/>
    <col min="15925" max="15925" width="9.875" style="178" bestFit="1" customWidth="1"/>
    <col min="15926" max="15926" width="3.875" style="178" bestFit="1" customWidth="1"/>
    <col min="15927" max="15927" width="11" style="178" bestFit="1" customWidth="1"/>
    <col min="15928" max="15930" width="9" style="178"/>
    <col min="15931" max="15931" width="3.875" style="178" bestFit="1" customWidth="1"/>
    <col min="15932" max="15935" width="9" style="178"/>
    <col min="15936" max="15936" width="4.875" style="178" bestFit="1" customWidth="1"/>
    <col min="15937" max="16128" width="9" style="178"/>
    <col min="16129" max="16135" width="0" style="178" hidden="1" customWidth="1"/>
    <col min="16136" max="16137" width="20.625" style="178" customWidth="1"/>
    <col min="16138" max="16139" width="15.375" style="178" customWidth="1"/>
    <col min="16140" max="16143" width="8.625" style="178" customWidth="1"/>
    <col min="16144" max="16146" width="6.625" style="178" customWidth="1"/>
    <col min="16147" max="16148" width="8.625" style="178" customWidth="1"/>
    <col min="16149" max="16149" width="7.375" style="178" customWidth="1"/>
    <col min="16150" max="16150" width="11.625" style="178" bestFit="1" customWidth="1"/>
    <col min="16151" max="16151" width="12.5" style="178" bestFit="1" customWidth="1"/>
    <col min="16152" max="16152" width="12.625" style="178" bestFit="1" customWidth="1"/>
    <col min="16153" max="16153" width="13.625" style="178" bestFit="1" customWidth="1"/>
    <col min="16154" max="16161" width="12" style="178" customWidth="1"/>
    <col min="16162" max="16162" width="10.125" style="178" bestFit="1" customWidth="1"/>
    <col min="16163" max="16163" width="7.25" style="178" bestFit="1" customWidth="1"/>
    <col min="16164" max="16164" width="4.125" style="178" bestFit="1" customWidth="1"/>
    <col min="16165" max="16165" width="7" style="178" bestFit="1" customWidth="1"/>
    <col min="16166" max="16166" width="3.625" style="178" bestFit="1" customWidth="1"/>
    <col min="16167" max="16167" width="16.75" style="178" bestFit="1" customWidth="1"/>
    <col min="16168" max="16168" width="7.875" style="178" bestFit="1" customWidth="1"/>
    <col min="16169" max="16169" width="10.75" style="178" bestFit="1" customWidth="1"/>
    <col min="16170" max="16170" width="8.625" style="178" bestFit="1" customWidth="1"/>
    <col min="16171" max="16171" width="10.125" style="178" bestFit="1" customWidth="1"/>
    <col min="16172" max="16173" width="8.625" style="178" bestFit="1" customWidth="1"/>
    <col min="16174" max="16174" width="9" style="178"/>
    <col min="16175" max="16175" width="4.25" style="178" bestFit="1" customWidth="1"/>
    <col min="16176" max="16176" width="6.75" style="178" bestFit="1" customWidth="1"/>
    <col min="16177" max="16178" width="10.125" style="178" bestFit="1" customWidth="1"/>
    <col min="16179" max="16180" width="9" style="178"/>
    <col min="16181" max="16181" width="9.875" style="178" bestFit="1" customWidth="1"/>
    <col min="16182" max="16182" width="3.875" style="178" bestFit="1" customWidth="1"/>
    <col min="16183" max="16183" width="11" style="178" bestFit="1" customWidth="1"/>
    <col min="16184" max="16186" width="9" style="178"/>
    <col min="16187" max="16187" width="3.875" style="178" bestFit="1" customWidth="1"/>
    <col min="16188" max="16191" width="9" style="178"/>
    <col min="16192" max="16192" width="4.875" style="178" bestFit="1" customWidth="1"/>
    <col min="16193" max="16384" width="9" style="178"/>
  </cols>
  <sheetData>
    <row r="1" spans="1:69" s="15" customFormat="1" ht="30" customHeight="1" x14ac:dyDescent="0.15">
      <c r="A1" s="1"/>
      <c r="B1" s="1"/>
      <c r="C1" s="1"/>
      <c r="D1" s="1"/>
      <c r="E1" s="1"/>
      <c r="F1" s="2"/>
      <c r="G1" s="3"/>
      <c r="H1" s="4"/>
      <c r="I1" s="5"/>
      <c r="J1" s="6"/>
      <c r="K1" s="7"/>
      <c r="L1" s="8"/>
      <c r="M1" s="8"/>
      <c r="N1" s="8"/>
      <c r="O1" s="8"/>
      <c r="P1" s="8"/>
      <c r="Q1" s="8"/>
      <c r="R1" s="294"/>
      <c r="S1" s="294"/>
      <c r="T1" s="8"/>
      <c r="U1" s="294"/>
      <c r="V1" s="294"/>
      <c r="W1" s="6"/>
      <c r="X1" s="9" t="str">
        <f>[2]メンバー表!AE5</f>
        <v>ウィンダミア</v>
      </c>
      <c r="Y1" s="10">
        <v>1</v>
      </c>
      <c r="Z1" s="11">
        <f>[2]メンバー表!AG5</f>
        <v>1</v>
      </c>
      <c r="AA1" s="294"/>
      <c r="AB1" s="294"/>
      <c r="AC1" s="8"/>
      <c r="AD1" s="294"/>
      <c r="AE1" s="294"/>
      <c r="AF1" s="8"/>
      <c r="AG1" s="294"/>
      <c r="AH1" s="294"/>
      <c r="AI1" s="12"/>
      <c r="AJ1" s="295"/>
      <c r="AK1" s="295"/>
      <c r="AL1" s="12"/>
      <c r="AM1" s="13"/>
      <c r="AN1" s="13"/>
      <c r="AO1" s="13"/>
      <c r="AP1" s="14"/>
      <c r="BM1" s="1"/>
      <c r="BN1" s="1"/>
      <c r="BO1" s="1"/>
      <c r="BP1" s="1"/>
      <c r="BQ1" s="1"/>
    </row>
    <row r="2" spans="1:69" s="17" customFormat="1" ht="30" customHeight="1" x14ac:dyDescent="0.15">
      <c r="A2" s="14"/>
      <c r="B2" s="14"/>
      <c r="C2" s="14"/>
      <c r="D2" s="14"/>
      <c r="E2" s="14"/>
      <c r="F2" s="2"/>
      <c r="G2" s="3"/>
      <c r="H2" s="4"/>
      <c r="I2" s="5"/>
      <c r="J2" s="16"/>
      <c r="K2" s="6"/>
      <c r="L2" s="8"/>
      <c r="M2" s="6"/>
      <c r="N2" s="8"/>
      <c r="O2" s="8"/>
      <c r="P2" s="8"/>
      <c r="R2" s="8"/>
      <c r="S2" s="8"/>
      <c r="T2" s="8"/>
      <c r="U2" s="8"/>
      <c r="V2" s="8"/>
      <c r="W2" s="18"/>
      <c r="X2" s="9" t="str">
        <f>[2]メンバー表!AE6</f>
        <v>グリニッジ</v>
      </c>
      <c r="Y2" s="10">
        <v>2</v>
      </c>
      <c r="Z2" s="11">
        <f>[2]メンバー表!AG6</f>
        <v>1</v>
      </c>
      <c r="AA2" s="8"/>
      <c r="AB2" s="8"/>
      <c r="AD2" s="8"/>
      <c r="AE2" s="8"/>
      <c r="AF2" s="8"/>
      <c r="AG2" s="8"/>
      <c r="AH2" s="8"/>
      <c r="AI2" s="12"/>
      <c r="AJ2" s="19"/>
      <c r="AK2" s="14"/>
      <c r="AL2" s="12"/>
      <c r="AM2" s="12"/>
      <c r="AN2" s="12"/>
      <c r="AO2" s="12"/>
      <c r="AP2" s="14"/>
      <c r="AQ2" s="8"/>
      <c r="AR2" s="8"/>
      <c r="AS2" s="8"/>
      <c r="AT2" s="8"/>
      <c r="BI2" s="8"/>
      <c r="BJ2" s="8"/>
      <c r="BK2" s="8"/>
      <c r="BM2" s="14"/>
      <c r="BN2" s="14"/>
      <c r="BO2" s="14"/>
      <c r="BP2" s="14"/>
      <c r="BQ2" s="14"/>
    </row>
    <row r="3" spans="1:69" s="17" customFormat="1" ht="30" customHeight="1" x14ac:dyDescent="0.15">
      <c r="A3" s="14"/>
      <c r="B3" s="14"/>
      <c r="C3" s="14"/>
      <c r="D3" s="14"/>
      <c r="E3" s="14"/>
      <c r="F3" s="2"/>
      <c r="G3" s="20"/>
      <c r="H3" s="21"/>
      <c r="I3" s="5"/>
      <c r="J3" s="16"/>
      <c r="K3" s="6"/>
      <c r="L3" s="8" t="s">
        <v>0</v>
      </c>
      <c r="M3" s="6" t="s">
        <v>1</v>
      </c>
      <c r="N3" s="22"/>
      <c r="O3" s="8"/>
      <c r="P3" s="23">
        <f>SUM(P4:P14)</f>
        <v>0</v>
      </c>
      <c r="R3" s="8"/>
      <c r="S3" s="23">
        <f>SUM(S4:S14)</f>
        <v>0</v>
      </c>
      <c r="T3" s="8"/>
      <c r="U3" s="8"/>
      <c r="V3" s="8"/>
      <c r="W3" s="18"/>
      <c r="X3" s="9" t="str">
        <f>[2]メンバー表!AE7</f>
        <v>リッチモンド</v>
      </c>
      <c r="Y3" s="10">
        <v>3</v>
      </c>
      <c r="Z3" s="11">
        <f>[2]メンバー表!AG7</f>
        <v>1</v>
      </c>
      <c r="AA3" s="8"/>
      <c r="AB3" s="8"/>
      <c r="AD3" s="8"/>
      <c r="AE3" s="8"/>
      <c r="AF3" s="8"/>
      <c r="AG3" s="8"/>
      <c r="AH3" s="8"/>
      <c r="AI3" s="12"/>
      <c r="AJ3" s="19"/>
      <c r="AK3" s="14"/>
      <c r="AL3" s="12"/>
      <c r="AM3" s="12"/>
      <c r="AN3" s="12"/>
      <c r="AO3" s="12"/>
      <c r="AP3" s="14"/>
      <c r="AQ3" s="8"/>
      <c r="AR3" s="8"/>
      <c r="AS3" s="8"/>
      <c r="AT3" s="8"/>
      <c r="BI3" s="8"/>
      <c r="BJ3" s="8"/>
      <c r="BK3" s="8"/>
      <c r="BM3" s="14"/>
      <c r="BN3" s="14"/>
      <c r="BO3" s="14"/>
      <c r="BP3" s="14"/>
      <c r="BQ3" s="14"/>
    </row>
    <row r="4" spans="1:69" s="17" customFormat="1" ht="30" customHeight="1" x14ac:dyDescent="0.15">
      <c r="A4" s="8"/>
      <c r="B4" s="14"/>
      <c r="C4" s="8">
        <f t="shared" ref="C4:C33" si="0">SUMIF($BN$73:$BN$116,D4)</f>
        <v>0</v>
      </c>
      <c r="D4" s="8" t="e">
        <f>SMALL($BN$73:$BN$348,1)</f>
        <v>#NUM!</v>
      </c>
      <c r="E4" s="14"/>
      <c r="F4" s="8">
        <v>1</v>
      </c>
      <c r="G4" s="24" t="s">
        <v>2</v>
      </c>
      <c r="H4" s="25"/>
      <c r="I4" s="26">
        <v>1</v>
      </c>
      <c r="J4" s="27" t="s">
        <v>3</v>
      </c>
      <c r="K4" s="6"/>
      <c r="L4" s="28">
        <f t="shared" ref="L4:L15" si="1">SUMIF($AI$40:$AI$293,J4,$AJ$40:$AJ$293)</f>
        <v>5</v>
      </c>
      <c r="M4" s="29">
        <f t="shared" ref="M4:M15" si="2">SUMIF($AI$40:$AI$293,J4,$AK$40:$AK$293)</f>
        <v>31.5</v>
      </c>
      <c r="N4" s="30" t="s">
        <v>4</v>
      </c>
      <c r="O4" s="31" t="s">
        <v>5</v>
      </c>
      <c r="P4" s="31">
        <f t="shared" ref="P4:P15" si="3">COUNTIF($AM$45:$AM$348,CONCATENATE(I4,$N$4))</f>
        <v>0</v>
      </c>
      <c r="Q4" s="32" t="s">
        <v>6</v>
      </c>
      <c r="R4" s="33" t="s">
        <v>7</v>
      </c>
      <c r="S4" s="33">
        <f t="shared" ref="S4:S15" si="4">COUNTIF($AN$45:$AN$348,CONCATENATE(I4,$Q$4))</f>
        <v>0</v>
      </c>
      <c r="T4" s="34" t="s">
        <v>8</v>
      </c>
      <c r="U4" s="35">
        <f>COUNTIF($O$45:$O$348,T4)/2</f>
        <v>1</v>
      </c>
      <c r="V4" s="36"/>
      <c r="W4" s="37"/>
      <c r="X4" s="9" t="str">
        <f>[2]メンバー表!AE8</f>
        <v>来賓控室</v>
      </c>
      <c r="Y4" s="10">
        <v>4</v>
      </c>
      <c r="Z4" s="11">
        <f>[2]メンバー表!AG8</f>
        <v>1</v>
      </c>
      <c r="AA4" s="38"/>
      <c r="AB4" s="36"/>
      <c r="AC4" s="39"/>
      <c r="AD4" s="38"/>
      <c r="AE4" s="40"/>
      <c r="AF4" s="39"/>
      <c r="AG4" s="38"/>
      <c r="AH4" s="36"/>
      <c r="AI4" s="41"/>
      <c r="AJ4" s="42"/>
      <c r="AK4" s="40"/>
      <c r="AL4" s="41"/>
      <c r="AM4" s="43"/>
      <c r="AN4" s="43"/>
      <c r="AO4" s="43"/>
      <c r="AP4" s="36"/>
      <c r="AQ4" s="8"/>
      <c r="AR4" s="8"/>
      <c r="AS4" s="8"/>
      <c r="AT4" s="8"/>
      <c r="BI4" s="8"/>
      <c r="BJ4" s="8"/>
      <c r="BK4" s="8"/>
      <c r="BM4" s="14"/>
      <c r="BN4" s="14"/>
      <c r="BO4" s="14"/>
      <c r="BP4" s="14"/>
      <c r="BQ4" s="14"/>
    </row>
    <row r="5" spans="1:69" s="17" customFormat="1" ht="30" customHeight="1" x14ac:dyDescent="0.15">
      <c r="A5" s="8"/>
      <c r="B5" s="14"/>
      <c r="C5" s="8">
        <f t="shared" si="0"/>
        <v>0</v>
      </c>
      <c r="D5" s="8" t="e">
        <f>SMALL($BN$73:$BN$348,2)</f>
        <v>#NUM!</v>
      </c>
      <c r="E5" s="14"/>
      <c r="F5" s="8">
        <v>23</v>
      </c>
      <c r="G5" s="24" t="s">
        <v>9</v>
      </c>
      <c r="H5" s="25"/>
      <c r="I5" s="26">
        <v>2</v>
      </c>
      <c r="J5" s="27" t="s">
        <v>10</v>
      </c>
      <c r="K5" s="6"/>
      <c r="L5" s="28">
        <f t="shared" si="1"/>
        <v>3</v>
      </c>
      <c r="M5" s="29">
        <f t="shared" si="2"/>
        <v>15</v>
      </c>
      <c r="N5" s="8"/>
      <c r="P5" s="31">
        <f t="shared" si="3"/>
        <v>0</v>
      </c>
      <c r="Q5" s="39"/>
      <c r="R5" s="38"/>
      <c r="S5" s="33">
        <f t="shared" si="4"/>
        <v>0</v>
      </c>
      <c r="T5" s="44" t="s">
        <v>11</v>
      </c>
      <c r="U5" s="31">
        <f>COUNTIF($O$45:$O$348,T5)/3</f>
        <v>0</v>
      </c>
      <c r="V5" s="36"/>
      <c r="W5" s="37"/>
      <c r="X5" s="9" t="str">
        <f>[2]メンバー表!AE9</f>
        <v>24F親族控室</v>
      </c>
      <c r="Y5" s="10">
        <v>5</v>
      </c>
      <c r="Z5" s="11">
        <f>[2]メンバー表!AG9</f>
        <v>1</v>
      </c>
      <c r="AA5" s="38"/>
      <c r="AB5" s="36"/>
      <c r="AC5" s="39"/>
      <c r="AD5" s="38"/>
      <c r="AE5" s="40"/>
      <c r="AF5" s="39"/>
      <c r="AG5" s="38"/>
      <c r="AH5" s="36"/>
      <c r="AI5" s="41"/>
      <c r="AJ5" s="42"/>
      <c r="AK5" s="40"/>
      <c r="AL5" s="41"/>
      <c r="AM5" s="43"/>
      <c r="AN5" s="43"/>
      <c r="AO5" s="43"/>
      <c r="AP5" s="36"/>
      <c r="AQ5" s="8"/>
      <c r="AR5" s="8"/>
      <c r="AS5" s="8"/>
      <c r="AT5" s="8"/>
      <c r="BI5" s="8"/>
      <c r="BJ5" s="8"/>
      <c r="BK5" s="8"/>
      <c r="BM5" s="14"/>
      <c r="BN5" s="14"/>
      <c r="BO5" s="14"/>
      <c r="BP5" s="14"/>
      <c r="BQ5" s="14"/>
    </row>
    <row r="6" spans="1:69" s="17" customFormat="1" ht="30" customHeight="1" x14ac:dyDescent="0.15">
      <c r="A6" s="8"/>
      <c r="B6" s="14"/>
      <c r="C6" s="8">
        <f t="shared" si="0"/>
        <v>0</v>
      </c>
      <c r="D6" s="8" t="e">
        <f>SMALL($BN$73:$BN$348,3)</f>
        <v>#NUM!</v>
      </c>
      <c r="E6" s="14"/>
      <c r="F6" s="8">
        <v>35</v>
      </c>
      <c r="G6" s="24" t="s">
        <v>12</v>
      </c>
      <c r="H6" s="25"/>
      <c r="I6" s="26">
        <v>3</v>
      </c>
      <c r="J6" s="27" t="s">
        <v>13</v>
      </c>
      <c r="K6" s="6"/>
      <c r="L6" s="28">
        <f t="shared" si="1"/>
        <v>1</v>
      </c>
      <c r="M6" s="29">
        <f t="shared" si="2"/>
        <v>4</v>
      </c>
      <c r="N6" s="45"/>
      <c r="O6" s="38"/>
      <c r="P6" s="31">
        <f t="shared" si="3"/>
        <v>0</v>
      </c>
      <c r="R6" s="38"/>
      <c r="S6" s="33">
        <f t="shared" si="4"/>
        <v>0</v>
      </c>
      <c r="T6" s="8"/>
      <c r="U6" s="38"/>
      <c r="V6" s="36"/>
      <c r="W6" s="37"/>
      <c r="X6" s="9" t="str">
        <f>[2]メンバー表!AE10</f>
        <v>アマリー①</v>
      </c>
      <c r="Y6" s="10">
        <v>6</v>
      </c>
      <c r="Z6" s="11">
        <f>[2]メンバー表!AG10</f>
        <v>1</v>
      </c>
      <c r="AA6" s="38"/>
      <c r="AB6" s="36"/>
      <c r="AC6" s="39"/>
      <c r="AD6" s="38"/>
      <c r="AE6" s="40"/>
      <c r="AF6" s="39"/>
      <c r="AG6" s="38"/>
      <c r="AH6" s="36"/>
      <c r="AI6" s="41"/>
      <c r="AJ6" s="42"/>
      <c r="AK6" s="40"/>
      <c r="AL6" s="41"/>
      <c r="AM6" s="43"/>
      <c r="AN6" s="43"/>
      <c r="AO6" s="43"/>
      <c r="AP6" s="36"/>
      <c r="AQ6" s="8"/>
      <c r="AR6" s="8"/>
      <c r="AS6" s="8"/>
      <c r="AT6" s="8"/>
      <c r="BI6" s="8"/>
      <c r="BJ6" s="8"/>
      <c r="BK6" s="8"/>
      <c r="BM6" s="14"/>
      <c r="BN6" s="14"/>
      <c r="BO6" s="14"/>
      <c r="BP6" s="14"/>
      <c r="BQ6" s="14"/>
    </row>
    <row r="7" spans="1:69" s="17" customFormat="1" ht="30" customHeight="1" x14ac:dyDescent="0.15">
      <c r="A7" s="8"/>
      <c r="B7" s="14"/>
      <c r="C7" s="8">
        <f t="shared" si="0"/>
        <v>0</v>
      </c>
      <c r="D7" s="8" t="e">
        <f>SMALL($BN$73:$BN$348,4)</f>
        <v>#NUM!</v>
      </c>
      <c r="E7" s="14"/>
      <c r="F7" s="8">
        <v>41</v>
      </c>
      <c r="G7" s="24" t="s">
        <v>14</v>
      </c>
      <c r="H7" s="25"/>
      <c r="I7" s="26">
        <v>4</v>
      </c>
      <c r="J7" s="27" t="s">
        <v>15</v>
      </c>
      <c r="K7" s="6"/>
      <c r="L7" s="28">
        <f t="shared" si="1"/>
        <v>4</v>
      </c>
      <c r="M7" s="29">
        <f t="shared" si="2"/>
        <v>31</v>
      </c>
      <c r="N7" s="45"/>
      <c r="O7" s="38"/>
      <c r="P7" s="31">
        <f t="shared" si="3"/>
        <v>0</v>
      </c>
      <c r="R7" s="38"/>
      <c r="S7" s="33">
        <f t="shared" si="4"/>
        <v>0</v>
      </c>
      <c r="T7" s="8"/>
      <c r="U7" s="38"/>
      <c r="V7" s="36"/>
      <c r="W7" s="37"/>
      <c r="X7" s="9" t="str">
        <f>[2]メンバー表!AE11</f>
        <v>アマリー②</v>
      </c>
      <c r="Y7" s="10">
        <v>7</v>
      </c>
      <c r="Z7" s="11">
        <f>[2]メンバー表!AG11</f>
        <v>1</v>
      </c>
      <c r="AA7" s="38"/>
      <c r="AB7" s="36"/>
      <c r="AC7" s="39"/>
      <c r="AD7" s="38"/>
      <c r="AE7" s="40"/>
      <c r="AF7" s="39"/>
      <c r="AG7" s="38"/>
      <c r="AH7" s="36"/>
      <c r="AI7" s="41"/>
      <c r="AJ7" s="42"/>
      <c r="AK7" s="40"/>
      <c r="AL7" s="41"/>
      <c r="AM7" s="43"/>
      <c r="AN7" s="43"/>
      <c r="AO7" s="43"/>
      <c r="AP7" s="36"/>
      <c r="AQ7" s="8"/>
      <c r="AR7" s="8"/>
      <c r="AS7" s="8"/>
      <c r="AT7" s="8"/>
      <c r="BI7" s="8"/>
      <c r="BJ7" s="8"/>
      <c r="BK7" s="8"/>
      <c r="BM7" s="14"/>
      <c r="BN7" s="14"/>
      <c r="BO7" s="14"/>
      <c r="BP7" s="14"/>
      <c r="BQ7" s="14"/>
    </row>
    <row r="8" spans="1:69" s="17" customFormat="1" ht="30" customHeight="1" x14ac:dyDescent="0.15">
      <c r="A8" s="8"/>
      <c r="B8" s="14"/>
      <c r="C8" s="8">
        <f t="shared" si="0"/>
        <v>0</v>
      </c>
      <c r="D8" s="8" t="e">
        <f>SMALL($BN$73:$BN$348,5)</f>
        <v>#NUM!</v>
      </c>
      <c r="E8" s="14"/>
      <c r="F8" s="8">
        <v>57</v>
      </c>
      <c r="G8" s="24" t="s">
        <v>16</v>
      </c>
      <c r="H8" s="25"/>
      <c r="I8" s="26">
        <v>5</v>
      </c>
      <c r="J8" s="27" t="s">
        <v>17</v>
      </c>
      <c r="K8" s="6"/>
      <c r="L8" s="28">
        <f t="shared" si="1"/>
        <v>0</v>
      </c>
      <c r="M8" s="29">
        <f t="shared" si="2"/>
        <v>0</v>
      </c>
      <c r="N8" s="45"/>
      <c r="O8" s="38"/>
      <c r="P8" s="31">
        <f t="shared" si="3"/>
        <v>0</v>
      </c>
      <c r="R8" s="38"/>
      <c r="S8" s="33">
        <f t="shared" si="4"/>
        <v>0</v>
      </c>
      <c r="T8" s="8"/>
      <c r="U8" s="38"/>
      <c r="V8" s="36"/>
      <c r="W8" s="37"/>
      <c r="X8" s="9" t="str">
        <f>[2]メンバー表!AE12</f>
        <v>ハートウェル</v>
      </c>
      <c r="Y8" s="10">
        <v>8</v>
      </c>
      <c r="Z8" s="11">
        <f>[2]メンバー表!AG12</f>
        <v>1</v>
      </c>
      <c r="AA8" s="38"/>
      <c r="AB8" s="36"/>
      <c r="AC8" s="39"/>
      <c r="AD8" s="38"/>
      <c r="AE8" s="40"/>
      <c r="AF8" s="39"/>
      <c r="AG8" s="38"/>
      <c r="AH8" s="36"/>
      <c r="AI8" s="41"/>
      <c r="AJ8" s="42"/>
      <c r="AK8" s="40"/>
      <c r="AL8" s="41"/>
      <c r="AM8" s="43"/>
      <c r="AN8" s="43"/>
      <c r="AO8" s="43"/>
      <c r="AP8" s="36"/>
      <c r="AQ8" s="8"/>
      <c r="AR8" s="8"/>
      <c r="AS8" s="8"/>
      <c r="AT8" s="8"/>
      <c r="BI8" s="8"/>
      <c r="BJ8" s="8"/>
      <c r="BK8" s="8"/>
      <c r="BM8" s="14"/>
      <c r="BN8" s="14"/>
      <c r="BO8" s="14"/>
      <c r="BP8" s="14"/>
      <c r="BQ8" s="14"/>
    </row>
    <row r="9" spans="1:69" s="17" customFormat="1" ht="30" customHeight="1" x14ac:dyDescent="0.15">
      <c r="A9" s="8"/>
      <c r="B9" s="14"/>
      <c r="C9" s="8">
        <f t="shared" si="0"/>
        <v>0</v>
      </c>
      <c r="D9" s="8" t="e">
        <f>SMALL($BN$73:$BN$348,6)</f>
        <v>#NUM!</v>
      </c>
      <c r="E9" s="14"/>
      <c r="F9" s="8">
        <v>65</v>
      </c>
      <c r="G9" s="24" t="s">
        <v>18</v>
      </c>
      <c r="H9" s="25"/>
      <c r="I9" s="26">
        <v>6</v>
      </c>
      <c r="J9" s="46" t="s">
        <v>19</v>
      </c>
      <c r="K9" s="6"/>
      <c r="L9" s="28">
        <f t="shared" si="1"/>
        <v>0</v>
      </c>
      <c r="M9" s="29">
        <f t="shared" si="2"/>
        <v>0</v>
      </c>
      <c r="N9" s="45"/>
      <c r="O9" s="38"/>
      <c r="P9" s="31">
        <f t="shared" si="3"/>
        <v>0</v>
      </c>
      <c r="R9" s="38"/>
      <c r="S9" s="33">
        <f t="shared" si="4"/>
        <v>0</v>
      </c>
      <c r="T9" s="8"/>
      <c r="U9" s="38"/>
      <c r="V9" s="36"/>
      <c r="W9" s="37"/>
      <c r="X9" s="9" t="str">
        <f>[2]メンバー表!AE13</f>
        <v>ティーラウンジ</v>
      </c>
      <c r="Y9" s="10">
        <v>9</v>
      </c>
      <c r="Z9" s="11">
        <f>[2]メンバー表!AG13</f>
        <v>1</v>
      </c>
      <c r="AA9" s="38"/>
      <c r="AB9" s="36"/>
      <c r="AC9" s="39"/>
      <c r="AD9" s="38"/>
      <c r="AE9" s="40"/>
      <c r="AF9" s="39"/>
      <c r="AG9" s="38"/>
      <c r="AH9" s="36"/>
      <c r="AI9" s="41"/>
      <c r="AJ9" s="42"/>
      <c r="AK9" s="40"/>
      <c r="AL9" s="41"/>
      <c r="AM9" s="43"/>
      <c r="AN9" s="43"/>
      <c r="AO9" s="43"/>
      <c r="AP9" s="36"/>
      <c r="AQ9" s="8"/>
      <c r="AR9" s="8"/>
      <c r="AS9" s="8"/>
      <c r="AT9" s="8"/>
      <c r="BI9" s="8"/>
      <c r="BJ9" s="8"/>
      <c r="BK9" s="8"/>
      <c r="BM9" s="14"/>
      <c r="BN9" s="14"/>
      <c r="BO9" s="14"/>
      <c r="BP9" s="14"/>
      <c r="BQ9" s="14"/>
    </row>
    <row r="10" spans="1:69" s="17" customFormat="1" ht="30" customHeight="1" x14ac:dyDescent="0.15">
      <c r="A10" s="8"/>
      <c r="B10" s="14"/>
      <c r="C10" s="8">
        <f t="shared" si="0"/>
        <v>0</v>
      </c>
      <c r="D10" s="8" t="e">
        <f>SMALL($BN$73:$BN$348,7)</f>
        <v>#NUM!</v>
      </c>
      <c r="E10" s="14"/>
      <c r="F10" s="8">
        <v>71</v>
      </c>
      <c r="G10" s="24" t="s">
        <v>20</v>
      </c>
      <c r="H10" s="25"/>
      <c r="I10" s="26">
        <v>7</v>
      </c>
      <c r="J10" s="27" t="s">
        <v>21</v>
      </c>
      <c r="K10" s="6"/>
      <c r="L10" s="28">
        <f t="shared" si="1"/>
        <v>0</v>
      </c>
      <c r="M10" s="29">
        <f t="shared" si="2"/>
        <v>0</v>
      </c>
      <c r="N10" s="45"/>
      <c r="O10" s="38"/>
      <c r="P10" s="31">
        <f t="shared" si="3"/>
        <v>0</v>
      </c>
      <c r="R10" s="38"/>
      <c r="S10" s="33">
        <f t="shared" si="4"/>
        <v>0</v>
      </c>
      <c r="T10" s="8"/>
      <c r="U10" s="38"/>
      <c r="V10" s="36"/>
      <c r="W10" s="37"/>
      <c r="X10" s="9" t="str">
        <f>[2]メンバー表!AE14</f>
        <v>雅</v>
      </c>
      <c r="Y10" s="10">
        <v>10</v>
      </c>
      <c r="Z10" s="11">
        <f>[2]メンバー表!AG14</f>
        <v>1</v>
      </c>
      <c r="AA10" s="38"/>
      <c r="AB10" s="36"/>
      <c r="AC10" s="39"/>
      <c r="AD10" s="38"/>
      <c r="AE10" s="40"/>
      <c r="AF10" s="39"/>
      <c r="AG10" s="38"/>
      <c r="AH10" s="36"/>
      <c r="AI10" s="41"/>
      <c r="AJ10" s="42"/>
      <c r="AK10" s="40"/>
      <c r="AL10" s="41"/>
      <c r="AM10" s="43"/>
      <c r="AN10" s="43"/>
      <c r="AO10" s="43"/>
      <c r="AP10" s="36"/>
      <c r="AQ10" s="8"/>
      <c r="AR10" s="8"/>
      <c r="AS10" s="8"/>
      <c r="AT10" s="8"/>
      <c r="BI10" s="8"/>
      <c r="BJ10" s="8"/>
      <c r="BK10" s="8"/>
      <c r="BM10" s="14"/>
      <c r="BN10" s="14"/>
      <c r="BO10" s="14"/>
      <c r="BP10" s="14"/>
      <c r="BQ10" s="14"/>
    </row>
    <row r="11" spans="1:69" s="17" customFormat="1" ht="30" customHeight="1" x14ac:dyDescent="0.15">
      <c r="A11" s="8"/>
      <c r="B11" s="14"/>
      <c r="C11" s="8">
        <f t="shared" si="0"/>
        <v>0</v>
      </c>
      <c r="D11" s="8" t="e">
        <f>SMALL($BN$73:$BN$348,8)</f>
        <v>#NUM!</v>
      </c>
      <c r="E11" s="14"/>
      <c r="F11" s="8">
        <v>83</v>
      </c>
      <c r="G11" s="24" t="s">
        <v>22</v>
      </c>
      <c r="H11" s="25"/>
      <c r="I11" s="26">
        <v>8</v>
      </c>
      <c r="J11" s="27" t="s">
        <v>23</v>
      </c>
      <c r="K11" s="6"/>
      <c r="L11" s="28">
        <f t="shared" si="1"/>
        <v>0</v>
      </c>
      <c r="M11" s="29">
        <f t="shared" si="2"/>
        <v>0</v>
      </c>
      <c r="N11" s="45"/>
      <c r="O11" s="38"/>
      <c r="P11" s="31">
        <f t="shared" si="3"/>
        <v>0</v>
      </c>
      <c r="R11" s="38"/>
      <c r="S11" s="33">
        <f t="shared" si="4"/>
        <v>0</v>
      </c>
      <c r="T11" s="8"/>
      <c r="U11" s="38"/>
      <c r="V11" s="36"/>
      <c r="W11" s="37"/>
      <c r="X11" s="9" t="str">
        <f>[2]メンバー表!AE15</f>
        <v>翡翠</v>
      </c>
      <c r="Y11" s="10">
        <v>11</v>
      </c>
      <c r="Z11" s="11">
        <f>[2]メンバー表!AG15</f>
        <v>1</v>
      </c>
      <c r="AA11" s="38"/>
      <c r="AB11" s="36"/>
      <c r="AC11" s="39"/>
      <c r="AD11" s="38"/>
      <c r="AE11" s="40"/>
      <c r="AF11" s="39"/>
      <c r="AG11" s="38"/>
      <c r="AH11" s="36"/>
      <c r="AI11" s="41"/>
      <c r="AJ11" s="42"/>
      <c r="AK11" s="40"/>
      <c r="AL11" s="41"/>
      <c r="AM11" s="43"/>
      <c r="AN11" s="43"/>
      <c r="AO11" s="43"/>
      <c r="AP11" s="36"/>
      <c r="AQ11" s="8"/>
      <c r="AR11" s="8"/>
      <c r="AS11" s="8"/>
      <c r="AT11" s="8"/>
      <c r="BI11" s="8"/>
      <c r="BJ11" s="8"/>
      <c r="BK11" s="8"/>
      <c r="BM11" s="14"/>
      <c r="BN11" s="14"/>
      <c r="BO11" s="14"/>
      <c r="BP11" s="14"/>
      <c r="BQ11" s="14"/>
    </row>
    <row r="12" spans="1:69" s="17" customFormat="1" ht="30" customHeight="1" x14ac:dyDescent="0.15">
      <c r="A12" s="8"/>
      <c r="B12" s="14"/>
      <c r="C12" s="8">
        <f t="shared" si="0"/>
        <v>0</v>
      </c>
      <c r="D12" s="8" t="e">
        <f>SMALL($BN$73:$BN$348,9)</f>
        <v>#NUM!</v>
      </c>
      <c r="E12" s="14"/>
      <c r="F12" s="8">
        <v>91</v>
      </c>
      <c r="G12" s="24" t="s">
        <v>24</v>
      </c>
      <c r="H12" s="25"/>
      <c r="I12" s="26">
        <v>9</v>
      </c>
      <c r="J12" s="18" t="s">
        <v>25</v>
      </c>
      <c r="K12" s="6"/>
      <c r="L12" s="28">
        <f t="shared" si="1"/>
        <v>0</v>
      </c>
      <c r="M12" s="29">
        <f t="shared" si="2"/>
        <v>0</v>
      </c>
      <c r="N12" s="45"/>
      <c r="O12" s="38"/>
      <c r="P12" s="31">
        <f t="shared" si="3"/>
        <v>0</v>
      </c>
      <c r="R12" s="38"/>
      <c r="S12" s="33">
        <f t="shared" si="4"/>
        <v>0</v>
      </c>
      <c r="T12" s="8"/>
      <c r="U12" s="38"/>
      <c r="V12" s="36"/>
      <c r="W12" s="37"/>
      <c r="X12" s="9" t="str">
        <f>[2]メンバー表!AE16</f>
        <v>瑠璃</v>
      </c>
      <c r="Y12" s="10">
        <v>12</v>
      </c>
      <c r="Z12" s="11">
        <f>[2]メンバー表!AG16</f>
        <v>1</v>
      </c>
      <c r="AA12" s="38"/>
      <c r="AB12" s="36"/>
      <c r="AC12" s="39"/>
      <c r="AD12" s="38"/>
      <c r="AE12" s="40"/>
      <c r="AF12" s="39"/>
      <c r="AG12" s="38"/>
      <c r="AH12" s="36"/>
      <c r="AI12" s="41"/>
      <c r="AJ12" s="42"/>
      <c r="AK12" s="40"/>
      <c r="AL12" s="41"/>
      <c r="AM12" s="43"/>
      <c r="AN12" s="43"/>
      <c r="AO12" s="43"/>
      <c r="AP12" s="36"/>
      <c r="AQ12" s="8"/>
      <c r="AR12" s="8"/>
      <c r="AS12" s="8"/>
      <c r="AT12" s="8"/>
      <c r="BI12" s="8"/>
      <c r="BJ12" s="8"/>
      <c r="BK12" s="8"/>
      <c r="BM12" s="14"/>
      <c r="BN12" s="14"/>
      <c r="BO12" s="14"/>
      <c r="BP12" s="14"/>
      <c r="BQ12" s="14"/>
    </row>
    <row r="13" spans="1:69" s="17" customFormat="1" ht="30" customHeight="1" x14ac:dyDescent="0.15">
      <c r="A13" s="8"/>
      <c r="B13" s="14"/>
      <c r="C13" s="8">
        <f t="shared" si="0"/>
        <v>0</v>
      </c>
      <c r="D13" s="8" t="e">
        <f>SMALL($BN$73:$BN$348,10)</f>
        <v>#NUM!</v>
      </c>
      <c r="E13" s="14"/>
      <c r="F13" s="8">
        <v>109</v>
      </c>
      <c r="G13" s="24" t="s">
        <v>26</v>
      </c>
      <c r="H13" s="25"/>
      <c r="I13" s="26">
        <v>10</v>
      </c>
      <c r="J13" s="18" t="s">
        <v>27</v>
      </c>
      <c r="K13" s="6"/>
      <c r="L13" s="28">
        <f t="shared" si="1"/>
        <v>0</v>
      </c>
      <c r="M13" s="29">
        <f t="shared" si="2"/>
        <v>0</v>
      </c>
      <c r="N13" s="8"/>
      <c r="O13" s="38"/>
      <c r="P13" s="31">
        <f t="shared" si="3"/>
        <v>0</v>
      </c>
      <c r="R13" s="38"/>
      <c r="S13" s="33">
        <f t="shared" si="4"/>
        <v>0</v>
      </c>
      <c r="T13" s="8"/>
      <c r="U13" s="38"/>
      <c r="V13" s="36"/>
      <c r="W13" s="37"/>
      <c r="X13" s="9" t="str">
        <f>[2]メンバー表!AE17</f>
        <v>伽羅</v>
      </c>
      <c r="Y13" s="10">
        <v>13</v>
      </c>
      <c r="Z13" s="11">
        <f>[2]メンバー表!AG17</f>
        <v>1</v>
      </c>
      <c r="AA13" s="38"/>
      <c r="AB13" s="36"/>
      <c r="AC13" s="39"/>
      <c r="AD13" s="38"/>
      <c r="AE13" s="40"/>
      <c r="AF13" s="39"/>
      <c r="AG13" s="38"/>
      <c r="AH13" s="36"/>
      <c r="AI13" s="41"/>
      <c r="AJ13" s="42"/>
      <c r="AK13" s="40"/>
      <c r="AL13" s="41"/>
      <c r="AM13" s="43"/>
      <c r="AN13" s="43"/>
      <c r="AO13" s="43"/>
      <c r="AP13" s="36"/>
      <c r="AQ13" s="8"/>
      <c r="AR13" s="8"/>
      <c r="AS13" s="8"/>
      <c r="AT13" s="8"/>
      <c r="BI13" s="8"/>
      <c r="BJ13" s="8"/>
      <c r="BK13" s="8"/>
      <c r="BM13" s="14"/>
      <c r="BN13" s="14"/>
      <c r="BO13" s="14"/>
      <c r="BP13" s="14"/>
      <c r="BQ13" s="14"/>
    </row>
    <row r="14" spans="1:69" s="17" customFormat="1" ht="30" customHeight="1" x14ac:dyDescent="0.15">
      <c r="A14" s="8"/>
      <c r="B14" s="14"/>
      <c r="C14" s="8">
        <f t="shared" si="0"/>
        <v>0</v>
      </c>
      <c r="D14" s="8" t="e">
        <f>SMALL($BN$73:$BN$348,11)</f>
        <v>#NUM!</v>
      </c>
      <c r="E14" s="14"/>
      <c r="F14" s="8">
        <v>1131</v>
      </c>
      <c r="G14" s="24" t="s">
        <v>28</v>
      </c>
      <c r="H14" s="25"/>
      <c r="I14" s="26">
        <v>12</v>
      </c>
      <c r="J14" s="17" t="s">
        <v>29</v>
      </c>
      <c r="K14" s="47"/>
      <c r="L14" s="28">
        <f t="shared" si="1"/>
        <v>0</v>
      </c>
      <c r="M14" s="29">
        <f t="shared" si="2"/>
        <v>0</v>
      </c>
      <c r="N14" s="39"/>
      <c r="O14" s="38"/>
      <c r="P14" s="31">
        <f t="shared" si="3"/>
        <v>0</v>
      </c>
      <c r="R14" s="38"/>
      <c r="S14" s="33">
        <f t="shared" si="4"/>
        <v>0</v>
      </c>
      <c r="T14" s="39"/>
      <c r="U14" s="38"/>
      <c r="V14" s="36"/>
      <c r="W14" s="37"/>
      <c r="X14" s="9" t="str">
        <f>[2]メンバー表!AE18</f>
        <v>スノーベリー</v>
      </c>
      <c r="Y14" s="10">
        <v>14</v>
      </c>
      <c r="Z14" s="11">
        <f>[2]メンバー表!AG18</f>
        <v>1</v>
      </c>
      <c r="AA14" s="38"/>
      <c r="AB14" s="36"/>
      <c r="AC14" s="39"/>
      <c r="AD14" s="38"/>
      <c r="AE14" s="40"/>
      <c r="AF14" s="39"/>
      <c r="AG14" s="38"/>
      <c r="AH14" s="36"/>
      <c r="AI14" s="41"/>
      <c r="AJ14" s="42"/>
      <c r="AK14" s="40"/>
      <c r="AL14" s="41"/>
      <c r="AM14" s="43"/>
      <c r="AN14" s="43"/>
      <c r="AO14" s="43"/>
      <c r="AP14" s="36"/>
      <c r="AQ14" s="8"/>
      <c r="AR14" s="8"/>
      <c r="AS14" s="8"/>
      <c r="AT14" s="8"/>
      <c r="BI14" s="8"/>
      <c r="BJ14" s="8"/>
      <c r="BK14" s="8"/>
      <c r="BM14" s="14"/>
      <c r="BN14" s="14"/>
      <c r="BO14" s="14"/>
      <c r="BP14" s="14"/>
      <c r="BQ14" s="14"/>
    </row>
    <row r="15" spans="1:69" s="17" customFormat="1" ht="30" customHeight="1" x14ac:dyDescent="0.15">
      <c r="A15" s="8"/>
      <c r="B15" s="14"/>
      <c r="C15" s="8">
        <f t="shared" si="0"/>
        <v>0</v>
      </c>
      <c r="D15" s="8" t="e">
        <f>SMALL($BN$73:$BN$348,12)</f>
        <v>#NUM!</v>
      </c>
      <c r="E15" s="14"/>
      <c r="F15" s="8">
        <v>1215</v>
      </c>
      <c r="G15" s="24" t="s">
        <v>30</v>
      </c>
      <c r="H15" s="25"/>
      <c r="I15" s="48">
        <v>11</v>
      </c>
      <c r="J15" s="20" t="s">
        <v>31</v>
      </c>
      <c r="K15" s="49"/>
      <c r="L15" s="45">
        <f t="shared" si="1"/>
        <v>0</v>
      </c>
      <c r="M15" s="37">
        <f t="shared" si="2"/>
        <v>0</v>
      </c>
      <c r="N15" s="39"/>
      <c r="O15" s="38"/>
      <c r="P15" s="17">
        <f t="shared" si="3"/>
        <v>0</v>
      </c>
      <c r="R15" s="38"/>
      <c r="S15" s="36">
        <f t="shared" si="4"/>
        <v>0</v>
      </c>
      <c r="T15" s="39"/>
      <c r="U15" s="38"/>
      <c r="V15" s="36"/>
      <c r="W15" s="37"/>
      <c r="X15" s="9" t="str">
        <f>[2]メンバー表!AE19</f>
        <v>ラベンダー</v>
      </c>
      <c r="Y15" s="10">
        <v>15</v>
      </c>
      <c r="Z15" s="11">
        <f>[2]メンバー表!AG19</f>
        <v>1</v>
      </c>
      <c r="AA15" s="38"/>
      <c r="AB15" s="36"/>
      <c r="AC15" s="39"/>
      <c r="AD15" s="38"/>
      <c r="AE15" s="40"/>
      <c r="AF15" s="39"/>
      <c r="AG15" s="38"/>
      <c r="AH15" s="36"/>
      <c r="AI15" s="41"/>
      <c r="AJ15" s="42"/>
      <c r="AK15" s="40"/>
      <c r="AL15" s="41"/>
      <c r="AM15" s="43"/>
      <c r="AN15" s="43"/>
      <c r="AO15" s="43"/>
      <c r="AP15" s="36"/>
      <c r="AQ15" s="8"/>
      <c r="AR15" s="8"/>
      <c r="AS15" s="8"/>
      <c r="AT15" s="8"/>
      <c r="BI15" s="8"/>
      <c r="BJ15" s="8"/>
      <c r="BK15" s="8"/>
      <c r="BM15" s="14"/>
      <c r="BN15" s="14"/>
      <c r="BO15" s="14"/>
      <c r="BP15" s="14"/>
      <c r="BQ15" s="14"/>
    </row>
    <row r="16" spans="1:69" s="17" customFormat="1" ht="30" customHeight="1" x14ac:dyDescent="0.15">
      <c r="A16" s="8"/>
      <c r="B16" s="14"/>
      <c r="C16" s="8">
        <f t="shared" si="0"/>
        <v>0</v>
      </c>
      <c r="D16" s="8" t="e">
        <f>SMALL($BN$73:$BN$348,13)</f>
        <v>#NUM!</v>
      </c>
      <c r="E16" s="14"/>
      <c r="F16" s="8">
        <v>1313</v>
      </c>
      <c r="G16" s="24" t="s">
        <v>32</v>
      </c>
      <c r="H16" s="25"/>
      <c r="I16" s="26"/>
      <c r="J16" s="6"/>
      <c r="K16" s="49"/>
      <c r="L16" s="45"/>
      <c r="M16" s="37"/>
      <c r="N16" s="39"/>
      <c r="O16" s="38"/>
      <c r="R16" s="38"/>
      <c r="S16" s="36"/>
      <c r="T16" s="39"/>
      <c r="U16" s="38"/>
      <c r="V16" s="36"/>
      <c r="W16" s="37"/>
      <c r="X16" s="9" t="str">
        <f>[2]メンバー表!AE20</f>
        <v>ルピナス</v>
      </c>
      <c r="Y16" s="10">
        <v>16</v>
      </c>
      <c r="Z16" s="11">
        <f>[2]メンバー表!AG20</f>
        <v>1</v>
      </c>
      <c r="AA16" s="38"/>
      <c r="AB16" s="36"/>
      <c r="AC16" s="39"/>
      <c r="AD16" s="38"/>
      <c r="AE16" s="40"/>
      <c r="AF16" s="39"/>
      <c r="AG16" s="38"/>
      <c r="AH16" s="36"/>
      <c r="AI16" s="41"/>
      <c r="AJ16" s="42"/>
      <c r="AK16" s="40"/>
      <c r="AL16" s="41"/>
      <c r="AM16" s="43"/>
      <c r="AN16" s="43"/>
      <c r="AO16" s="43"/>
      <c r="AP16" s="36"/>
      <c r="AQ16" s="8"/>
      <c r="AR16" s="8"/>
      <c r="AS16" s="8"/>
      <c r="AT16" s="8"/>
      <c r="BI16" s="8"/>
      <c r="BJ16" s="8"/>
      <c r="BK16" s="8"/>
      <c r="BM16" s="14"/>
      <c r="BN16" s="14"/>
      <c r="BO16" s="14"/>
      <c r="BP16" s="14"/>
      <c r="BQ16" s="14"/>
    </row>
    <row r="17" spans="1:69" s="17" customFormat="1" ht="30" customHeight="1" x14ac:dyDescent="0.15">
      <c r="A17" s="8"/>
      <c r="B17" s="14"/>
      <c r="C17" s="8">
        <f t="shared" si="0"/>
        <v>0</v>
      </c>
      <c r="D17" s="8" t="e">
        <f>SMALL($BN$73:$BN$348,14)</f>
        <v>#NUM!</v>
      </c>
      <c r="E17" s="14"/>
      <c r="F17" s="8">
        <v>1411</v>
      </c>
      <c r="G17" s="24" t="s">
        <v>33</v>
      </c>
      <c r="H17" s="25"/>
      <c r="I17" s="26"/>
      <c r="J17" s="6"/>
      <c r="K17" s="49"/>
      <c r="L17" s="45"/>
      <c r="M17" s="37"/>
      <c r="N17" s="39"/>
      <c r="O17" s="38"/>
      <c r="R17" s="38"/>
      <c r="S17" s="36"/>
      <c r="T17" s="39"/>
      <c r="U17" s="38"/>
      <c r="V17" s="36"/>
      <c r="W17" s="37"/>
      <c r="X17" s="9" t="str">
        <f>[2]メンバー表!AE21</f>
        <v>ブルーベル</v>
      </c>
      <c r="Y17" s="10">
        <v>17</v>
      </c>
      <c r="Z17" s="11">
        <f>[2]メンバー表!AG21</f>
        <v>1</v>
      </c>
      <c r="AA17" s="38"/>
      <c r="AB17" s="36"/>
      <c r="AC17" s="39"/>
      <c r="AD17" s="38"/>
      <c r="AE17" s="40"/>
      <c r="AF17" s="39"/>
      <c r="AG17" s="38"/>
      <c r="AH17" s="36"/>
      <c r="AI17" s="41"/>
      <c r="AJ17" s="42"/>
      <c r="AK17" s="40"/>
      <c r="AL17" s="41"/>
      <c r="AM17" s="43"/>
      <c r="AN17" s="43"/>
      <c r="AO17" s="43"/>
      <c r="AP17" s="36"/>
      <c r="AQ17" s="8"/>
      <c r="AR17" s="8"/>
      <c r="AS17" s="8"/>
      <c r="AT17" s="8"/>
      <c r="BI17" s="8"/>
      <c r="BJ17" s="8"/>
      <c r="BK17" s="8"/>
      <c r="BM17" s="14"/>
      <c r="BN17" s="14"/>
      <c r="BO17" s="14"/>
      <c r="BP17" s="14"/>
      <c r="BQ17" s="14"/>
    </row>
    <row r="18" spans="1:69" s="17" customFormat="1" ht="30" customHeight="1" x14ac:dyDescent="0.15">
      <c r="A18" s="8"/>
      <c r="B18" s="14"/>
      <c r="C18" s="8">
        <f t="shared" si="0"/>
        <v>0</v>
      </c>
      <c r="D18" s="8" t="e">
        <f>SMALL($BN$73:$BN$348,15)</f>
        <v>#NUM!</v>
      </c>
      <c r="E18" s="14"/>
      <c r="F18" s="8">
        <v>1515</v>
      </c>
      <c r="G18" s="24" t="s">
        <v>34</v>
      </c>
      <c r="H18" s="25"/>
      <c r="I18" s="50"/>
      <c r="J18" s="6"/>
      <c r="K18" s="49"/>
      <c r="L18" s="45"/>
      <c r="M18" s="37"/>
      <c r="N18" s="39"/>
      <c r="O18" s="38"/>
      <c r="P18" s="36"/>
      <c r="Q18" s="39"/>
      <c r="R18" s="38"/>
      <c r="S18" s="36"/>
      <c r="T18" s="39"/>
      <c r="U18" s="38"/>
      <c r="V18" s="36"/>
      <c r="W18" s="37"/>
      <c r="X18" s="9" t="str">
        <f>[2]メンバー表!AE22</f>
        <v>ブルーベル</v>
      </c>
      <c r="Y18" s="10">
        <v>18</v>
      </c>
      <c r="Z18" s="11">
        <f>[2]メンバー表!AG22</f>
        <v>1</v>
      </c>
      <c r="AA18" s="38"/>
      <c r="AB18" s="36"/>
      <c r="AC18" s="39"/>
      <c r="AD18" s="38"/>
      <c r="AE18" s="40"/>
      <c r="AF18" s="39"/>
      <c r="AG18" s="38"/>
      <c r="AH18" s="36"/>
      <c r="AI18" s="41"/>
      <c r="AJ18" s="42"/>
      <c r="AK18" s="40"/>
      <c r="AL18" s="41"/>
      <c r="AM18" s="43"/>
      <c r="AN18" s="43"/>
      <c r="AO18" s="43"/>
      <c r="AP18" s="36"/>
      <c r="AQ18" s="8"/>
      <c r="AR18" s="8"/>
      <c r="AS18" s="8"/>
      <c r="AT18" s="8"/>
      <c r="BI18" s="8"/>
      <c r="BJ18" s="8"/>
      <c r="BK18" s="8"/>
      <c r="BM18" s="14"/>
      <c r="BN18" s="14"/>
      <c r="BO18" s="14"/>
      <c r="BP18" s="14"/>
      <c r="BQ18" s="14"/>
    </row>
    <row r="19" spans="1:69" s="17" customFormat="1" ht="30" customHeight="1" x14ac:dyDescent="0.15">
      <c r="A19" s="8"/>
      <c r="B19" s="14"/>
      <c r="C19" s="8">
        <f t="shared" si="0"/>
        <v>0</v>
      </c>
      <c r="D19" s="8" t="e">
        <f>SMALL($BN$73:$BN$348,16)</f>
        <v>#NUM!</v>
      </c>
      <c r="E19" s="14"/>
      <c r="F19" s="8">
        <v>1617</v>
      </c>
      <c r="G19" s="24" t="s">
        <v>35</v>
      </c>
      <c r="H19" s="25"/>
      <c r="I19" s="26"/>
      <c r="J19" s="6"/>
      <c r="K19" s="49"/>
      <c r="L19" s="45"/>
      <c r="M19" s="37"/>
      <c r="N19" s="39"/>
      <c r="O19" s="38"/>
      <c r="P19" s="36"/>
      <c r="Q19" s="39"/>
      <c r="R19" s="38"/>
      <c r="S19" s="36"/>
      <c r="T19" s="39"/>
      <c r="U19" s="38"/>
      <c r="V19" s="36"/>
      <c r="W19" s="37"/>
      <c r="X19" s="9" t="str">
        <f>[2]メンバー表!AE23</f>
        <v>VIPルーム</v>
      </c>
      <c r="Y19" s="10">
        <v>19</v>
      </c>
      <c r="Z19" s="11">
        <f>[2]メンバー表!AG23</f>
        <v>1</v>
      </c>
      <c r="AA19" s="38"/>
      <c r="AB19" s="36"/>
      <c r="AC19" s="39"/>
      <c r="AD19" s="38"/>
      <c r="AE19" s="40"/>
      <c r="AF19" s="39"/>
      <c r="AG19" s="38"/>
      <c r="AH19" s="36"/>
      <c r="AI19" s="41"/>
      <c r="AJ19" s="42"/>
      <c r="AK19" s="40"/>
      <c r="AL19" s="41"/>
      <c r="AM19" s="43"/>
      <c r="AN19" s="43"/>
      <c r="AO19" s="43"/>
      <c r="AP19" s="36"/>
      <c r="AQ19" s="8"/>
      <c r="AR19" s="8"/>
      <c r="AS19" s="8"/>
      <c r="AT19" s="8"/>
      <c r="BI19" s="8"/>
      <c r="BJ19" s="8"/>
      <c r="BK19" s="8"/>
      <c r="BM19" s="14"/>
      <c r="BN19" s="14"/>
      <c r="BO19" s="14"/>
      <c r="BP19" s="14"/>
      <c r="BQ19" s="14"/>
    </row>
    <row r="20" spans="1:69" s="17" customFormat="1" ht="30" customHeight="1" x14ac:dyDescent="0.15">
      <c r="A20" s="8"/>
      <c r="B20" s="14"/>
      <c r="C20" s="8">
        <f t="shared" si="0"/>
        <v>0</v>
      </c>
      <c r="D20" s="8" t="e">
        <f>SMALL($BN$73:$BN$348,17)</f>
        <v>#NUM!</v>
      </c>
      <c r="E20" s="14"/>
      <c r="F20" s="8">
        <v>1717</v>
      </c>
      <c r="G20" s="24" t="s">
        <v>36</v>
      </c>
      <c r="H20" s="25"/>
      <c r="I20" s="26"/>
      <c r="J20" s="6"/>
      <c r="K20" s="49"/>
      <c r="L20" s="45"/>
      <c r="M20" s="37"/>
      <c r="N20" s="39"/>
      <c r="O20" s="38"/>
      <c r="P20" s="36"/>
      <c r="Q20" s="39"/>
      <c r="R20" s="38"/>
      <c r="S20" s="36"/>
      <c r="T20" s="39"/>
      <c r="U20" s="38"/>
      <c r="V20" s="36"/>
      <c r="W20" s="37"/>
      <c r="X20" s="9" t="str">
        <f>[2]メンバー表!AE24</f>
        <v>ブルーム</v>
      </c>
      <c r="Y20" s="10">
        <v>20</v>
      </c>
      <c r="Z20" s="11">
        <f>[2]メンバー表!AG24</f>
        <v>1</v>
      </c>
      <c r="AA20" s="38"/>
      <c r="AB20" s="36"/>
      <c r="AC20" s="39"/>
      <c r="AD20" s="38"/>
      <c r="AE20" s="40"/>
      <c r="AF20" s="39"/>
      <c r="AG20" s="38"/>
      <c r="AH20" s="36"/>
      <c r="AI20" s="41"/>
      <c r="AJ20" s="42"/>
      <c r="AK20" s="40"/>
      <c r="AL20" s="41"/>
      <c r="AM20" s="43"/>
      <c r="AN20" s="43"/>
      <c r="AO20" s="43"/>
      <c r="AP20" s="36"/>
      <c r="AQ20" s="8"/>
      <c r="AR20" s="8"/>
      <c r="AS20" s="8"/>
      <c r="AT20" s="8"/>
      <c r="BI20" s="8"/>
      <c r="BJ20" s="8"/>
      <c r="BK20" s="8"/>
      <c r="BM20" s="14"/>
      <c r="BN20" s="14"/>
      <c r="BO20" s="14"/>
      <c r="BP20" s="14"/>
      <c r="BQ20" s="14"/>
    </row>
    <row r="21" spans="1:69" s="17" customFormat="1" ht="30" customHeight="1" x14ac:dyDescent="0.15">
      <c r="A21" s="8"/>
      <c r="B21" s="14"/>
      <c r="C21" s="8">
        <f t="shared" si="0"/>
        <v>0</v>
      </c>
      <c r="D21" s="8" t="e">
        <f>SMALL($BN$73:$BN$348,18)</f>
        <v>#NUM!</v>
      </c>
      <c r="E21" s="14"/>
      <c r="F21" s="8">
        <v>1811</v>
      </c>
      <c r="G21" s="24" t="s">
        <v>37</v>
      </c>
      <c r="H21" s="25"/>
      <c r="I21" s="26"/>
      <c r="J21" s="6"/>
      <c r="K21" s="49"/>
      <c r="L21" s="45"/>
      <c r="M21" s="37"/>
      <c r="N21" s="39"/>
      <c r="O21" s="38"/>
      <c r="P21" s="36"/>
      <c r="Q21" s="39"/>
      <c r="R21" s="38"/>
      <c r="S21" s="36"/>
      <c r="T21" s="39"/>
      <c r="U21" s="38"/>
      <c r="V21" s="36"/>
      <c r="W21" s="37"/>
      <c r="X21" s="9" t="str">
        <f>[2]メンバー表!AE25</f>
        <v>ディジー</v>
      </c>
      <c r="Y21" s="10">
        <v>21</v>
      </c>
      <c r="Z21" s="11">
        <f>[2]メンバー表!AG25</f>
        <v>1</v>
      </c>
      <c r="AA21" s="38"/>
      <c r="AB21" s="36"/>
      <c r="AC21" s="39"/>
      <c r="AD21" s="38"/>
      <c r="AE21" s="40"/>
      <c r="AF21" s="39"/>
      <c r="AG21" s="38"/>
      <c r="AH21" s="36"/>
      <c r="AI21" s="41"/>
      <c r="AJ21" s="42"/>
      <c r="AK21" s="40"/>
      <c r="AL21" s="41"/>
      <c r="AM21" s="43"/>
      <c r="AN21" s="43"/>
      <c r="AO21" s="43"/>
      <c r="AP21" s="36"/>
      <c r="AQ21" s="8"/>
      <c r="AR21" s="8"/>
      <c r="AS21" s="8"/>
      <c r="AT21" s="8"/>
      <c r="BI21" s="8"/>
      <c r="BJ21" s="8"/>
      <c r="BK21" s="8"/>
      <c r="BM21" s="14"/>
      <c r="BN21" s="14"/>
      <c r="BO21" s="14"/>
      <c r="BP21" s="14"/>
      <c r="BQ21" s="14"/>
    </row>
    <row r="22" spans="1:69" s="17" customFormat="1" ht="30" customHeight="1" x14ac:dyDescent="0.15">
      <c r="A22" s="8"/>
      <c r="B22" s="14"/>
      <c r="C22" s="8">
        <f t="shared" si="0"/>
        <v>0</v>
      </c>
      <c r="D22" s="8" t="e">
        <f>SMALL($BN$73:$BN$348,19)</f>
        <v>#NUM!</v>
      </c>
      <c r="E22" s="14"/>
      <c r="F22" s="8">
        <v>1913</v>
      </c>
      <c r="G22" s="24" t="s">
        <v>38</v>
      </c>
      <c r="H22" s="25"/>
      <c r="I22" s="26"/>
      <c r="J22" s="6"/>
      <c r="K22" s="49"/>
      <c r="L22" s="45"/>
      <c r="M22" s="37"/>
      <c r="N22" s="39"/>
      <c r="O22" s="38"/>
      <c r="P22" s="36"/>
      <c r="Q22" s="39"/>
      <c r="R22" s="38"/>
      <c r="S22" s="36"/>
      <c r="T22" s="39"/>
      <c r="U22" s="38"/>
      <c r="V22" s="36"/>
      <c r="W22" s="37"/>
      <c r="X22" s="9" t="str">
        <f>[2]メンバー表!AE26</f>
        <v>ミント</v>
      </c>
      <c r="Y22" s="10">
        <v>22</v>
      </c>
      <c r="Z22" s="11">
        <f>[2]メンバー表!AG26</f>
        <v>1</v>
      </c>
      <c r="AA22" s="38"/>
      <c r="AB22" s="36"/>
      <c r="AC22" s="39"/>
      <c r="AD22" s="38"/>
      <c r="AE22" s="40"/>
      <c r="AF22" s="39"/>
      <c r="AG22" s="38"/>
      <c r="AH22" s="36"/>
      <c r="AI22" s="41"/>
      <c r="AJ22" s="42"/>
      <c r="AK22" s="40"/>
      <c r="AL22" s="41"/>
      <c r="AM22" s="43"/>
      <c r="AN22" s="43"/>
      <c r="AO22" s="43"/>
      <c r="AP22" s="36"/>
      <c r="AQ22" s="8"/>
      <c r="AR22" s="8"/>
      <c r="AS22" s="8"/>
      <c r="AT22" s="8"/>
      <c r="BI22" s="8"/>
      <c r="BJ22" s="8"/>
      <c r="BK22" s="8"/>
      <c r="BM22" s="14"/>
      <c r="BN22" s="14"/>
      <c r="BO22" s="14"/>
      <c r="BP22" s="14"/>
      <c r="BQ22" s="14"/>
    </row>
    <row r="23" spans="1:69" s="52" customFormat="1" ht="30" customHeight="1" x14ac:dyDescent="0.15">
      <c r="A23" s="8"/>
      <c r="B23" s="14"/>
      <c r="C23" s="8">
        <f t="shared" si="0"/>
        <v>0</v>
      </c>
      <c r="D23" s="8" t="e">
        <f>SMALL($BN$73:$BN$348,20)</f>
        <v>#NUM!</v>
      </c>
      <c r="E23" s="14"/>
      <c r="F23" s="8">
        <v>2027</v>
      </c>
      <c r="G23" s="24" t="s">
        <v>39</v>
      </c>
      <c r="H23" s="25"/>
      <c r="I23" s="26"/>
      <c r="J23" s="6"/>
      <c r="K23" s="49"/>
      <c r="L23" s="45"/>
      <c r="M23" s="37"/>
      <c r="N23" s="39"/>
      <c r="O23" s="38"/>
      <c r="P23" s="36"/>
      <c r="Q23" s="39"/>
      <c r="R23" s="38"/>
      <c r="S23" s="36"/>
      <c r="T23" s="39"/>
      <c r="U23" s="38"/>
      <c r="V23" s="36"/>
      <c r="W23" s="37"/>
      <c r="X23" s="9" t="str">
        <f>[2]メンバー表!AE27</f>
        <v>レモングラス</v>
      </c>
      <c r="Y23" s="10">
        <v>23</v>
      </c>
      <c r="Z23" s="11">
        <f>[2]メンバー表!AG27</f>
        <v>1</v>
      </c>
      <c r="AA23" s="38"/>
      <c r="AB23" s="36"/>
      <c r="AC23" s="39"/>
      <c r="AD23" s="38"/>
      <c r="AE23" s="40"/>
      <c r="AF23" s="39"/>
      <c r="AG23" s="38"/>
      <c r="AH23" s="36"/>
      <c r="AI23" s="41"/>
      <c r="AJ23" s="42"/>
      <c r="AK23" s="40"/>
      <c r="AL23" s="41"/>
      <c r="AM23" s="43"/>
      <c r="AN23" s="43"/>
      <c r="AO23" s="43"/>
      <c r="AP23" s="36"/>
      <c r="AQ23" s="51"/>
      <c r="AR23" s="51"/>
      <c r="AS23" s="51"/>
      <c r="AT23" s="51"/>
      <c r="BI23" s="51"/>
      <c r="BJ23" s="51"/>
      <c r="BK23" s="51"/>
      <c r="BM23" s="14"/>
      <c r="BN23" s="14"/>
      <c r="BO23" s="14"/>
      <c r="BP23" s="14"/>
      <c r="BQ23" s="14"/>
    </row>
    <row r="24" spans="1:69" s="52" customFormat="1" ht="30" customHeight="1" x14ac:dyDescent="0.15">
      <c r="A24" s="8"/>
      <c r="B24" s="14"/>
      <c r="C24" s="8">
        <f t="shared" si="0"/>
        <v>0</v>
      </c>
      <c r="D24" s="8" t="e">
        <f>SMALL($BN$73:$BN$348,21)</f>
        <v>#NUM!</v>
      </c>
      <c r="E24" s="14"/>
      <c r="F24" s="8">
        <v>2121</v>
      </c>
      <c r="G24" s="24" t="s">
        <v>40</v>
      </c>
      <c r="H24" s="25"/>
      <c r="I24" s="26"/>
      <c r="J24" s="6"/>
      <c r="K24" s="49"/>
      <c r="L24" s="45"/>
      <c r="M24" s="37"/>
      <c r="N24" s="39"/>
      <c r="O24" s="38"/>
      <c r="P24" s="36"/>
      <c r="Q24" s="39"/>
      <c r="R24" s="38"/>
      <c r="S24" s="36"/>
      <c r="T24" s="39"/>
      <c r="U24" s="38"/>
      <c r="V24" s="36"/>
      <c r="W24" s="37"/>
      <c r="X24" s="9" t="str">
        <f>[2]メンバー表!AE28</f>
        <v>ローズマリー①</v>
      </c>
      <c r="Y24" s="10">
        <v>24</v>
      </c>
      <c r="Z24" s="11">
        <f>[2]メンバー表!AG28</f>
        <v>1</v>
      </c>
      <c r="AA24" s="38"/>
      <c r="AB24" s="36"/>
      <c r="AC24" s="39"/>
      <c r="AD24" s="38"/>
      <c r="AE24" s="40"/>
      <c r="AF24" s="39"/>
      <c r="AG24" s="38"/>
      <c r="AH24" s="36"/>
      <c r="AI24" s="41"/>
      <c r="AJ24" s="42"/>
      <c r="AK24" s="40"/>
      <c r="AL24" s="41"/>
      <c r="AM24" s="43"/>
      <c r="AN24" s="43"/>
      <c r="AO24" s="43"/>
      <c r="AP24" s="36"/>
      <c r="AQ24" s="51"/>
      <c r="AR24" s="51"/>
      <c r="AS24" s="51"/>
      <c r="AT24" s="51"/>
      <c r="BI24" s="51"/>
      <c r="BJ24" s="51"/>
      <c r="BK24" s="51"/>
      <c r="BM24" s="14"/>
      <c r="BN24" s="14"/>
      <c r="BO24" s="14"/>
      <c r="BP24" s="14"/>
      <c r="BQ24" s="14"/>
    </row>
    <row r="25" spans="1:69" s="52" customFormat="1" ht="30" customHeight="1" x14ac:dyDescent="0.15">
      <c r="A25" s="8"/>
      <c r="B25" s="14"/>
      <c r="C25" s="8">
        <f t="shared" si="0"/>
        <v>0</v>
      </c>
      <c r="D25" s="8" t="e">
        <f>SMALL($BN$73:$BN$348,22)</f>
        <v>#NUM!</v>
      </c>
      <c r="E25" s="14"/>
      <c r="F25" s="8">
        <v>2227</v>
      </c>
      <c r="G25" s="24" t="s">
        <v>41</v>
      </c>
      <c r="H25" s="25"/>
      <c r="I25" s="26"/>
      <c r="J25" s="6"/>
      <c r="K25" s="49"/>
      <c r="L25" s="45"/>
      <c r="M25" s="37"/>
      <c r="N25" s="39"/>
      <c r="O25" s="38"/>
      <c r="P25" s="36"/>
      <c r="Q25" s="39"/>
      <c r="R25" s="38"/>
      <c r="S25" s="36"/>
      <c r="T25" s="39"/>
      <c r="U25" s="38"/>
      <c r="V25" s="36"/>
      <c r="W25" s="37"/>
      <c r="X25" s="9" t="str">
        <f>[2]メンバー表!AE29</f>
        <v>ローズマリー②</v>
      </c>
      <c r="Y25" s="10">
        <v>25</v>
      </c>
      <c r="Z25" s="11">
        <f>[2]メンバー表!AG29</f>
        <v>1</v>
      </c>
      <c r="AA25" s="38"/>
      <c r="AB25" s="36"/>
      <c r="AC25" s="39"/>
      <c r="AD25" s="38"/>
      <c r="AE25" s="40"/>
      <c r="AF25" s="39"/>
      <c r="AG25" s="38"/>
      <c r="AH25" s="36"/>
      <c r="AI25" s="41"/>
      <c r="AJ25" s="42"/>
      <c r="AK25" s="40"/>
      <c r="AL25" s="41"/>
      <c r="AM25" s="43"/>
      <c r="AN25" s="43"/>
      <c r="AO25" s="43"/>
      <c r="AP25" s="36"/>
      <c r="AQ25" s="51"/>
      <c r="AR25" s="51"/>
      <c r="AS25" s="51"/>
      <c r="AT25" s="51"/>
      <c r="BI25" s="51"/>
      <c r="BJ25" s="51"/>
      <c r="BK25" s="51"/>
      <c r="BM25" s="14"/>
      <c r="BN25" s="14"/>
      <c r="BO25" s="14"/>
      <c r="BP25" s="14"/>
      <c r="BQ25" s="14"/>
    </row>
    <row r="26" spans="1:69" s="52" customFormat="1" ht="30" customHeight="1" x14ac:dyDescent="0.15">
      <c r="A26" s="8"/>
      <c r="B26" s="14"/>
      <c r="C26" s="8">
        <f t="shared" si="0"/>
        <v>0</v>
      </c>
      <c r="D26" s="8" t="e">
        <f>SMALL($BN$73:$BN$348,23)</f>
        <v>#NUM!</v>
      </c>
      <c r="E26" s="14"/>
      <c r="F26" s="8">
        <v>2323</v>
      </c>
      <c r="G26" s="24" t="s">
        <v>42</v>
      </c>
      <c r="H26" s="25"/>
      <c r="I26" s="26"/>
      <c r="J26" s="6"/>
      <c r="K26" s="49"/>
      <c r="L26" s="45"/>
      <c r="M26" s="37"/>
      <c r="N26" s="39"/>
      <c r="O26" s="38"/>
      <c r="P26" s="36"/>
      <c r="Q26" s="39"/>
      <c r="R26" s="38"/>
      <c r="S26" s="36"/>
      <c r="T26" s="39"/>
      <c r="U26" s="38"/>
      <c r="V26" s="36"/>
      <c r="W26" s="37"/>
      <c r="X26" s="9" t="str">
        <f>[2]メンバー表!AE30</f>
        <v>カモミール①</v>
      </c>
      <c r="Y26" s="10">
        <v>26</v>
      </c>
      <c r="Z26" s="11">
        <f>[2]メンバー表!AG30</f>
        <v>1</v>
      </c>
      <c r="AA26" s="38"/>
      <c r="AB26" s="36"/>
      <c r="AC26" s="39"/>
      <c r="AD26" s="38"/>
      <c r="AE26" s="40"/>
      <c r="AF26" s="39"/>
      <c r="AG26" s="38"/>
      <c r="AH26" s="36"/>
      <c r="AI26" s="41"/>
      <c r="AJ26" s="42"/>
      <c r="AK26" s="40"/>
      <c r="AL26" s="41"/>
      <c r="AM26" s="43"/>
      <c r="AN26" s="43"/>
      <c r="AO26" s="43"/>
      <c r="AP26" s="36"/>
      <c r="AQ26" s="51"/>
      <c r="AR26" s="51"/>
      <c r="AS26" s="51"/>
      <c r="AT26" s="51"/>
      <c r="BI26" s="51"/>
      <c r="BJ26" s="51"/>
      <c r="BK26" s="51"/>
      <c r="BM26" s="14"/>
      <c r="BN26" s="14"/>
      <c r="BO26" s="14"/>
      <c r="BP26" s="14"/>
      <c r="BQ26" s="14"/>
    </row>
    <row r="27" spans="1:69" s="52" customFormat="1" ht="30" customHeight="1" x14ac:dyDescent="0.15">
      <c r="A27" s="8"/>
      <c r="B27" s="14"/>
      <c r="C27" s="8">
        <f t="shared" si="0"/>
        <v>0</v>
      </c>
      <c r="D27" s="8" t="e">
        <f>SMALL($BN$73:$BN$348,24)</f>
        <v>#NUM!</v>
      </c>
      <c r="E27" s="14"/>
      <c r="F27" s="8">
        <v>2424</v>
      </c>
      <c r="G27" s="24" t="s">
        <v>43</v>
      </c>
      <c r="H27" s="25"/>
      <c r="I27" s="26"/>
      <c r="J27" s="6"/>
      <c r="K27" s="49"/>
      <c r="L27" s="45"/>
      <c r="M27" s="37"/>
      <c r="N27" s="39"/>
      <c r="O27" s="38"/>
      <c r="P27" s="36"/>
      <c r="Q27" s="39"/>
      <c r="R27" s="38"/>
      <c r="S27" s="36"/>
      <c r="T27" s="39"/>
      <c r="U27" s="38"/>
      <c r="V27" s="36"/>
      <c r="W27" s="37"/>
      <c r="X27" s="9" t="str">
        <f>[2]メンバー表!AE31</f>
        <v>カモミール②</v>
      </c>
      <c r="Y27" s="10">
        <v>27</v>
      </c>
      <c r="Z27" s="11">
        <f>[2]メンバー表!AG31</f>
        <v>1</v>
      </c>
      <c r="AA27" s="38"/>
      <c r="AB27" s="36"/>
      <c r="AC27" s="39"/>
      <c r="AD27" s="38"/>
      <c r="AE27" s="40"/>
      <c r="AF27" s="39"/>
      <c r="AG27" s="38"/>
      <c r="AH27" s="36"/>
      <c r="AI27" s="41"/>
      <c r="AJ27" s="42"/>
      <c r="AK27" s="40"/>
      <c r="AL27" s="41"/>
      <c r="AM27" s="43"/>
      <c r="AN27" s="43"/>
      <c r="AO27" s="43"/>
      <c r="AP27" s="36"/>
      <c r="AQ27" s="51"/>
      <c r="AR27" s="51"/>
      <c r="AS27" s="51"/>
      <c r="AT27" s="51"/>
      <c r="BI27" s="51"/>
      <c r="BJ27" s="51"/>
      <c r="BK27" s="51"/>
      <c r="BM27" s="14"/>
      <c r="BN27" s="14"/>
      <c r="BO27" s="14"/>
      <c r="BP27" s="14"/>
      <c r="BQ27" s="14"/>
    </row>
    <row r="28" spans="1:69" s="52" customFormat="1" ht="30" customHeight="1" x14ac:dyDescent="0.15">
      <c r="A28" s="25"/>
      <c r="B28" s="14"/>
      <c r="C28" s="8">
        <f t="shared" si="0"/>
        <v>0</v>
      </c>
      <c r="D28" s="8" t="e">
        <f>SMALL($BN$73:$BN$348,25)</f>
        <v>#NUM!</v>
      </c>
      <c r="E28" s="14"/>
      <c r="F28" s="8">
        <v>2525</v>
      </c>
      <c r="G28" s="24" t="s">
        <v>44</v>
      </c>
      <c r="I28" s="26"/>
      <c r="J28" s="6"/>
      <c r="K28" s="49"/>
      <c r="L28" s="45"/>
      <c r="M28" s="37"/>
      <c r="N28" s="39"/>
      <c r="O28" s="38"/>
      <c r="P28" s="36"/>
      <c r="Q28" s="39"/>
      <c r="R28" s="38"/>
      <c r="S28" s="36"/>
      <c r="T28" s="39"/>
      <c r="U28" s="38"/>
      <c r="V28" s="36"/>
      <c r="W28" s="37"/>
      <c r="X28" s="9" t="str">
        <f>[2]メンバー表!AE32</f>
        <v>タイム①</v>
      </c>
      <c r="Y28" s="10">
        <v>28</v>
      </c>
      <c r="Z28" s="11">
        <f>[2]メンバー表!AG32</f>
        <v>1</v>
      </c>
      <c r="AA28" s="38"/>
      <c r="AB28" s="36"/>
      <c r="AC28" s="39"/>
      <c r="AD28" s="38"/>
      <c r="AE28" s="40"/>
      <c r="AF28" s="39"/>
      <c r="AG28" s="38"/>
      <c r="AH28" s="36"/>
      <c r="AI28" s="41"/>
      <c r="AJ28" s="42"/>
      <c r="AK28" s="40"/>
      <c r="AL28" s="41"/>
      <c r="AM28" s="43"/>
      <c r="AN28" s="43"/>
      <c r="AO28" s="43"/>
      <c r="AP28" s="36"/>
      <c r="AQ28" s="51"/>
      <c r="AR28" s="51"/>
      <c r="AS28" s="51"/>
      <c r="AT28" s="51"/>
      <c r="BI28" s="51"/>
      <c r="BJ28" s="51"/>
      <c r="BK28" s="51"/>
      <c r="BM28" s="14"/>
      <c r="BN28" s="14"/>
      <c r="BO28" s="14"/>
      <c r="BP28" s="14"/>
      <c r="BQ28" s="14"/>
    </row>
    <row r="29" spans="1:69" s="52" customFormat="1" ht="30" customHeight="1" x14ac:dyDescent="0.15">
      <c r="A29" s="8"/>
      <c r="B29" s="14"/>
      <c r="C29" s="8">
        <f t="shared" si="0"/>
        <v>0</v>
      </c>
      <c r="D29" s="8" t="e">
        <f>SMALL($BN$73:$BN$348,26)</f>
        <v>#NUM!</v>
      </c>
      <c r="E29" s="14"/>
      <c r="F29" s="8">
        <v>2626</v>
      </c>
      <c r="G29" s="24" t="s">
        <v>45</v>
      </c>
      <c r="H29" s="25"/>
      <c r="I29" s="26"/>
      <c r="J29" s="6"/>
      <c r="K29" s="49"/>
      <c r="L29" s="45"/>
      <c r="M29" s="37"/>
      <c r="N29" s="39"/>
      <c r="O29" s="38"/>
      <c r="P29" s="36"/>
      <c r="Q29" s="39"/>
      <c r="R29" s="38"/>
      <c r="S29" s="36"/>
      <c r="T29" s="39"/>
      <c r="U29" s="38"/>
      <c r="V29" s="36"/>
      <c r="W29" s="37"/>
      <c r="X29" s="9" t="str">
        <f>[2]メンバー表!AE33</f>
        <v>タイム②</v>
      </c>
      <c r="Y29" s="10">
        <v>29</v>
      </c>
      <c r="Z29" s="11">
        <f>[2]メンバー表!AG33</f>
        <v>1</v>
      </c>
      <c r="AA29" s="38"/>
      <c r="AB29" s="36"/>
      <c r="AC29" s="39"/>
      <c r="AD29" s="38"/>
      <c r="AE29" s="40"/>
      <c r="AF29" s="39"/>
      <c r="AG29" s="38"/>
      <c r="AH29" s="36"/>
      <c r="AI29" s="41"/>
      <c r="AJ29" s="42"/>
      <c r="AK29" s="40"/>
      <c r="AL29" s="41"/>
      <c r="AM29" s="43"/>
      <c r="AN29" s="43"/>
      <c r="AO29" s="43"/>
      <c r="AP29" s="36"/>
      <c r="AQ29" s="51"/>
      <c r="AR29" s="51"/>
      <c r="AS29" s="51"/>
      <c r="AT29" s="51"/>
      <c r="BI29" s="51"/>
      <c r="BJ29" s="51"/>
      <c r="BK29" s="51"/>
      <c r="BM29" s="14"/>
      <c r="BN29" s="14"/>
      <c r="BO29" s="14"/>
      <c r="BP29" s="14"/>
      <c r="BQ29" s="14"/>
    </row>
    <row r="30" spans="1:69" s="52" customFormat="1" ht="30" customHeight="1" x14ac:dyDescent="0.15">
      <c r="A30" s="8"/>
      <c r="B30" s="14"/>
      <c r="C30" s="8">
        <f t="shared" si="0"/>
        <v>0</v>
      </c>
      <c r="D30" s="8" t="e">
        <f>SMALL($BN$73:$BN$348,27)</f>
        <v>#NUM!</v>
      </c>
      <c r="E30" s="14"/>
      <c r="F30" s="8">
        <v>2727</v>
      </c>
      <c r="G30" s="24" t="s">
        <v>46</v>
      </c>
      <c r="H30" s="25"/>
      <c r="I30" s="26"/>
      <c r="J30" s="6"/>
      <c r="K30" s="49"/>
      <c r="L30" s="45"/>
      <c r="M30" s="37"/>
      <c r="N30" s="39"/>
      <c r="O30" s="38"/>
      <c r="P30" s="36"/>
      <c r="Q30" s="39"/>
      <c r="R30" s="38"/>
      <c r="S30" s="36"/>
      <c r="T30" s="39"/>
      <c r="U30" s="38"/>
      <c r="V30" s="36"/>
      <c r="W30" s="37"/>
      <c r="X30" s="9" t="str">
        <f>[2]メンバー表!AE34</f>
        <v>オレガノ</v>
      </c>
      <c r="Y30" s="10">
        <v>30</v>
      </c>
      <c r="Z30" s="11">
        <f>[2]メンバー表!AG34</f>
        <v>1</v>
      </c>
      <c r="AA30" s="38"/>
      <c r="AB30" s="36"/>
      <c r="AC30" s="39"/>
      <c r="AD30" s="38"/>
      <c r="AE30" s="40"/>
      <c r="AF30" s="39"/>
      <c r="AG30" s="38"/>
      <c r="AH30" s="36"/>
      <c r="AI30" s="41"/>
      <c r="AJ30" s="42"/>
      <c r="AK30" s="40"/>
      <c r="AL30" s="41"/>
      <c r="AM30" s="43"/>
      <c r="AN30" s="43"/>
      <c r="AO30" s="43"/>
      <c r="AP30" s="36"/>
      <c r="AQ30" s="51"/>
      <c r="AR30" s="51"/>
      <c r="AS30" s="51"/>
      <c r="AT30" s="51"/>
      <c r="BI30" s="51"/>
      <c r="BJ30" s="51"/>
      <c r="BK30" s="51"/>
      <c r="BM30" s="14"/>
      <c r="BN30" s="14"/>
      <c r="BO30" s="14"/>
      <c r="BP30" s="14"/>
      <c r="BQ30" s="14"/>
    </row>
    <row r="31" spans="1:69" s="52" customFormat="1" ht="30" customHeight="1" x14ac:dyDescent="0.15">
      <c r="A31" s="8"/>
      <c r="B31" s="14"/>
      <c r="C31" s="8">
        <f t="shared" si="0"/>
        <v>0</v>
      </c>
      <c r="D31" s="8" t="e">
        <f>SMALL($BN$73:$BN$348,28)</f>
        <v>#NUM!</v>
      </c>
      <c r="E31" s="14"/>
      <c r="F31" s="8">
        <v>2828</v>
      </c>
      <c r="G31" s="24" t="s">
        <v>47</v>
      </c>
      <c r="H31" s="25"/>
      <c r="I31" s="26"/>
      <c r="J31" s="6"/>
      <c r="K31" s="49"/>
      <c r="L31" s="45"/>
      <c r="M31" s="37"/>
      <c r="N31" s="39"/>
      <c r="O31" s="38"/>
      <c r="P31" s="36"/>
      <c r="Q31" s="39"/>
      <c r="R31" s="38"/>
      <c r="S31" s="36"/>
      <c r="T31" s="39"/>
      <c r="U31" s="38"/>
      <c r="V31" s="36"/>
      <c r="W31" s="37"/>
      <c r="X31" s="9" t="str">
        <f>[2]メンバー表!AE35</f>
        <v>フェンネル</v>
      </c>
      <c r="Y31" s="10">
        <v>31</v>
      </c>
      <c r="Z31" s="11">
        <f>[2]メンバー表!AG35</f>
        <v>1</v>
      </c>
      <c r="AA31" s="38"/>
      <c r="AB31" s="36"/>
      <c r="AC31" s="39"/>
      <c r="AD31" s="38"/>
      <c r="AE31" s="40"/>
      <c r="AF31" s="39"/>
      <c r="AG31" s="38"/>
      <c r="AH31" s="36"/>
      <c r="AI31" s="41"/>
      <c r="AJ31" s="42"/>
      <c r="AK31" s="40"/>
      <c r="AL31" s="41"/>
      <c r="AM31" s="43"/>
      <c r="AN31" s="43"/>
      <c r="AO31" s="43"/>
      <c r="AP31" s="36"/>
      <c r="AQ31" s="51"/>
      <c r="AR31" s="51"/>
      <c r="AS31" s="51"/>
      <c r="AT31" s="51"/>
      <c r="BI31" s="51"/>
      <c r="BJ31" s="51"/>
      <c r="BK31" s="51"/>
      <c r="BM31" s="14"/>
      <c r="BN31" s="14"/>
      <c r="BO31" s="14"/>
      <c r="BP31" s="14"/>
      <c r="BQ31" s="14"/>
    </row>
    <row r="32" spans="1:69" s="52" customFormat="1" ht="30" customHeight="1" x14ac:dyDescent="0.15">
      <c r="B32" s="14"/>
      <c r="C32" s="8">
        <f t="shared" si="0"/>
        <v>0</v>
      </c>
      <c r="D32" s="8">
        <f>IF(E31&gt;10,IF(E30&gt;10,IF(E29&gt;10,IF(E28&gt;10,SMALL($BK$73:$BK$348,3),SMALL($BK$73:$BK$348,4)),SMALL($BK$73:$BK$348,5)),SMALL($BK$73:$BK$348,5)),IF(E30&lt;10,IF(E29&lt;10,IF(E28&lt;10,SMALL($BK$73:$BK$348,6),SMALL($BK$73:$BK$348,5)),SMALL($BK$73:$BK$348,5)),SMALL($BK$73:$BK$348,4)))</f>
        <v>0</v>
      </c>
      <c r="E32" s="14"/>
      <c r="F32" s="8">
        <v>2929</v>
      </c>
      <c r="G32" s="47" t="s">
        <v>48</v>
      </c>
      <c r="H32" s="53"/>
      <c r="I32" s="26"/>
      <c r="J32" s="6"/>
      <c r="K32" s="49"/>
      <c r="L32" s="45"/>
      <c r="M32" s="37"/>
      <c r="N32" s="39"/>
      <c r="O32" s="38"/>
      <c r="P32" s="36"/>
      <c r="Q32" s="39"/>
      <c r="R32" s="38"/>
      <c r="S32" s="36"/>
      <c r="T32" s="39"/>
      <c r="U32" s="38"/>
      <c r="V32" s="36"/>
      <c r="W32" s="37"/>
      <c r="X32" s="9" t="str">
        <f>[2]メンバー表!AE36</f>
        <v>B Q</v>
      </c>
      <c r="Y32" s="10">
        <v>32</v>
      </c>
      <c r="Z32" s="11">
        <f>[2]メンバー表!AG36</f>
        <v>1</v>
      </c>
      <c r="AA32" s="38"/>
      <c r="AB32" s="36"/>
      <c r="AC32" s="39"/>
      <c r="AD32" s="38"/>
      <c r="AE32" s="40"/>
      <c r="AF32" s="39"/>
      <c r="AG32" s="38"/>
      <c r="AH32" s="36"/>
      <c r="AI32" s="41"/>
      <c r="AJ32" s="42"/>
      <c r="AK32" s="40"/>
      <c r="AL32" s="41"/>
      <c r="AM32" s="43"/>
      <c r="AN32" s="43"/>
      <c r="AO32" s="43"/>
      <c r="AP32" s="36"/>
      <c r="AQ32" s="51"/>
      <c r="AR32" s="51"/>
      <c r="AS32" s="51"/>
      <c r="AT32" s="51"/>
      <c r="BI32" s="51"/>
      <c r="BJ32" s="51"/>
      <c r="BK32" s="51"/>
      <c r="BM32" s="14"/>
      <c r="BN32" s="14"/>
      <c r="BO32" s="14"/>
      <c r="BP32" s="14"/>
      <c r="BQ32" s="14"/>
    </row>
    <row r="33" spans="1:69" s="52" customFormat="1" ht="30" customHeight="1" x14ac:dyDescent="0.15">
      <c r="A33" s="14"/>
      <c r="B33" s="14"/>
      <c r="C33" s="8">
        <f t="shared" si="0"/>
        <v>0</v>
      </c>
      <c r="D33" s="8">
        <f>IF(E32&gt;10,IF(E31&gt;10,IF(E30&gt;10,IF(E29&gt;10,SMALL($BK$73:$BK$348,3),SMALL($BK$73:$BK$348,4)),SMALL($BK$73:$BK$348,5)),SMALL($BK$73:$BK$348,5)),IF(E31&lt;10,IF(E30&lt;10,IF(E29&lt;10,SMALL($BK$73:$BK$348,6),SMALL($BK$73:$BK$348,5)),SMALL($BK$73:$BK$348,5)),SMALL($BK$73:$BK$348,4)))</f>
        <v>0</v>
      </c>
      <c r="E33" s="8"/>
      <c r="F33" s="8">
        <v>3030</v>
      </c>
      <c r="G33" s="47" t="s">
        <v>49</v>
      </c>
      <c r="H33" s="53"/>
      <c r="I33" s="26"/>
      <c r="J33" s="18"/>
      <c r="K33" s="6"/>
      <c r="L33" s="22"/>
      <c r="M33" s="37"/>
      <c r="N33" s="39"/>
      <c r="O33" s="38"/>
      <c r="P33" s="17"/>
      <c r="Q33" s="54"/>
      <c r="R33" s="54"/>
      <c r="S33" s="55"/>
      <c r="T33" s="54"/>
      <c r="U33" s="54"/>
      <c r="V33" s="55"/>
      <c r="W33" s="37"/>
      <c r="X33" s="9" t="str">
        <f>[2]メンバー表!AE37</f>
        <v>B Q.</v>
      </c>
      <c r="Y33" s="10">
        <v>33</v>
      </c>
      <c r="Z33" s="11">
        <f>[2]メンバー表!AG37</f>
        <v>1</v>
      </c>
      <c r="AA33" s="54"/>
      <c r="AB33" s="55"/>
      <c r="AC33" s="54"/>
      <c r="AD33" s="54"/>
      <c r="AE33" s="56"/>
      <c r="AF33" s="54"/>
      <c r="AG33" s="54"/>
      <c r="AH33" s="55"/>
      <c r="AI33" s="41"/>
      <c r="AJ33" s="42"/>
      <c r="AK33" s="40"/>
      <c r="AL33" s="41"/>
      <c r="AM33" s="43"/>
      <c r="AN33" s="43"/>
      <c r="AO33" s="43"/>
      <c r="AP33" s="36">
        <f>SUMIF($AM$45:$AM$293,AL33,$Y$45:$Y$293)</f>
        <v>0</v>
      </c>
      <c r="AQ33" s="51"/>
      <c r="AR33" s="51"/>
      <c r="AS33" s="51"/>
      <c r="AT33" s="51"/>
      <c r="BI33" s="51"/>
      <c r="BJ33" s="51"/>
      <c r="BK33" s="51"/>
      <c r="BM33" s="14"/>
      <c r="BN33" s="14"/>
      <c r="BO33" s="14"/>
      <c r="BP33" s="14"/>
      <c r="BQ33" s="14"/>
    </row>
    <row r="34" spans="1:69" s="52" customFormat="1" ht="30" customHeight="1" x14ac:dyDescent="0.15">
      <c r="A34" s="14"/>
      <c r="B34" s="14"/>
      <c r="C34" s="14"/>
      <c r="D34" s="8"/>
      <c r="E34" s="8"/>
      <c r="F34" s="8">
        <v>3131</v>
      </c>
      <c r="G34" s="47" t="s">
        <v>50</v>
      </c>
      <c r="H34" s="53"/>
      <c r="I34" s="26"/>
      <c r="J34" s="6"/>
      <c r="K34" s="6"/>
      <c r="L34" s="8"/>
      <c r="M34" s="37"/>
      <c r="N34" s="39"/>
      <c r="O34" s="57"/>
      <c r="P34" s="58"/>
      <c r="Q34" s="59"/>
      <c r="R34" s="59"/>
      <c r="S34" s="60"/>
      <c r="T34" s="59"/>
      <c r="U34" s="59"/>
      <c r="V34" s="60"/>
      <c r="W34" s="61"/>
      <c r="X34" s="9" t="str">
        <f>[2]メンバー表!AE38</f>
        <v>随 縁 亭</v>
      </c>
      <c r="Y34" s="10">
        <v>34</v>
      </c>
      <c r="Z34" s="11">
        <f>[2]メンバー表!AG38</f>
        <v>1</v>
      </c>
      <c r="AA34" s="59"/>
      <c r="AB34" s="60"/>
      <c r="AC34" s="59"/>
      <c r="AD34" s="59"/>
      <c r="AE34" s="62"/>
      <c r="AF34" s="59"/>
      <c r="AG34" s="59"/>
      <c r="AH34" s="60"/>
      <c r="AI34" s="41"/>
      <c r="AJ34" s="42"/>
      <c r="AK34" s="40"/>
      <c r="AL34" s="41"/>
      <c r="AM34" s="43"/>
      <c r="AN34" s="43"/>
      <c r="AO34" s="43"/>
      <c r="AP34" s="36"/>
      <c r="AQ34" s="51"/>
      <c r="AR34" s="51"/>
      <c r="AS34" s="51"/>
      <c r="AT34" s="51"/>
      <c r="BI34" s="51"/>
      <c r="BJ34" s="51"/>
      <c r="BK34" s="51"/>
      <c r="BM34" s="14"/>
      <c r="BN34" s="14"/>
      <c r="BO34" s="14"/>
      <c r="BP34" s="14"/>
      <c r="BQ34" s="14"/>
    </row>
    <row r="35" spans="1:69" s="52" customFormat="1" ht="30" customHeight="1" x14ac:dyDescent="0.15">
      <c r="A35" s="14"/>
      <c r="B35" s="14"/>
      <c r="C35" s="14"/>
      <c r="D35" s="8"/>
      <c r="E35" s="8"/>
      <c r="F35" s="8">
        <v>3232</v>
      </c>
      <c r="G35" s="47"/>
      <c r="H35" s="53"/>
      <c r="I35" s="26"/>
      <c r="J35" s="18"/>
      <c r="K35" s="6"/>
      <c r="L35" s="6"/>
      <c r="M35" s="37"/>
      <c r="N35" s="39"/>
      <c r="O35" s="57"/>
      <c r="P35" s="63"/>
      <c r="Q35" s="63"/>
      <c r="R35" s="63"/>
      <c r="S35" s="63"/>
      <c r="T35" s="63"/>
      <c r="U35" s="63"/>
      <c r="V35" s="63"/>
      <c r="W35" s="64"/>
      <c r="X35" s="9" t="str">
        <f>[2]メンバー表!AE39</f>
        <v>エスカーレ</v>
      </c>
      <c r="Y35" s="10">
        <v>35</v>
      </c>
      <c r="Z35" s="11">
        <f>[2]メンバー表!AG39</f>
        <v>1</v>
      </c>
      <c r="AA35" s="63"/>
      <c r="AB35" s="63"/>
      <c r="AC35" s="63"/>
      <c r="AD35" s="63"/>
      <c r="AE35" s="63"/>
      <c r="AF35" s="63"/>
      <c r="AG35" s="63"/>
      <c r="AH35" s="63"/>
      <c r="AI35" s="41"/>
      <c r="AJ35" s="42"/>
      <c r="AK35" s="40"/>
      <c r="AL35" s="41"/>
      <c r="AM35" s="43"/>
      <c r="AN35" s="43"/>
      <c r="AO35" s="43"/>
      <c r="AP35" s="36"/>
      <c r="AQ35" s="51"/>
      <c r="AR35" s="51"/>
      <c r="AS35" s="51"/>
      <c r="AT35" s="51"/>
      <c r="BI35" s="51"/>
      <c r="BJ35" s="51"/>
      <c r="BK35" s="51"/>
      <c r="BM35" s="14"/>
      <c r="BN35" s="14"/>
      <c r="BO35" s="14"/>
      <c r="BP35" s="14"/>
      <c r="BQ35" s="14"/>
    </row>
    <row r="36" spans="1:69" s="52" customFormat="1" ht="30" customHeight="1" x14ac:dyDescent="0.15">
      <c r="A36" s="14"/>
      <c r="B36" s="14"/>
      <c r="C36" s="14"/>
      <c r="D36" s="8"/>
      <c r="E36" s="8"/>
      <c r="F36" s="8">
        <v>3333</v>
      </c>
      <c r="G36" s="65"/>
      <c r="H36" s="65"/>
      <c r="I36" s="26"/>
      <c r="J36" s="6"/>
      <c r="K36" s="6"/>
      <c r="L36" s="6"/>
      <c r="M36" s="6"/>
      <c r="N36" s="8"/>
      <c r="O36" s="66"/>
      <c r="P36" s="67"/>
      <c r="Q36" s="63"/>
      <c r="R36" s="63"/>
      <c r="S36" s="63"/>
      <c r="T36" s="63"/>
      <c r="U36" s="63"/>
      <c r="V36" s="63"/>
      <c r="W36" s="64"/>
      <c r="X36" s="9" t="str">
        <f>[2]メンバー表!AE40</f>
        <v>神 戸</v>
      </c>
      <c r="Y36" s="10">
        <v>36</v>
      </c>
      <c r="Z36" s="11">
        <f>[2]メンバー表!AG40</f>
        <v>1</v>
      </c>
      <c r="AA36" s="63"/>
      <c r="AB36" s="63"/>
      <c r="AC36" s="63"/>
      <c r="AD36" s="63"/>
      <c r="AE36" s="63"/>
      <c r="AF36" s="63"/>
      <c r="AG36" s="63"/>
      <c r="AH36" s="63"/>
      <c r="AI36" s="12"/>
      <c r="AJ36" s="68"/>
      <c r="AK36" s="51"/>
      <c r="AL36" s="69"/>
      <c r="AM36" s="70"/>
      <c r="AN36" s="70"/>
      <c r="AO36" s="70"/>
      <c r="AP36" s="51"/>
      <c r="AQ36" s="51"/>
      <c r="AR36" s="51"/>
      <c r="AS36" s="51"/>
      <c r="AT36" s="51"/>
      <c r="BI36" s="51"/>
      <c r="BJ36" s="51"/>
      <c r="BK36" s="51"/>
      <c r="BM36" s="14"/>
      <c r="BN36" s="14"/>
      <c r="BO36" s="14"/>
      <c r="BP36" s="14"/>
      <c r="BQ36" s="14"/>
    </row>
    <row r="37" spans="1:69" s="79" customFormat="1" ht="30" customHeight="1" x14ac:dyDescent="0.15">
      <c r="A37" s="12"/>
      <c r="B37" s="12"/>
      <c r="C37" s="12"/>
      <c r="D37" s="8"/>
      <c r="E37" s="8"/>
      <c r="F37" s="8">
        <v>3434</v>
      </c>
      <c r="G37" s="65"/>
      <c r="H37" s="65"/>
      <c r="I37" s="26"/>
      <c r="J37" s="6"/>
      <c r="K37" s="6"/>
      <c r="L37" s="71"/>
      <c r="M37" s="72">
        <f>COUNTIF($Q$35:$Q$37,$O$37)</f>
        <v>1</v>
      </c>
      <c r="N37" s="73"/>
      <c r="O37" s="74">
        <v>1</v>
      </c>
      <c r="P37" s="73">
        <f>COUNTIF($Q$37:$AC$37,$O$37)</f>
        <v>4</v>
      </c>
      <c r="Q37" s="73" t="str">
        <f>IF($O$42=0,"",IF($O$42&lt;=25,"1",""))</f>
        <v>1</v>
      </c>
      <c r="R37" s="73" t="str">
        <f>IF($M$71=0,"",IF($M$71&lt;=6,"1",""))</f>
        <v>1</v>
      </c>
      <c r="S37" s="73" t="str">
        <f>IF($M$99=0,"",IF($M$99&lt;=6,"1",""))</f>
        <v>1</v>
      </c>
      <c r="T37" s="73" t="str">
        <f>IF($M$127=0,"",IF($M$127&lt;=6,"1",""))</f>
        <v>1</v>
      </c>
      <c r="U37" s="75" t="str">
        <f>IF($M$155=0,"",IF($M$155&lt;=6,"1",""))</f>
        <v/>
      </c>
      <c r="V37" s="75" t="str">
        <f>IF($M$183=0,"",IF($M$183&lt;=6,"1",""))</f>
        <v/>
      </c>
      <c r="W37" s="76" t="str">
        <f>IF($M$211=0,"",IF($M$211&lt;=6,"1",""))</f>
        <v/>
      </c>
      <c r="X37" s="76" t="str">
        <f>IF($M$239=0,"",IF($M$239&lt;=6,"1",""))</f>
        <v/>
      </c>
      <c r="Y37" s="76" t="str">
        <f>IF($M$267=0,"",IF($M$267&lt;=6,"1",""))</f>
        <v/>
      </c>
      <c r="Z37" s="77"/>
      <c r="AA37" s="75"/>
      <c r="AB37" s="75"/>
      <c r="AC37" s="75"/>
      <c r="AD37" s="63"/>
      <c r="AE37" s="63"/>
      <c r="AF37" s="63"/>
      <c r="AG37" s="63"/>
      <c r="AH37" s="63"/>
      <c r="AI37" s="12"/>
      <c r="AJ37" s="78"/>
      <c r="AK37" s="12"/>
      <c r="AL37" s="69"/>
      <c r="AM37" s="70"/>
      <c r="AN37" s="70"/>
      <c r="AO37" s="70"/>
      <c r="AP37" s="12"/>
      <c r="AQ37" s="12"/>
      <c r="AR37" s="12"/>
      <c r="AS37" s="12"/>
      <c r="AT37" s="12"/>
      <c r="BI37" s="12"/>
      <c r="BJ37" s="12"/>
      <c r="BK37" s="12"/>
      <c r="BM37" s="14"/>
      <c r="BN37" s="14"/>
      <c r="BO37" s="14"/>
      <c r="BP37" s="14"/>
      <c r="BQ37" s="14"/>
    </row>
    <row r="38" spans="1:69" s="52" customFormat="1" ht="30" customHeight="1" x14ac:dyDescent="0.15">
      <c r="A38" s="14"/>
      <c r="B38" s="14"/>
      <c r="C38" s="14"/>
      <c r="D38" s="14"/>
      <c r="E38" s="14"/>
      <c r="F38" s="8"/>
      <c r="G38" s="53"/>
      <c r="H38" s="53"/>
      <c r="I38" s="26"/>
      <c r="J38" s="6"/>
      <c r="K38" s="6"/>
      <c r="L38" s="71"/>
      <c r="M38" s="80"/>
      <c r="N38" s="81"/>
      <c r="O38" s="82"/>
      <c r="P38" s="74">
        <f>COUNTIF($Q$37:$AC$37,$O$37)+SUM($R$38:$AC$38)</f>
        <v>4</v>
      </c>
      <c r="Q38" s="83"/>
      <c r="R38" s="83" t="str">
        <f>IF($M71="","",IF($M71&gt;=6,1,""))</f>
        <v/>
      </c>
      <c r="S38" s="83" t="str">
        <f>IF($M99="","",IF($M99&gt;=6,1,""))</f>
        <v/>
      </c>
      <c r="T38" s="84" t="str">
        <f>IF($M127="","",IF($M127&gt;=6,1,""))</f>
        <v/>
      </c>
      <c r="U38" s="84" t="str">
        <f>IF($M155="","",IF($M155&gt;=6,1,""))</f>
        <v/>
      </c>
      <c r="V38" s="84" t="str">
        <f>IF($M183="","",IF($M183&gt;=6,1,""))</f>
        <v/>
      </c>
      <c r="W38" s="84" t="str">
        <f>IF($M211="","",IF($M211&gt;=6,1,""))</f>
        <v/>
      </c>
      <c r="X38" s="84" t="str">
        <f>IF($M239="","",IF($M239&gt;=6,1,""))</f>
        <v/>
      </c>
      <c r="Y38" s="84" t="str">
        <f>IF($M267="","",IF($M267&gt;=6,1,""))</f>
        <v/>
      </c>
      <c r="Z38" s="77"/>
      <c r="AA38" s="84"/>
      <c r="AB38" s="84"/>
      <c r="AC38" s="84"/>
      <c r="AD38" s="85"/>
      <c r="AE38" s="85"/>
      <c r="AF38" s="85"/>
      <c r="AG38" s="86"/>
      <c r="AH38" s="87"/>
      <c r="AI38" s="88"/>
      <c r="AJ38" s="68"/>
      <c r="AK38" s="51"/>
      <c r="AL38" s="69"/>
      <c r="AM38" s="70"/>
      <c r="AN38" s="70"/>
      <c r="AO38" s="70"/>
      <c r="AP38" s="51"/>
      <c r="AQ38" s="51"/>
      <c r="AR38" s="51"/>
      <c r="AS38" s="51"/>
      <c r="AT38" s="51"/>
      <c r="BI38" s="51"/>
      <c r="BJ38" s="51"/>
      <c r="BK38" s="51"/>
      <c r="BM38" s="14"/>
      <c r="BN38" s="14"/>
      <c r="BO38" s="14"/>
      <c r="BP38" s="14"/>
      <c r="BQ38" s="14"/>
    </row>
    <row r="39" spans="1:69" s="17" customFormat="1" ht="30" customHeight="1" x14ac:dyDescent="0.15">
      <c r="A39" s="14"/>
      <c r="B39" s="14"/>
      <c r="C39" s="14"/>
      <c r="D39" s="14"/>
      <c r="E39" s="14"/>
      <c r="G39" s="52"/>
      <c r="H39" s="89"/>
      <c r="I39" s="90"/>
      <c r="J39" s="91"/>
      <c r="K39" s="91"/>
      <c r="L39" s="92"/>
      <c r="M39" s="71"/>
      <c r="N39" s="93"/>
      <c r="O39" s="94"/>
      <c r="P39" s="95"/>
      <c r="Q39" s="95"/>
      <c r="R39" s="96"/>
      <c r="S39" s="97"/>
      <c r="T39" s="98"/>
      <c r="U39" s="98"/>
      <c r="V39" s="85"/>
      <c r="W39" s="99"/>
      <c r="X39" s="99"/>
      <c r="Y39" s="99"/>
      <c r="Z39" s="63"/>
      <c r="AA39" s="100"/>
      <c r="AB39" s="100"/>
      <c r="AC39" s="101"/>
      <c r="AD39" s="100"/>
      <c r="AE39" s="100"/>
      <c r="AF39" s="100"/>
      <c r="AG39" s="75"/>
      <c r="AH39" s="102"/>
      <c r="AI39" s="88" t="s">
        <v>0</v>
      </c>
      <c r="AJ39" s="68">
        <f>COUNT(I45:I69)</f>
        <v>3</v>
      </c>
      <c r="AK39" s="51"/>
      <c r="AL39" s="69"/>
      <c r="AM39" s="70"/>
      <c r="AN39" s="70"/>
      <c r="AO39" s="70"/>
      <c r="AP39" s="8"/>
      <c r="AQ39" s="8"/>
      <c r="AR39" s="8"/>
      <c r="AS39" s="8"/>
      <c r="AT39" s="8"/>
      <c r="BI39" s="8"/>
      <c r="BJ39" s="8"/>
      <c r="BK39" s="8"/>
      <c r="BM39" s="14"/>
      <c r="BN39" s="14"/>
      <c r="BO39" s="14"/>
      <c r="BP39" s="14"/>
      <c r="BQ39" s="14"/>
    </row>
    <row r="40" spans="1:69" s="17" customFormat="1" ht="30" customHeight="1" x14ac:dyDescent="0.15">
      <c r="A40" s="14"/>
      <c r="B40" s="14"/>
      <c r="C40" s="14"/>
      <c r="D40" s="14"/>
      <c r="E40" s="14"/>
      <c r="F40" s="8"/>
      <c r="G40" s="51"/>
      <c r="H40" s="90"/>
      <c r="I40" s="90"/>
      <c r="J40" s="16"/>
      <c r="K40" s="16"/>
      <c r="L40" s="93"/>
      <c r="M40" s="71"/>
      <c r="N40" s="93"/>
      <c r="O40" s="94"/>
      <c r="P40" s="103">
        <v>1</v>
      </c>
      <c r="Q40" s="103">
        <f>IF(O42&gt;=25,"",COUNT($P$40))</f>
        <v>1</v>
      </c>
      <c r="R40" s="103" t="str">
        <f>IF($F$40="","",IF($F$40&lt;=25,"",COUNTIF($Q$35,$O$37)))</f>
        <v/>
      </c>
      <c r="S40" s="97"/>
      <c r="T40" s="104"/>
      <c r="U40" s="105"/>
      <c r="V40" s="105"/>
      <c r="W40" s="99"/>
      <c r="X40" s="99"/>
      <c r="Y40" s="99"/>
      <c r="Z40" s="63"/>
      <c r="AA40" s="105"/>
      <c r="AB40" s="105"/>
      <c r="AC40" s="105"/>
      <c r="AD40" s="105"/>
      <c r="AE40" s="105"/>
      <c r="AF40" s="105"/>
      <c r="AG40" s="75"/>
      <c r="AH40" s="63"/>
      <c r="AI40" s="12" t="str">
        <f>L42</f>
        <v>アトモス</v>
      </c>
      <c r="AJ40" s="68">
        <f>AJ39</f>
        <v>3</v>
      </c>
      <c r="AK40" s="51">
        <f>SUM(Y45:Y69)</f>
        <v>15</v>
      </c>
      <c r="AL40" s="106"/>
      <c r="AM40" s="70"/>
      <c r="AN40" s="70"/>
      <c r="AO40" s="70"/>
      <c r="AP40" s="8"/>
      <c r="AQ40" s="8"/>
      <c r="AR40" s="8"/>
      <c r="AS40" s="8"/>
      <c r="AT40" s="8"/>
      <c r="BI40" s="8"/>
      <c r="BJ40" s="8"/>
      <c r="BK40" s="8"/>
      <c r="BM40" s="14"/>
      <c r="BN40" s="14"/>
      <c r="BO40" s="14"/>
      <c r="BP40" s="14"/>
      <c r="BQ40" s="14"/>
    </row>
    <row r="41" spans="1:69" s="51" customFormat="1" ht="30.75" customHeight="1" x14ac:dyDescent="0.15">
      <c r="A41" s="14"/>
      <c r="B41" s="14"/>
      <c r="C41" s="14"/>
      <c r="D41" s="14"/>
      <c r="E41" s="14"/>
      <c r="F41" s="8"/>
      <c r="H41" s="90"/>
      <c r="I41" s="90"/>
      <c r="L41" s="103"/>
      <c r="M41" s="107"/>
      <c r="N41" s="103"/>
      <c r="O41" s="108">
        <f>O37+O35+L37-1</f>
        <v>0</v>
      </c>
      <c r="P41" s="109">
        <f>IF(M37=1,P37+M37-1,"")</f>
        <v>4</v>
      </c>
      <c r="Q41" s="103">
        <f>IF(O42&gt;=25,"",COUNTIF($Q$37:$AH$37,$O$37))</f>
        <v>4</v>
      </c>
      <c r="R41" s="103" t="str">
        <f>IF(F40="","",IF($F$40&lt;=25,"",COUNTIF($Q$35:$AH$35,$O$37)))</f>
        <v/>
      </c>
      <c r="S41" s="110"/>
      <c r="T41" s="105"/>
      <c r="U41" s="105"/>
      <c r="V41" s="105"/>
      <c r="W41" s="99"/>
      <c r="X41" s="99"/>
      <c r="Y41" s="99"/>
      <c r="Z41" s="63"/>
      <c r="AA41" s="105"/>
      <c r="AB41" s="105"/>
      <c r="AC41" s="105"/>
      <c r="AD41" s="105"/>
      <c r="AE41" s="105"/>
      <c r="AF41" s="105"/>
      <c r="AG41" s="75"/>
      <c r="AH41" s="63"/>
      <c r="AI41" s="12"/>
      <c r="AJ41" s="68"/>
      <c r="AL41" s="106"/>
      <c r="AM41" s="70"/>
      <c r="AN41" s="70"/>
      <c r="AO41" s="70"/>
      <c r="BM41" s="14"/>
      <c r="BN41" s="14"/>
      <c r="BO41" s="14"/>
      <c r="BP41" s="14"/>
      <c r="BQ41" s="14"/>
    </row>
    <row r="42" spans="1:69" s="127" customFormat="1" ht="30" customHeight="1" x14ac:dyDescent="0.15">
      <c r="A42" s="14"/>
      <c r="B42" s="14"/>
      <c r="C42" s="14"/>
      <c r="D42" s="14"/>
      <c r="E42" s="14"/>
      <c r="F42" s="8"/>
      <c r="G42" s="111">
        <f>SUMIF($X$1:$X$40,L42,$Z$1:$Z$40)</f>
        <v>0</v>
      </c>
      <c r="H42" s="112"/>
      <c r="I42" s="113"/>
      <c r="J42" s="114"/>
      <c r="K42" s="115"/>
      <c r="L42" s="300" t="s">
        <v>51</v>
      </c>
      <c r="M42" s="300"/>
      <c r="N42" s="300"/>
      <c r="O42" s="116">
        <f>IF(L42="","",SUMIF($J$4:$J$32,L42,$I$4:$I$32))</f>
        <v>2</v>
      </c>
      <c r="P42" s="117"/>
      <c r="Q42" s="117"/>
      <c r="R42" s="117"/>
      <c r="S42" s="117"/>
      <c r="T42" s="118"/>
      <c r="U42" s="118"/>
      <c r="V42" s="118"/>
      <c r="W42" s="291" t="s">
        <v>52</v>
      </c>
      <c r="X42" s="291"/>
      <c r="Y42" s="120" t="s">
        <v>53</v>
      </c>
      <c r="Z42" s="292" t="s">
        <v>54</v>
      </c>
      <c r="AA42" s="293" t="s">
        <v>55</v>
      </c>
      <c r="AB42" s="291" t="s">
        <v>56</v>
      </c>
      <c r="AC42" s="292" t="s">
        <v>57</v>
      </c>
      <c r="AD42" s="286" t="s">
        <v>58</v>
      </c>
      <c r="AE42" s="286" t="s">
        <v>59</v>
      </c>
      <c r="AF42" s="286" t="s">
        <v>57</v>
      </c>
      <c r="AG42" s="121"/>
      <c r="AH42" s="122"/>
      <c r="AI42" s="123"/>
      <c r="AJ42" s="124"/>
      <c r="AK42" s="123"/>
      <c r="AL42" s="125"/>
      <c r="AM42" s="126"/>
      <c r="AN42" s="126"/>
      <c r="AO42" s="126"/>
      <c r="AP42" s="123"/>
      <c r="AQ42" s="123"/>
      <c r="AR42" s="123"/>
      <c r="AS42" s="123"/>
      <c r="AT42" s="123"/>
      <c r="BI42" s="123"/>
      <c r="BJ42" s="123"/>
      <c r="BK42" s="123"/>
      <c r="BM42" s="128"/>
      <c r="BN42" s="128"/>
      <c r="BO42" s="128"/>
      <c r="BP42" s="128"/>
      <c r="BQ42" s="128"/>
    </row>
    <row r="43" spans="1:69" s="127" customFormat="1" ht="30" customHeight="1" x14ac:dyDescent="0.15">
      <c r="A43" s="14"/>
      <c r="B43" s="14"/>
      <c r="C43" s="14"/>
      <c r="D43" s="14"/>
      <c r="E43" s="14"/>
      <c r="F43" s="2"/>
      <c r="G43" s="111"/>
      <c r="H43" s="112"/>
      <c r="I43" s="287">
        <v>44896</v>
      </c>
      <c r="J43" s="287"/>
      <c r="K43" s="287"/>
      <c r="L43" s="287"/>
      <c r="M43" s="129"/>
      <c r="N43" s="288" t="s">
        <v>60</v>
      </c>
      <c r="O43" s="130"/>
      <c r="P43" s="131"/>
      <c r="Q43" s="131"/>
      <c r="R43" s="131"/>
      <c r="S43" s="132"/>
      <c r="T43" s="119"/>
      <c r="U43" s="119"/>
      <c r="V43" s="133"/>
      <c r="W43" s="134" t="s">
        <v>61</v>
      </c>
      <c r="X43" s="134" t="s">
        <v>62</v>
      </c>
      <c r="Y43" s="120" t="s">
        <v>63</v>
      </c>
      <c r="Z43" s="292"/>
      <c r="AA43" s="293"/>
      <c r="AB43" s="291"/>
      <c r="AC43" s="292"/>
      <c r="AD43" s="286"/>
      <c r="AE43" s="286"/>
      <c r="AF43" s="286"/>
      <c r="AG43" s="135">
        <v>700</v>
      </c>
      <c r="AH43" s="136" t="s">
        <v>64</v>
      </c>
      <c r="AI43" s="123"/>
      <c r="AJ43" s="124"/>
      <c r="AK43" s="123"/>
      <c r="AL43" s="125"/>
      <c r="AM43" s="126"/>
      <c r="AN43" s="126"/>
      <c r="AO43" s="126"/>
      <c r="AP43" s="123"/>
      <c r="AQ43" s="123"/>
      <c r="AR43" s="123"/>
      <c r="AS43" s="123"/>
      <c r="AT43" s="123"/>
      <c r="BI43" s="123"/>
      <c r="BJ43" s="123"/>
      <c r="BK43" s="123"/>
      <c r="BM43" s="128"/>
      <c r="BN43" s="128"/>
      <c r="BO43" s="128"/>
      <c r="BP43" s="128"/>
      <c r="BQ43" s="128"/>
    </row>
    <row r="44" spans="1:69" s="123" customFormat="1" ht="30" customHeight="1" x14ac:dyDescent="0.15">
      <c r="A44" s="137"/>
      <c r="B44" s="137"/>
      <c r="C44" s="137"/>
      <c r="D44" s="137"/>
      <c r="E44" s="137"/>
      <c r="F44" s="138"/>
      <c r="G44" s="111"/>
      <c r="H44" s="139" t="s">
        <v>65</v>
      </c>
      <c r="I44" s="140" t="s">
        <v>66</v>
      </c>
      <c r="J44" s="141" t="s">
        <v>67</v>
      </c>
      <c r="K44" s="141" t="s">
        <v>68</v>
      </c>
      <c r="L44" s="142" t="s">
        <v>69</v>
      </c>
      <c r="M44" s="143" t="s">
        <v>7</v>
      </c>
      <c r="N44" s="289"/>
      <c r="O44" s="144"/>
      <c r="P44" s="290" t="s">
        <v>70</v>
      </c>
      <c r="Q44" s="290"/>
      <c r="R44" s="290"/>
      <c r="S44" s="290" t="s">
        <v>71</v>
      </c>
      <c r="T44" s="290"/>
      <c r="U44" s="145" t="s">
        <v>72</v>
      </c>
      <c r="V44" s="146" t="s">
        <v>73</v>
      </c>
      <c r="W44" s="147" t="s">
        <v>1</v>
      </c>
      <c r="X44" s="147" t="s">
        <v>1</v>
      </c>
      <c r="Y44" s="148" t="s">
        <v>1</v>
      </c>
      <c r="Z44" s="146" t="s">
        <v>73</v>
      </c>
      <c r="AA44" s="149" t="s">
        <v>1</v>
      </c>
      <c r="AB44" s="145" t="s">
        <v>1</v>
      </c>
      <c r="AC44" s="150" t="s">
        <v>1</v>
      </c>
      <c r="AD44" s="146" t="s">
        <v>73</v>
      </c>
      <c r="AE44" s="146" t="s">
        <v>73</v>
      </c>
      <c r="AF44" s="146" t="s">
        <v>73</v>
      </c>
      <c r="AG44" s="149" t="s">
        <v>74</v>
      </c>
      <c r="AH44" s="151" t="s">
        <v>75</v>
      </c>
      <c r="AJ44" s="124"/>
      <c r="AL44" s="125"/>
      <c r="AM44" s="123" t="str">
        <f>CONCATENATE($F44,$N43)</f>
        <v>朝食  　 休憩</v>
      </c>
      <c r="AN44" s="123" t="str">
        <f>CONCATENATE($F44,M44)</f>
        <v>出張</v>
      </c>
      <c r="AO44" s="126"/>
      <c r="BM44" s="128"/>
      <c r="BN44" s="128"/>
      <c r="BO44" s="128"/>
      <c r="BP44" s="128"/>
      <c r="BQ44" s="128"/>
    </row>
    <row r="45" spans="1:69" ht="30" customHeight="1" x14ac:dyDescent="0.15">
      <c r="A45" s="152" t="str">
        <f t="shared" ref="A45:A69" si="5">IF(I45="","",CONCATENATE(AO45,CONCATENATE(SUMIF($G$4:$G$32,G45,$F$4:$F$32),I45)))</f>
        <v>1035452</v>
      </c>
      <c r="B45" s="152"/>
      <c r="C45" s="152"/>
      <c r="D45" s="152"/>
      <c r="E45" s="152">
        <f t="shared" ref="E45:E69" si="6">IF(G45="","",SUMIF($G$4:$G$32,G45,$F$4:$F$32))</f>
        <v>0</v>
      </c>
      <c r="F45" s="153">
        <v>1</v>
      </c>
      <c r="G45" s="154" t="str">
        <f>CONCATENATE($G$42,F45)</f>
        <v>01</v>
      </c>
      <c r="H45" s="140" t="str">
        <f>IF(I45="","",VLOOKUP(I45,[3]マスター!$B$2:$C$5000,2,0))</f>
        <v>矢野　有香</v>
      </c>
      <c r="I45" s="296">
        <v>35452</v>
      </c>
      <c r="J45" s="156">
        <v>8</v>
      </c>
      <c r="K45" s="156">
        <v>12</v>
      </c>
      <c r="L45" s="157">
        <v>0</v>
      </c>
      <c r="M45" s="158"/>
      <c r="N45" s="156"/>
      <c r="O45" s="159" t="str">
        <f>IF(J45="","",IF(AV45&gt;2,IF(BG45=3,"ssS",IF(BG45=2,"sSs","Sss")),IF(AV45=2,IF(BG45=3,"sS","Ss"),"")))</f>
        <v/>
      </c>
      <c r="P45" s="280" t="str">
        <f>IF(I45="","",VLOOKUP(I45,[3]マスター!$B$2:$C$5000,2,0))</f>
        <v>矢野　有香</v>
      </c>
      <c r="Q45" s="280" t="e">
        <f>VLOOKUP(R45,[3]マスター!$B$2:$C$5000,2,0)</f>
        <v>#N/A</v>
      </c>
      <c r="R45" s="280" t="e">
        <f>VLOOKUP(S45,[3]マスター!$B$2:$C$5000,2,0)</f>
        <v>#N/A</v>
      </c>
      <c r="S45" s="281" t="str">
        <f>IF(I45="","",VLOOKUP(I45,[3]マスター!$B$2:$D$5000,3,0))</f>
        <v>ヤノ　ユカ</v>
      </c>
      <c r="T45" s="281"/>
      <c r="U45" s="297" t="str">
        <f>IF(I45="","",VLOOKUP(I45,[3]マスター!$B$2:$L$5000,11,0))</f>
        <v>F</v>
      </c>
      <c r="V45" s="161">
        <f>IF(I45="","",VLOOKUP(I45,[3]マスター!$B$2:$K$5000,10,0))</f>
        <v>1500</v>
      </c>
      <c r="W45" s="298">
        <f t="shared" ref="W45:W69" si="7">J45+L45</f>
        <v>8</v>
      </c>
      <c r="X45" s="299">
        <f>K45-N45</f>
        <v>12</v>
      </c>
      <c r="Y45" s="162">
        <f t="shared" ref="Y45:Y69" si="8">IF(V45&lt;&gt;"",X45-W45,"")</f>
        <v>4</v>
      </c>
      <c r="Z45" s="164">
        <f t="shared" ref="Z45:Z69" si="9">IF(V45&lt;&gt;"",V45*Y45,"")</f>
        <v>6000</v>
      </c>
      <c r="AA45" s="160">
        <f t="shared" ref="AA45:AA69" si="10">IF(V45&lt;&gt;"",IF(W45&lt;7,7-W45,0),"")</f>
        <v>0</v>
      </c>
      <c r="AB45" s="160">
        <f t="shared" ref="AB45:AB69" si="11">IF(V45&lt;&gt;"",IF(X45&gt;22,X45-22,0),"")</f>
        <v>0</v>
      </c>
      <c r="AC45" s="165">
        <f>IF(V45&lt;&gt;"",IF(P45=V45,IF((Y45+Y46)&gt;8,(Y45+Y46)-8),IF(Y45&gt;8,Y45-8,0)),"")</f>
        <v>0</v>
      </c>
      <c r="AD45" s="166">
        <f t="shared" ref="AD45:AD69" si="12">IF(V45&lt;&gt;"",V45*AA45*0.25,"")</f>
        <v>0</v>
      </c>
      <c r="AE45" s="166">
        <f t="shared" ref="AE45:AE69" si="13">IF(V45&lt;&gt;"",V45*AB45*0.25,"")</f>
        <v>0</v>
      </c>
      <c r="AF45" s="166">
        <f t="shared" ref="AF45:AF69" si="14">IF(AC45&lt;&gt;"",V45*0.25*AC45,"")</f>
        <v>0</v>
      </c>
      <c r="AG45" s="167">
        <f t="shared" ref="AG45:AG69" si="15">IF(I45="","",IF(AV45&gt;2,IF(BG45=3,$AG$42,IF(BG45=2,$AG$42,$AG$43)),IF(AV45=2,IF(BG45=3,$AG$42,$AG$43),$AG$43)))</f>
        <v>700</v>
      </c>
      <c r="AH45" s="168">
        <f>IF(V45&lt;&gt;"",Z45+AD45+AE45+AF45,"")</f>
        <v>6000</v>
      </c>
      <c r="AI45" s="169"/>
      <c r="AL45" s="125">
        <v>1</v>
      </c>
      <c r="AM45" s="123" t="str">
        <f t="shared" ref="AM45:AM69" si="16">CONCATENATE($F45,$N45)</f>
        <v>1</v>
      </c>
      <c r="AN45" s="123" t="str">
        <f t="shared" ref="AN45:AN69" si="17">CONCATENATE($F45,$M45)</f>
        <v>1</v>
      </c>
      <c r="AO45" s="123">
        <f>COUNTIF($I45:I$72,I45)</f>
        <v>1</v>
      </c>
      <c r="AP45" s="172">
        <f t="shared" ref="AP45:AP69" si="18">Y45</f>
        <v>4</v>
      </c>
      <c r="AQ45" s="173">
        <f t="shared" ref="AQ45:AQ69" si="19">AH45</f>
        <v>6000</v>
      </c>
      <c r="AR45" s="174"/>
      <c r="AS45" s="174"/>
      <c r="AT45" s="174"/>
      <c r="AU45" s="128">
        <f>IF(I45&gt;1,1,"")</f>
        <v>1</v>
      </c>
      <c r="AV45" s="128">
        <f t="shared" ref="AV45:AV69" si="20">SUMIF($I$45:$I$348,I45,$AU$45:$AU$348)</f>
        <v>1</v>
      </c>
      <c r="AW45" s="128">
        <v>0</v>
      </c>
      <c r="AX45" s="175">
        <f>IF(AV45&lt;2,0,SUMIF($I46:I$348,I45,$W46:W$348))</f>
        <v>0</v>
      </c>
      <c r="AY45" s="128">
        <f t="shared" ref="AY45:AY69" si="21">IF(AV45=2,IF(BG45=2,0,IF(BC45&gt;=8,IF(Y45&gt;8,(8-Y45)+Y45,Y45),IF(BC45+Y45&lt;8,0,BC45+Y45-8))),0)</f>
        <v>0</v>
      </c>
      <c r="AZ45" s="128">
        <f t="shared" ref="AZ45:AZ69" si="22">IF(BG45=1,0,IF(BG45=2,IF(BH45&gt;8,IF(Y45&gt;8,8-Y45+Y45,Y45),IF(Y45&gt;8,Y45+BH45-8-(Y45-8),IF(BH45+Y45&gt;8,BH45+Y45-8,0))),IF(BG45=3,IF(BC45+BD40&gt;8,IF(Y45&gt;=8,8,Y45),IF(Y45+BC45+BD40&gt;8,Y45+BC45+BD40-8,0)),0)))</f>
        <v>0</v>
      </c>
      <c r="BA45" s="175">
        <f>IF(AW45+AX45=0,0,IF(AW45=0,VLOOKUP(I45,I46:$W$348,15,FALSE),VLOOKUP(I45,$I45:$W$45,15,FALSE)))</f>
        <v>0</v>
      </c>
      <c r="BB45" s="128">
        <f t="shared" ref="BB45:BB69" si="23">IF(BA45&gt;W45,1,0)+IF(BA45&gt;BD45,1,0)</f>
        <v>0</v>
      </c>
      <c r="BC45" s="175">
        <f>IF(AW45+AX45=0,0,IF(AW45=0,VLOOKUP(I45,I46:$Y$348,17,FALSE),VLOOKUP(I45,$I$45:$Y45,17,FALSE)))</f>
        <v>0</v>
      </c>
      <c r="BD45" s="175">
        <f t="shared" ref="BD45:BD69" si="24">IF(AND(AW45&gt;1,AX45&gt;1),AX45,AW45+AX45-BA45)</f>
        <v>0</v>
      </c>
      <c r="BE45" s="128">
        <f t="shared" ref="BE45:BE69" si="25">IF(BD45&gt;BA45,1,0)+IF(BD45&gt;W45,1,0)</f>
        <v>0</v>
      </c>
      <c r="BF45" s="176">
        <f t="shared" ref="BF45:BF69" si="26">IF(I45="","",SUMIF($I$45:$I$348,I45,$Y$45:$Y$348)-BC45-Y45)</f>
        <v>0</v>
      </c>
      <c r="BG45" s="128">
        <f t="shared" ref="BG45:BG69" si="27">IF(AW45+AX45=0,0,IF(BB45+BE45=3,1,IF(BB45+BE45=2,2,3)))</f>
        <v>0</v>
      </c>
      <c r="BH45" s="175">
        <f t="shared" ref="BH45:BH69" si="28">IF(BE45=2,BC45,BF45)</f>
        <v>0</v>
      </c>
      <c r="BI45" s="128"/>
    </row>
    <row r="46" spans="1:69" ht="30" customHeight="1" x14ac:dyDescent="0.15">
      <c r="A46" s="152" t="str">
        <f t="shared" si="5"/>
        <v>1016706</v>
      </c>
      <c r="B46" s="152"/>
      <c r="C46" s="152"/>
      <c r="D46" s="152"/>
      <c r="E46" s="152">
        <f t="shared" si="6"/>
        <v>0</v>
      </c>
      <c r="F46" s="153">
        <v>2</v>
      </c>
      <c r="G46" s="154" t="str">
        <f t="shared" ref="G46:G69" si="29">CONCATENATE($G$42,F46)</f>
        <v>02</v>
      </c>
      <c r="H46" s="140" t="str">
        <f>IF(I46="","",VLOOKUP(I46,[3]マスター!$B$2:$C$5000,2,0))</f>
        <v>横山　幸一</v>
      </c>
      <c r="I46" s="155">
        <v>16706</v>
      </c>
      <c r="J46" s="156">
        <v>8</v>
      </c>
      <c r="K46" s="156">
        <v>12</v>
      </c>
      <c r="L46" s="157"/>
      <c r="M46" s="158"/>
      <c r="N46" s="156"/>
      <c r="O46" s="159" t="str">
        <f t="shared" ref="O46:O69" si="30">IF(J46="","",IF(AV46&gt;2,IF(BG46=3,"ssS",IF(BG46=2,"sSs","Sss")),IF(AV46=2,IF(BG46=3,"sS","Ss"),"")))</f>
        <v/>
      </c>
      <c r="P46" s="280" t="str">
        <f>IF(I46="","",VLOOKUP(I46,[3]マスター!$B$2:$C$5000,2,0))</f>
        <v>横山　幸一</v>
      </c>
      <c r="Q46" s="280" t="e">
        <f>VLOOKUP(R46,[3]マスター!$B$2:$C$5000,2,0)</f>
        <v>#N/A</v>
      </c>
      <c r="R46" s="280" t="e">
        <f>VLOOKUP(S46,[3]マスター!$B$2:$C$5000,2,0)</f>
        <v>#N/A</v>
      </c>
      <c r="S46" s="281" t="str">
        <f>IF(I46="","",VLOOKUP(I46,[3]マスター!$B$2:$D$5000,3,0))</f>
        <v>ヨコヤマ　コウイチ</v>
      </c>
      <c r="T46" s="281"/>
      <c r="U46" s="161" t="str">
        <f>IF(I46="","",VLOOKUP(I46,[3]マスター!$B$2:$L$5000,11,0))</f>
        <v>F</v>
      </c>
      <c r="V46" s="161">
        <f>IF(I46="","",VLOOKUP(I46,[3]マスター!$B$2:$K$5000,10,0))</f>
        <v>1500</v>
      </c>
      <c r="W46" s="179">
        <f t="shared" si="7"/>
        <v>8</v>
      </c>
      <c r="X46" s="163">
        <f t="shared" ref="X46:X109" si="31">K46-N46</f>
        <v>12</v>
      </c>
      <c r="Y46" s="162">
        <f t="shared" si="8"/>
        <v>4</v>
      </c>
      <c r="Z46" s="180">
        <f t="shared" si="9"/>
        <v>6000</v>
      </c>
      <c r="AA46" s="181">
        <f t="shared" si="10"/>
        <v>0</v>
      </c>
      <c r="AB46" s="181">
        <f t="shared" si="11"/>
        <v>0</v>
      </c>
      <c r="AC46" s="165">
        <f t="shared" ref="AC46:AC69" si="32">IF(V46&lt;&gt;"",IF(P46=V46,IF((Y46+Y47)&gt;8,(Y46+Y47)-8),IF(Y46&gt;8,Y46-8,0)),"")</f>
        <v>0</v>
      </c>
      <c r="AD46" s="182">
        <f t="shared" si="12"/>
        <v>0</v>
      </c>
      <c r="AE46" s="182">
        <f t="shared" si="13"/>
        <v>0</v>
      </c>
      <c r="AF46" s="182">
        <f t="shared" si="14"/>
        <v>0</v>
      </c>
      <c r="AG46" s="183">
        <f t="shared" si="15"/>
        <v>700</v>
      </c>
      <c r="AH46" s="168">
        <f>IF(V46&lt;&gt;"",Z46+AD46+AE46+AF46,"")</f>
        <v>6000</v>
      </c>
      <c r="AL46" s="125">
        <v>1</v>
      </c>
      <c r="AM46" s="123" t="str">
        <f t="shared" si="16"/>
        <v>2</v>
      </c>
      <c r="AN46" s="123" t="str">
        <f t="shared" si="17"/>
        <v>2</v>
      </c>
      <c r="AO46" s="123">
        <f>COUNTIF($I46:I$72,I46)</f>
        <v>1</v>
      </c>
      <c r="AP46" s="172">
        <f t="shared" si="18"/>
        <v>4</v>
      </c>
      <c r="AQ46" s="173">
        <f t="shared" si="19"/>
        <v>6000</v>
      </c>
      <c r="AR46" s="174"/>
      <c r="AS46" s="174"/>
      <c r="AT46" s="174"/>
      <c r="AU46" s="128">
        <f t="shared" ref="AU46:AU69" si="33">IF(I46&gt;1,1,"")</f>
        <v>1</v>
      </c>
      <c r="AV46" s="128">
        <f t="shared" si="20"/>
        <v>1</v>
      </c>
      <c r="AW46" s="184">
        <f>IF(AV46&lt;1,0,SUMIF($I$44:I45,I46,$W$44:W45))</f>
        <v>0</v>
      </c>
      <c r="AX46" s="184">
        <f>IF(AV46&lt;2,0,SUMIF($I47:I$348,I46,$W47:W$348))</f>
        <v>0</v>
      </c>
      <c r="AY46" s="128">
        <f t="shared" si="21"/>
        <v>0</v>
      </c>
      <c r="AZ46" s="128">
        <f t="shared" si="22"/>
        <v>0</v>
      </c>
      <c r="BA46" s="175">
        <f>IF(AW46+AX46=0,0,IF(AW46=0,VLOOKUP(I46,I47:$W$348,15,FALSE),VLOOKUP(I46,$I$45:$W46,15,FALSE)))</f>
        <v>0</v>
      </c>
      <c r="BB46" s="128">
        <f t="shared" si="23"/>
        <v>0</v>
      </c>
      <c r="BC46" s="175">
        <f>IF(AW46+AX46=0,0,IF(AW46=0,VLOOKUP(I46,I47:$Y$348,17,FALSE),VLOOKUP(I46,$I$45:$Y46,17,FALSE)))</f>
        <v>0</v>
      </c>
      <c r="BD46" s="175">
        <f t="shared" si="24"/>
        <v>0</v>
      </c>
      <c r="BE46" s="128">
        <f t="shared" si="25"/>
        <v>0</v>
      </c>
      <c r="BF46" s="176">
        <f t="shared" si="26"/>
        <v>0</v>
      </c>
      <c r="BG46" s="128">
        <f t="shared" si="27"/>
        <v>0</v>
      </c>
      <c r="BH46" s="175">
        <f t="shared" si="28"/>
        <v>0</v>
      </c>
      <c r="BI46" s="128"/>
    </row>
    <row r="47" spans="1:69" ht="30" customHeight="1" x14ac:dyDescent="0.15">
      <c r="A47" s="152" t="str">
        <f t="shared" si="5"/>
        <v>1036520</v>
      </c>
      <c r="B47" s="152"/>
      <c r="C47" s="152"/>
      <c r="D47" s="152"/>
      <c r="E47" s="152">
        <f t="shared" si="6"/>
        <v>0</v>
      </c>
      <c r="F47" s="153">
        <v>3</v>
      </c>
      <c r="G47" s="154" t="str">
        <f t="shared" si="29"/>
        <v>03</v>
      </c>
      <c r="H47" s="140" t="str">
        <f>IF(I47="","",VLOOKUP(I47,[3]マスター!$B$2:$C$5000,2,0))</f>
        <v>小倉　弥桜</v>
      </c>
      <c r="I47" s="155">
        <v>36520</v>
      </c>
      <c r="J47" s="156">
        <v>10</v>
      </c>
      <c r="K47" s="156">
        <v>18</v>
      </c>
      <c r="L47" s="157">
        <v>1</v>
      </c>
      <c r="M47" s="158"/>
      <c r="N47" s="156"/>
      <c r="O47" s="159" t="str">
        <f t="shared" si="30"/>
        <v/>
      </c>
      <c r="P47" s="280" t="str">
        <f>IF(I47="","",VLOOKUP(I47,[3]マスター!$B$2:$C$5000,2,0))</f>
        <v>小倉　弥桜</v>
      </c>
      <c r="Q47" s="280" t="e">
        <f>VLOOKUP(R47,[3]マスター!$B$2:$C$5000,2,0)</f>
        <v>#N/A</v>
      </c>
      <c r="R47" s="280" t="e">
        <f>VLOOKUP(S47,[3]マスター!$B$2:$C$5000,2,0)</f>
        <v>#N/A</v>
      </c>
      <c r="S47" s="281" t="str">
        <f>IF(I47="","",VLOOKUP(I47,[3]マスター!$B$2:$D$5000,3,0))</f>
        <v>オグラ　ミオ</v>
      </c>
      <c r="T47" s="281"/>
      <c r="U47" s="161" t="str">
        <f>IF(I47="","",VLOOKUP(I47,[3]マスター!$B$2:$L$5000,11,0))</f>
        <v>D50</v>
      </c>
      <c r="V47" s="161">
        <f>IF(I47="","",VLOOKUP(I47,[3]マスター!$B$2:$K$5000,10,0))</f>
        <v>1350</v>
      </c>
      <c r="W47" s="179">
        <f t="shared" si="7"/>
        <v>11</v>
      </c>
      <c r="X47" s="163">
        <f t="shared" si="31"/>
        <v>18</v>
      </c>
      <c r="Y47" s="179">
        <f t="shared" si="8"/>
        <v>7</v>
      </c>
      <c r="Z47" s="180">
        <f t="shared" si="9"/>
        <v>9450</v>
      </c>
      <c r="AA47" s="181">
        <f t="shared" si="10"/>
        <v>0</v>
      </c>
      <c r="AB47" s="181">
        <f t="shared" si="11"/>
        <v>0</v>
      </c>
      <c r="AC47" s="165">
        <f t="shared" si="32"/>
        <v>0</v>
      </c>
      <c r="AD47" s="182">
        <f t="shared" si="12"/>
        <v>0</v>
      </c>
      <c r="AE47" s="182">
        <f t="shared" si="13"/>
        <v>0</v>
      </c>
      <c r="AF47" s="182">
        <f t="shared" si="14"/>
        <v>0</v>
      </c>
      <c r="AG47" s="183">
        <f t="shared" si="15"/>
        <v>700</v>
      </c>
      <c r="AH47" s="168">
        <f t="shared" ref="AH47:AH69" si="34">IF(V47&lt;&gt;"",Z47+AD47+AE47+AF47,"")</f>
        <v>9450</v>
      </c>
      <c r="AL47" s="125">
        <v>1</v>
      </c>
      <c r="AM47" s="123" t="str">
        <f t="shared" si="16"/>
        <v>3</v>
      </c>
      <c r="AN47" s="123" t="str">
        <f t="shared" si="17"/>
        <v>3</v>
      </c>
      <c r="AO47" s="123">
        <f>COUNTIF($I47:I$72,I47)</f>
        <v>1</v>
      </c>
      <c r="AP47" s="172">
        <f t="shared" si="18"/>
        <v>7</v>
      </c>
      <c r="AQ47" s="173">
        <f t="shared" si="19"/>
        <v>9450</v>
      </c>
      <c r="AR47" s="174"/>
      <c r="AS47" s="174"/>
      <c r="AT47" s="174"/>
      <c r="AU47" s="128">
        <f t="shared" si="33"/>
        <v>1</v>
      </c>
      <c r="AV47" s="128">
        <f t="shared" si="20"/>
        <v>1</v>
      </c>
      <c r="AW47" s="184">
        <f>IF(AV47&lt;1,0,SUMIF($I$44:I46,I47,$W$44:W46))</f>
        <v>0</v>
      </c>
      <c r="AX47" s="184">
        <f>IF(AV47&lt;2,0,SUMIF($I48:I$348,I47,$W48:W$348))</f>
        <v>0</v>
      </c>
      <c r="AY47" s="128">
        <f t="shared" si="21"/>
        <v>0</v>
      </c>
      <c r="AZ47" s="128">
        <f t="shared" si="22"/>
        <v>0</v>
      </c>
      <c r="BA47" s="175">
        <f>IF(AW47+AX47=0,0,IF(AW47=0,VLOOKUP(I47,I48:$W$348,15,FALSE),VLOOKUP(I47,$I$45:$W47,15,FALSE)))</f>
        <v>0</v>
      </c>
      <c r="BB47" s="128">
        <f t="shared" si="23"/>
        <v>0</v>
      </c>
      <c r="BC47" s="175">
        <f>IF(AW47+AX47=0,0,IF(AW47=0,VLOOKUP(I47,I48:$Y$348,17,FALSE),VLOOKUP(I47,$I$45:$Y47,17,FALSE)))</f>
        <v>0</v>
      </c>
      <c r="BD47" s="175">
        <f t="shared" si="24"/>
        <v>0</v>
      </c>
      <c r="BE47" s="128">
        <f t="shared" si="25"/>
        <v>0</v>
      </c>
      <c r="BF47" s="176">
        <f t="shared" si="26"/>
        <v>0</v>
      </c>
      <c r="BG47" s="128">
        <f t="shared" si="27"/>
        <v>0</v>
      </c>
      <c r="BH47" s="175">
        <f t="shared" si="28"/>
        <v>0</v>
      </c>
      <c r="BI47" s="128"/>
    </row>
    <row r="48" spans="1:69" ht="30" customHeight="1" x14ac:dyDescent="0.15">
      <c r="A48" s="152" t="str">
        <f t="shared" si="5"/>
        <v/>
      </c>
      <c r="B48" s="152"/>
      <c r="C48" s="152"/>
      <c r="D48" s="152"/>
      <c r="E48" s="152">
        <f t="shared" si="6"/>
        <v>0</v>
      </c>
      <c r="F48" s="153">
        <v>4</v>
      </c>
      <c r="G48" s="154" t="str">
        <f t="shared" si="29"/>
        <v>04</v>
      </c>
      <c r="H48" s="140" t="str">
        <f>IF(I48="","",VLOOKUP(I48,[3]マスター!$B$2:$C$5000,2,0))</f>
        <v/>
      </c>
      <c r="I48" s="155"/>
      <c r="J48" s="156"/>
      <c r="K48" s="156"/>
      <c r="L48" s="157"/>
      <c r="M48" s="158"/>
      <c r="N48" s="156"/>
      <c r="O48" s="159" t="str">
        <f t="shared" si="30"/>
        <v/>
      </c>
      <c r="P48" s="280" t="str">
        <f>IF(I48="","",VLOOKUP(I48,[3]マスター!$B$2:$C$5000,2,0))</f>
        <v/>
      </c>
      <c r="Q48" s="280" t="e">
        <f>VLOOKUP(R48,[3]マスター!$B$2:$C$5000,2,0)</f>
        <v>#N/A</v>
      </c>
      <c r="R48" s="280" t="e">
        <f>VLOOKUP(S48,[3]マスター!$B$2:$C$5000,2,0)</f>
        <v>#N/A</v>
      </c>
      <c r="S48" s="281" t="str">
        <f>IF(I48="","",VLOOKUP(I48,[3]マスター!$B$2:$D$5000,3,0))</f>
        <v/>
      </c>
      <c r="T48" s="281"/>
      <c r="U48" s="161" t="str">
        <f>IF(I48="","",VLOOKUP(I48,[3]マスター!$B$2:$L$5000,11,0))</f>
        <v/>
      </c>
      <c r="V48" s="161" t="str">
        <f>IF(I48="","",VLOOKUP(I48,[3]マスター!$B$2:$K$5000,10,0))</f>
        <v/>
      </c>
      <c r="W48" s="179">
        <f t="shared" si="7"/>
        <v>0</v>
      </c>
      <c r="X48" s="163">
        <f t="shared" si="31"/>
        <v>0</v>
      </c>
      <c r="Y48" s="179" t="str">
        <f t="shared" si="8"/>
        <v/>
      </c>
      <c r="Z48" s="180" t="str">
        <f t="shared" si="9"/>
        <v/>
      </c>
      <c r="AA48" s="181" t="str">
        <f t="shared" si="10"/>
        <v/>
      </c>
      <c r="AB48" s="181" t="str">
        <f t="shared" si="11"/>
        <v/>
      </c>
      <c r="AC48" s="165" t="str">
        <f t="shared" si="32"/>
        <v/>
      </c>
      <c r="AD48" s="182" t="str">
        <f t="shared" si="12"/>
        <v/>
      </c>
      <c r="AE48" s="182" t="str">
        <f t="shared" si="13"/>
        <v/>
      </c>
      <c r="AF48" s="182" t="str">
        <f t="shared" si="14"/>
        <v/>
      </c>
      <c r="AG48" s="183" t="str">
        <f t="shared" si="15"/>
        <v/>
      </c>
      <c r="AH48" s="168" t="str">
        <f t="shared" si="34"/>
        <v/>
      </c>
      <c r="AK48" s="185"/>
      <c r="AL48" s="125">
        <v>1</v>
      </c>
      <c r="AM48" s="123" t="str">
        <f t="shared" si="16"/>
        <v>4</v>
      </c>
      <c r="AN48" s="123" t="str">
        <f t="shared" si="17"/>
        <v>4</v>
      </c>
      <c r="AO48" s="123">
        <f>COUNTIF($I48:I$72,I48)</f>
        <v>1</v>
      </c>
      <c r="AP48" s="172" t="str">
        <f t="shared" si="18"/>
        <v/>
      </c>
      <c r="AQ48" s="173" t="str">
        <f t="shared" si="19"/>
        <v/>
      </c>
      <c r="AR48" s="174"/>
      <c r="AS48" s="174"/>
      <c r="AT48" s="174"/>
      <c r="AU48" s="128" t="str">
        <f t="shared" si="33"/>
        <v/>
      </c>
      <c r="AV48" s="128">
        <f t="shared" si="20"/>
        <v>0</v>
      </c>
      <c r="AW48" s="184">
        <f>IF(AV48&lt;1,0,SUMIF($I$44:I47,I48,$W$44:W47))</f>
        <v>0</v>
      </c>
      <c r="AX48" s="184">
        <f>IF(AV48&lt;2,0,SUMIF($I49:I$348,I48,$W49:W$348))</f>
        <v>0</v>
      </c>
      <c r="AY48" s="128">
        <f t="shared" si="21"/>
        <v>0</v>
      </c>
      <c r="AZ48" s="128">
        <f t="shared" si="22"/>
        <v>0</v>
      </c>
      <c r="BA48" s="175">
        <f>IF(AW48+AX48=0,0,IF(AW48=0,VLOOKUP(I48,I49:$W$348,15,FALSE),VLOOKUP(I48,$I$45:$W48,15,FALSE)))</f>
        <v>0</v>
      </c>
      <c r="BB48" s="128">
        <f t="shared" si="23"/>
        <v>0</v>
      </c>
      <c r="BC48" s="175">
        <f>IF(AW48+AX48=0,0,IF(AW48=0,VLOOKUP(I48,I49:$Y$348,17,FALSE),VLOOKUP(I48,$I$45:$Y48,17,FALSE)))</f>
        <v>0</v>
      </c>
      <c r="BD48" s="175">
        <f t="shared" si="24"/>
        <v>0</v>
      </c>
      <c r="BE48" s="128">
        <f t="shared" si="25"/>
        <v>0</v>
      </c>
      <c r="BF48" s="176" t="str">
        <f t="shared" si="26"/>
        <v/>
      </c>
      <c r="BG48" s="128">
        <f t="shared" si="27"/>
        <v>0</v>
      </c>
      <c r="BH48" s="175" t="str">
        <f t="shared" si="28"/>
        <v/>
      </c>
    </row>
    <row r="49" spans="1:69" ht="30" customHeight="1" x14ac:dyDescent="0.15">
      <c r="A49" s="152" t="str">
        <f t="shared" si="5"/>
        <v/>
      </c>
      <c r="B49" s="152"/>
      <c r="C49" s="152"/>
      <c r="D49" s="152"/>
      <c r="E49" s="152">
        <f t="shared" si="6"/>
        <v>0</v>
      </c>
      <c r="F49" s="153">
        <v>5</v>
      </c>
      <c r="G49" s="154" t="str">
        <f t="shared" si="29"/>
        <v>05</v>
      </c>
      <c r="H49" s="140" t="str">
        <f>IF(I49="","",VLOOKUP(I49,[3]マスター!$B$2:$C$5000,2,0))</f>
        <v/>
      </c>
      <c r="I49" s="155"/>
      <c r="J49" s="156"/>
      <c r="K49" s="156"/>
      <c r="L49" s="157"/>
      <c r="M49" s="158"/>
      <c r="N49" s="156"/>
      <c r="O49" s="159" t="str">
        <f t="shared" si="30"/>
        <v/>
      </c>
      <c r="P49" s="280" t="str">
        <f>IF(I49="","",VLOOKUP(I49,[3]マスター!$B$2:$C$5000,2,0))</f>
        <v/>
      </c>
      <c r="Q49" s="280" t="e">
        <f>VLOOKUP(R49,[3]マスター!$B$2:$C$5000,2,0)</f>
        <v>#N/A</v>
      </c>
      <c r="R49" s="280" t="e">
        <f>VLOOKUP(S49,[3]マスター!$B$2:$C$5000,2,0)</f>
        <v>#N/A</v>
      </c>
      <c r="S49" s="281" t="str">
        <f>IF(I49="","",VLOOKUP(I49,[3]マスター!$B$2:$D$5000,3,0))</f>
        <v/>
      </c>
      <c r="T49" s="281"/>
      <c r="U49" s="161" t="str">
        <f>IF(I49="","",VLOOKUP(I49,[3]マスター!$B$2:$L$5000,11,0))</f>
        <v/>
      </c>
      <c r="V49" s="161" t="str">
        <f>IF(I49="","",VLOOKUP(I49,[3]マスター!$B$2:$K$5000,10,0))</f>
        <v/>
      </c>
      <c r="W49" s="179">
        <f t="shared" si="7"/>
        <v>0</v>
      </c>
      <c r="X49" s="163">
        <f t="shared" si="31"/>
        <v>0</v>
      </c>
      <c r="Y49" s="179" t="str">
        <f t="shared" si="8"/>
        <v/>
      </c>
      <c r="Z49" s="180" t="str">
        <f t="shared" si="9"/>
        <v/>
      </c>
      <c r="AA49" s="181" t="str">
        <f t="shared" si="10"/>
        <v/>
      </c>
      <c r="AB49" s="181" t="str">
        <f t="shared" si="11"/>
        <v/>
      </c>
      <c r="AC49" s="165" t="str">
        <f t="shared" si="32"/>
        <v/>
      </c>
      <c r="AD49" s="182" t="str">
        <f t="shared" si="12"/>
        <v/>
      </c>
      <c r="AE49" s="182" t="str">
        <f t="shared" si="13"/>
        <v/>
      </c>
      <c r="AF49" s="182" t="str">
        <f t="shared" si="14"/>
        <v/>
      </c>
      <c r="AG49" s="183" t="str">
        <f t="shared" si="15"/>
        <v/>
      </c>
      <c r="AH49" s="168" t="str">
        <f t="shared" si="34"/>
        <v/>
      </c>
      <c r="AK49" s="185"/>
      <c r="AL49" s="125">
        <v>1</v>
      </c>
      <c r="AM49" s="123" t="str">
        <f t="shared" si="16"/>
        <v>5</v>
      </c>
      <c r="AN49" s="123" t="str">
        <f t="shared" si="17"/>
        <v>5</v>
      </c>
      <c r="AO49" s="123">
        <f>COUNTIF($I49:I$72,I49)</f>
        <v>1</v>
      </c>
      <c r="AP49" s="172" t="str">
        <f t="shared" si="18"/>
        <v/>
      </c>
      <c r="AQ49" s="173" t="str">
        <f t="shared" si="19"/>
        <v/>
      </c>
      <c r="AR49" s="174"/>
      <c r="AS49" s="174"/>
      <c r="AT49" s="174"/>
      <c r="AU49" s="128" t="str">
        <f t="shared" si="33"/>
        <v/>
      </c>
      <c r="AV49" s="128">
        <f t="shared" si="20"/>
        <v>0</v>
      </c>
      <c r="AW49" s="184">
        <f>IF(AV49&lt;1,0,SUMIF($I$44:I48,I49,$W$44:W48))</f>
        <v>0</v>
      </c>
      <c r="AX49" s="184">
        <f>IF(AV49&lt;2,0,SUMIF($I50:I$348,I49,$W50:W$348))</f>
        <v>0</v>
      </c>
      <c r="AY49" s="128">
        <f t="shared" si="21"/>
        <v>0</v>
      </c>
      <c r="AZ49" s="128">
        <f t="shared" si="22"/>
        <v>0</v>
      </c>
      <c r="BA49" s="175">
        <f>IF(AW49+AX49=0,0,IF(AW49=0,VLOOKUP(I49,I50:$W$348,15,FALSE),VLOOKUP(I49,$I$45:$W49,15,FALSE)))</f>
        <v>0</v>
      </c>
      <c r="BB49" s="128">
        <f t="shared" si="23"/>
        <v>0</v>
      </c>
      <c r="BC49" s="175">
        <f>IF(AW49+AX49=0,0,IF(AW49=0,VLOOKUP(I49,I50:$Y$348,17,FALSE),VLOOKUP(I49,$I$45:$Y49,17,FALSE)))</f>
        <v>0</v>
      </c>
      <c r="BD49" s="175">
        <f t="shared" si="24"/>
        <v>0</v>
      </c>
      <c r="BE49" s="128">
        <f t="shared" si="25"/>
        <v>0</v>
      </c>
      <c r="BF49" s="176" t="str">
        <f t="shared" si="26"/>
        <v/>
      </c>
      <c r="BG49" s="128">
        <f t="shared" si="27"/>
        <v>0</v>
      </c>
      <c r="BH49" s="175" t="str">
        <f t="shared" si="28"/>
        <v/>
      </c>
      <c r="BI49" s="178"/>
      <c r="BJ49" s="178"/>
      <c r="BK49" s="178"/>
      <c r="BM49" s="178"/>
      <c r="BN49" s="178"/>
      <c r="BO49" s="178"/>
      <c r="BP49" s="178"/>
      <c r="BQ49" s="178"/>
    </row>
    <row r="50" spans="1:69" ht="30" customHeight="1" x14ac:dyDescent="0.15">
      <c r="A50" s="152" t="str">
        <f t="shared" si="5"/>
        <v/>
      </c>
      <c r="B50" s="152"/>
      <c r="C50" s="152"/>
      <c r="D50" s="152"/>
      <c r="E50" s="152">
        <f t="shared" si="6"/>
        <v>0</v>
      </c>
      <c r="F50" s="153">
        <v>6</v>
      </c>
      <c r="G50" s="154" t="str">
        <f t="shared" si="29"/>
        <v>06</v>
      </c>
      <c r="H50" s="140" t="str">
        <f>IF(I50="","",VLOOKUP(I50,[3]マスター!$B$2:$C$5000,2,0))</f>
        <v/>
      </c>
      <c r="I50" s="155"/>
      <c r="J50" s="156"/>
      <c r="K50" s="156"/>
      <c r="L50" s="157"/>
      <c r="M50" s="158"/>
      <c r="N50" s="156"/>
      <c r="O50" s="159" t="str">
        <f t="shared" si="30"/>
        <v/>
      </c>
      <c r="P50" s="280" t="str">
        <f>IF(I50="","",VLOOKUP(I50,[3]マスター!$B$2:$C$5000,2,0))</f>
        <v/>
      </c>
      <c r="Q50" s="280" t="e">
        <f>VLOOKUP(R50,[3]マスター!$B$2:$C$5000,2,0)</f>
        <v>#N/A</v>
      </c>
      <c r="R50" s="280" t="e">
        <f>VLOOKUP(S50,[3]マスター!$B$2:$C$5000,2,0)</f>
        <v>#N/A</v>
      </c>
      <c r="S50" s="281" t="str">
        <f>IF(I50="","",VLOOKUP(I50,[3]マスター!$B$2:$D$5000,3,0))</f>
        <v/>
      </c>
      <c r="T50" s="281"/>
      <c r="U50" s="161" t="str">
        <f>IF(I50="","",VLOOKUP(I50,[3]マスター!$B$2:$L$5000,11,0))</f>
        <v/>
      </c>
      <c r="V50" s="161" t="str">
        <f>IF(I50="","",VLOOKUP(I50,[3]マスター!$B$2:$K$5000,10,0))</f>
        <v/>
      </c>
      <c r="W50" s="179">
        <f t="shared" si="7"/>
        <v>0</v>
      </c>
      <c r="X50" s="163">
        <f t="shared" si="31"/>
        <v>0</v>
      </c>
      <c r="Y50" s="179" t="str">
        <f t="shared" si="8"/>
        <v/>
      </c>
      <c r="Z50" s="180" t="str">
        <f t="shared" si="9"/>
        <v/>
      </c>
      <c r="AA50" s="181" t="str">
        <f t="shared" si="10"/>
        <v/>
      </c>
      <c r="AB50" s="181" t="str">
        <f t="shared" si="11"/>
        <v/>
      </c>
      <c r="AC50" s="165" t="str">
        <f t="shared" si="32"/>
        <v/>
      </c>
      <c r="AD50" s="182" t="str">
        <f t="shared" si="12"/>
        <v/>
      </c>
      <c r="AE50" s="182" t="str">
        <f t="shared" si="13"/>
        <v/>
      </c>
      <c r="AF50" s="182" t="str">
        <f t="shared" si="14"/>
        <v/>
      </c>
      <c r="AG50" s="183" t="str">
        <f t="shared" si="15"/>
        <v/>
      </c>
      <c r="AH50" s="168" t="str">
        <f t="shared" si="34"/>
        <v/>
      </c>
      <c r="AL50" s="125">
        <v>1</v>
      </c>
      <c r="AM50" s="123" t="str">
        <f t="shared" si="16"/>
        <v>6</v>
      </c>
      <c r="AN50" s="123" t="str">
        <f t="shared" si="17"/>
        <v>6</v>
      </c>
      <c r="AO50" s="123">
        <f>COUNTIF($I50:I$72,I50)</f>
        <v>1</v>
      </c>
      <c r="AP50" s="172" t="str">
        <f t="shared" si="18"/>
        <v/>
      </c>
      <c r="AQ50" s="173" t="str">
        <f t="shared" si="19"/>
        <v/>
      </c>
      <c r="AR50" s="174"/>
      <c r="AS50" s="174"/>
      <c r="AT50" s="174"/>
      <c r="AU50" s="128" t="str">
        <f t="shared" si="33"/>
        <v/>
      </c>
      <c r="AV50" s="128">
        <f t="shared" si="20"/>
        <v>0</v>
      </c>
      <c r="AW50" s="184">
        <f>IF(AV50&lt;1,0,SUMIF($I$44:I49,I50,$W$44:W49))</f>
        <v>0</v>
      </c>
      <c r="AX50" s="184">
        <f>IF(AV50&lt;2,0,SUMIF($I51:I$348,I50,$W51:W$348))</f>
        <v>0</v>
      </c>
      <c r="AY50" s="128">
        <f t="shared" si="21"/>
        <v>0</v>
      </c>
      <c r="AZ50" s="128">
        <f t="shared" si="22"/>
        <v>0</v>
      </c>
      <c r="BA50" s="175">
        <f>IF(AW50+AX50=0,0,IF(AW50=0,VLOOKUP(I50,I51:$W$348,15,FALSE),VLOOKUP(I50,$I$45:$W50,15,FALSE)))</f>
        <v>0</v>
      </c>
      <c r="BB50" s="128">
        <f t="shared" si="23"/>
        <v>0</v>
      </c>
      <c r="BC50" s="175">
        <f>IF(AW50+AX50=0,0,IF(AW50=0,VLOOKUP(I50,I51:$Y$348,17,FALSE),VLOOKUP(I50,$I$45:$Y50,17,FALSE)))</f>
        <v>0</v>
      </c>
      <c r="BD50" s="175">
        <f t="shared" si="24"/>
        <v>0</v>
      </c>
      <c r="BE50" s="128">
        <f t="shared" si="25"/>
        <v>0</v>
      </c>
      <c r="BF50" s="176" t="str">
        <f t="shared" si="26"/>
        <v/>
      </c>
      <c r="BG50" s="128">
        <f t="shared" si="27"/>
        <v>0</v>
      </c>
      <c r="BH50" s="175" t="str">
        <f t="shared" si="28"/>
        <v/>
      </c>
      <c r="BI50" s="178"/>
      <c r="BJ50" s="178"/>
      <c r="BK50" s="178"/>
      <c r="BM50" s="178"/>
      <c r="BN50" s="178"/>
      <c r="BO50" s="178"/>
      <c r="BP50" s="178"/>
      <c r="BQ50" s="178"/>
    </row>
    <row r="51" spans="1:69" ht="30" customHeight="1" x14ac:dyDescent="0.15">
      <c r="A51" s="152" t="str">
        <f t="shared" si="5"/>
        <v/>
      </c>
      <c r="B51" s="152"/>
      <c r="C51" s="152"/>
      <c r="D51" s="152"/>
      <c r="E51" s="152">
        <f t="shared" si="6"/>
        <v>0</v>
      </c>
      <c r="F51" s="153">
        <v>7</v>
      </c>
      <c r="G51" s="154" t="str">
        <f t="shared" si="29"/>
        <v>07</v>
      </c>
      <c r="H51" s="140" t="str">
        <f>IF(I51="","",VLOOKUP(I51,[3]マスター!$B$2:$C$5000,2,0))</f>
        <v/>
      </c>
      <c r="I51" s="155"/>
      <c r="J51" s="156"/>
      <c r="K51" s="156"/>
      <c r="L51" s="157"/>
      <c r="M51" s="158"/>
      <c r="N51" s="156"/>
      <c r="O51" s="159" t="str">
        <f t="shared" si="30"/>
        <v/>
      </c>
      <c r="P51" s="280" t="str">
        <f>IF(I51="","",VLOOKUP(I51,[3]マスター!$B$2:$C$5000,2,0))</f>
        <v/>
      </c>
      <c r="Q51" s="280" t="e">
        <f>VLOOKUP(R51,[3]マスター!$B$2:$C$5000,2,0)</f>
        <v>#N/A</v>
      </c>
      <c r="R51" s="280" t="e">
        <f>VLOOKUP(S51,[3]マスター!$B$2:$C$5000,2,0)</f>
        <v>#N/A</v>
      </c>
      <c r="S51" s="281" t="str">
        <f>IF(I51="","",VLOOKUP(I51,[3]マスター!$B$2:$D$5000,3,0))</f>
        <v/>
      </c>
      <c r="T51" s="281"/>
      <c r="U51" s="161" t="str">
        <f>IF(I51="","",VLOOKUP(I51,[3]マスター!$B$2:$L$5000,11,0))</f>
        <v/>
      </c>
      <c r="V51" s="161" t="str">
        <f>IF(I51="","",VLOOKUP(I51,[3]マスター!$B$2:$K$5000,10,0))</f>
        <v/>
      </c>
      <c r="W51" s="179">
        <f t="shared" si="7"/>
        <v>0</v>
      </c>
      <c r="X51" s="163">
        <f t="shared" si="31"/>
        <v>0</v>
      </c>
      <c r="Y51" s="179" t="str">
        <f t="shared" si="8"/>
        <v/>
      </c>
      <c r="Z51" s="180" t="str">
        <f t="shared" si="9"/>
        <v/>
      </c>
      <c r="AA51" s="181" t="str">
        <f t="shared" si="10"/>
        <v/>
      </c>
      <c r="AB51" s="181" t="str">
        <f t="shared" si="11"/>
        <v/>
      </c>
      <c r="AC51" s="165" t="str">
        <f t="shared" si="32"/>
        <v/>
      </c>
      <c r="AD51" s="182" t="str">
        <f t="shared" si="12"/>
        <v/>
      </c>
      <c r="AE51" s="182" t="str">
        <f t="shared" si="13"/>
        <v/>
      </c>
      <c r="AF51" s="182" t="str">
        <f t="shared" si="14"/>
        <v/>
      </c>
      <c r="AG51" s="183" t="str">
        <f t="shared" si="15"/>
        <v/>
      </c>
      <c r="AH51" s="168" t="str">
        <f t="shared" si="34"/>
        <v/>
      </c>
      <c r="AL51" s="125">
        <v>1</v>
      </c>
      <c r="AM51" s="123" t="str">
        <f t="shared" si="16"/>
        <v>7</v>
      </c>
      <c r="AN51" s="123" t="str">
        <f t="shared" si="17"/>
        <v>7</v>
      </c>
      <c r="AO51" s="123">
        <f>COUNTIF($I51:I$72,I51)</f>
        <v>1</v>
      </c>
      <c r="AP51" s="172" t="str">
        <f t="shared" si="18"/>
        <v/>
      </c>
      <c r="AQ51" s="173" t="str">
        <f t="shared" si="19"/>
        <v/>
      </c>
      <c r="AR51" s="174"/>
      <c r="AS51" s="174"/>
      <c r="AT51" s="174"/>
      <c r="AU51" s="128" t="str">
        <f t="shared" si="33"/>
        <v/>
      </c>
      <c r="AV51" s="128">
        <f t="shared" si="20"/>
        <v>0</v>
      </c>
      <c r="AW51" s="184">
        <f>IF(AV51&lt;1,0,SUMIF($I$44:I50,I51,$W$44:W50))</f>
        <v>0</v>
      </c>
      <c r="AX51" s="184">
        <f>IF(AV51&lt;2,0,SUMIF($I52:I$348,I51,$W52:W$348))</f>
        <v>0</v>
      </c>
      <c r="AY51" s="128">
        <f t="shared" si="21"/>
        <v>0</v>
      </c>
      <c r="AZ51" s="128">
        <f t="shared" si="22"/>
        <v>0</v>
      </c>
      <c r="BA51" s="175">
        <f>IF(AW51+AX51=0,0,IF(AW51=0,VLOOKUP(I51,I52:$W$348,15,FALSE),VLOOKUP(I51,$I$45:$W51,15,FALSE)))</f>
        <v>0</v>
      </c>
      <c r="BB51" s="128">
        <f t="shared" si="23"/>
        <v>0</v>
      </c>
      <c r="BC51" s="175">
        <f>IF(AW51+AX51=0,0,IF(AW51=0,VLOOKUP(I51,I52:$Y$348,17,FALSE),VLOOKUP(I51,$I$45:$Y51,17,FALSE)))</f>
        <v>0</v>
      </c>
      <c r="BD51" s="175">
        <f t="shared" si="24"/>
        <v>0</v>
      </c>
      <c r="BE51" s="128">
        <f t="shared" si="25"/>
        <v>0</v>
      </c>
      <c r="BF51" s="176" t="str">
        <f t="shared" si="26"/>
        <v/>
      </c>
      <c r="BG51" s="128">
        <f t="shared" si="27"/>
        <v>0</v>
      </c>
      <c r="BH51" s="175" t="str">
        <f t="shared" si="28"/>
        <v/>
      </c>
      <c r="BI51" s="178"/>
      <c r="BJ51" s="178"/>
      <c r="BK51" s="178"/>
      <c r="BM51" s="178"/>
      <c r="BN51" s="178"/>
      <c r="BO51" s="178"/>
      <c r="BP51" s="178"/>
      <c r="BQ51" s="178"/>
    </row>
    <row r="52" spans="1:69" ht="30" customHeight="1" x14ac:dyDescent="0.15">
      <c r="A52" s="152" t="str">
        <f t="shared" si="5"/>
        <v/>
      </c>
      <c r="B52" s="152"/>
      <c r="C52" s="152"/>
      <c r="D52" s="152"/>
      <c r="E52" s="152">
        <f t="shared" si="6"/>
        <v>0</v>
      </c>
      <c r="F52" s="153">
        <v>8</v>
      </c>
      <c r="G52" s="154" t="str">
        <f t="shared" si="29"/>
        <v>08</v>
      </c>
      <c r="H52" s="140" t="str">
        <f>IF(I52="","",VLOOKUP(I52,[3]マスター!$B$2:$C$5000,2,0))</f>
        <v/>
      </c>
      <c r="I52" s="155"/>
      <c r="J52" s="156"/>
      <c r="K52" s="156"/>
      <c r="L52" s="157"/>
      <c r="M52" s="158"/>
      <c r="N52" s="156"/>
      <c r="O52" s="159" t="str">
        <f t="shared" si="30"/>
        <v/>
      </c>
      <c r="P52" s="280" t="str">
        <f>IF(I52="","",VLOOKUP(I52,[3]マスター!$B$2:$C$5000,2,0))</f>
        <v/>
      </c>
      <c r="Q52" s="280" t="e">
        <f>VLOOKUP(R52,[3]マスター!$B$2:$C$5000,2,0)</f>
        <v>#N/A</v>
      </c>
      <c r="R52" s="280" t="e">
        <f>VLOOKUP(S52,[3]マスター!$B$2:$C$5000,2,0)</f>
        <v>#N/A</v>
      </c>
      <c r="S52" s="281" t="str">
        <f>IF(I52="","",VLOOKUP(I52,[3]マスター!$B$2:$D$5000,3,0))</f>
        <v/>
      </c>
      <c r="T52" s="281"/>
      <c r="U52" s="161" t="str">
        <f>IF(I52="","",VLOOKUP(I52,[3]マスター!$B$2:$L$5000,11,0))</f>
        <v/>
      </c>
      <c r="V52" s="161" t="str">
        <f>IF(I52="","",VLOOKUP(I52,[3]マスター!$B$2:$K$5000,10,0))</f>
        <v/>
      </c>
      <c r="W52" s="179">
        <f t="shared" si="7"/>
        <v>0</v>
      </c>
      <c r="X52" s="163">
        <f t="shared" si="31"/>
        <v>0</v>
      </c>
      <c r="Y52" s="179" t="str">
        <f t="shared" si="8"/>
        <v/>
      </c>
      <c r="Z52" s="180" t="str">
        <f t="shared" si="9"/>
        <v/>
      </c>
      <c r="AA52" s="181" t="str">
        <f t="shared" si="10"/>
        <v/>
      </c>
      <c r="AB52" s="181" t="str">
        <f t="shared" si="11"/>
        <v/>
      </c>
      <c r="AC52" s="165" t="str">
        <f t="shared" si="32"/>
        <v/>
      </c>
      <c r="AD52" s="182" t="str">
        <f t="shared" si="12"/>
        <v/>
      </c>
      <c r="AE52" s="182" t="str">
        <f t="shared" si="13"/>
        <v/>
      </c>
      <c r="AF52" s="182" t="str">
        <f t="shared" si="14"/>
        <v/>
      </c>
      <c r="AG52" s="183" t="str">
        <f t="shared" si="15"/>
        <v/>
      </c>
      <c r="AH52" s="168" t="str">
        <f t="shared" si="34"/>
        <v/>
      </c>
      <c r="AL52" s="125">
        <v>1</v>
      </c>
      <c r="AM52" s="123" t="str">
        <f t="shared" si="16"/>
        <v>8</v>
      </c>
      <c r="AN52" s="123" t="str">
        <f t="shared" si="17"/>
        <v>8</v>
      </c>
      <c r="AO52" s="123">
        <f>COUNTIF($I52:I$72,I52)</f>
        <v>1</v>
      </c>
      <c r="AP52" s="172" t="str">
        <f t="shared" si="18"/>
        <v/>
      </c>
      <c r="AQ52" s="173" t="str">
        <f t="shared" si="19"/>
        <v/>
      </c>
      <c r="AR52" s="174"/>
      <c r="AS52" s="174"/>
      <c r="AT52" s="174"/>
      <c r="AU52" s="128" t="str">
        <f t="shared" si="33"/>
        <v/>
      </c>
      <c r="AV52" s="128">
        <f t="shared" si="20"/>
        <v>0</v>
      </c>
      <c r="AW52" s="184">
        <f>IF(AV52&lt;1,0,SUMIF($I$44:I51,I52,$W$44:W51))</f>
        <v>0</v>
      </c>
      <c r="AX52" s="184">
        <f>IF(AV52&lt;2,0,SUMIF($I53:I$348,I52,$W53:W$348))</f>
        <v>0</v>
      </c>
      <c r="AY52" s="128">
        <f t="shared" si="21"/>
        <v>0</v>
      </c>
      <c r="AZ52" s="128">
        <f t="shared" si="22"/>
        <v>0</v>
      </c>
      <c r="BA52" s="175">
        <f>IF(AW52+AX52=0,0,IF(AW52=0,VLOOKUP(I52,I53:$W$348,15,FALSE),VLOOKUP(I52,$I$45:$W52,15,FALSE)))</f>
        <v>0</v>
      </c>
      <c r="BB52" s="128">
        <f t="shared" si="23"/>
        <v>0</v>
      </c>
      <c r="BC52" s="175">
        <f>IF(AW52+AX52=0,0,IF(AW52=0,VLOOKUP(I52,I53:$Y$348,17,FALSE),VLOOKUP(I52,$I$45:$Y52,17,FALSE)))</f>
        <v>0</v>
      </c>
      <c r="BD52" s="175">
        <f t="shared" si="24"/>
        <v>0</v>
      </c>
      <c r="BE52" s="128">
        <f t="shared" si="25"/>
        <v>0</v>
      </c>
      <c r="BF52" s="176" t="str">
        <f t="shared" si="26"/>
        <v/>
      </c>
      <c r="BG52" s="128">
        <f t="shared" si="27"/>
        <v>0</v>
      </c>
      <c r="BH52" s="175" t="str">
        <f t="shared" si="28"/>
        <v/>
      </c>
      <c r="BI52" s="178"/>
      <c r="BJ52" s="178"/>
      <c r="BK52" s="178"/>
      <c r="BM52" s="178"/>
      <c r="BN52" s="178"/>
      <c r="BO52" s="178"/>
      <c r="BP52" s="178"/>
      <c r="BQ52" s="178"/>
    </row>
    <row r="53" spans="1:69" ht="30" customHeight="1" x14ac:dyDescent="0.15">
      <c r="A53" s="152" t="str">
        <f t="shared" si="5"/>
        <v/>
      </c>
      <c r="B53" s="152"/>
      <c r="C53" s="152"/>
      <c r="D53" s="152"/>
      <c r="E53" s="152">
        <f t="shared" si="6"/>
        <v>0</v>
      </c>
      <c r="F53" s="153">
        <v>9</v>
      </c>
      <c r="G53" s="154" t="str">
        <f t="shared" si="29"/>
        <v>09</v>
      </c>
      <c r="H53" s="140" t="str">
        <f>IF(I53="","",VLOOKUP(I53,[3]マスター!$B$2:$C$5000,2,0))</f>
        <v/>
      </c>
      <c r="I53" s="155"/>
      <c r="J53" s="156"/>
      <c r="K53" s="156"/>
      <c r="L53" s="157"/>
      <c r="M53" s="158"/>
      <c r="N53" s="156"/>
      <c r="O53" s="159" t="str">
        <f t="shared" si="30"/>
        <v/>
      </c>
      <c r="P53" s="280" t="str">
        <f>IF(I53="","",VLOOKUP(I53,[3]マスター!$B$2:$C$5000,2,0))</f>
        <v/>
      </c>
      <c r="Q53" s="280" t="e">
        <f>VLOOKUP(R53,[3]マスター!$B$2:$C$5000,2,0)</f>
        <v>#N/A</v>
      </c>
      <c r="R53" s="280" t="e">
        <f>VLOOKUP(S53,[3]マスター!$B$2:$C$5000,2,0)</f>
        <v>#N/A</v>
      </c>
      <c r="S53" s="281" t="str">
        <f>IF(I53="","",VLOOKUP(I53,[3]マスター!$B$2:$D$5000,3,0))</f>
        <v/>
      </c>
      <c r="T53" s="281"/>
      <c r="U53" s="161" t="str">
        <f>IF(I53="","",VLOOKUP(I53,[3]マスター!$B$2:$L$5000,11,0))</f>
        <v/>
      </c>
      <c r="V53" s="161" t="str">
        <f>IF(I53="","",VLOOKUP(I53,[3]マスター!$B$2:$K$5000,10,0))</f>
        <v/>
      </c>
      <c r="W53" s="179">
        <f t="shared" si="7"/>
        <v>0</v>
      </c>
      <c r="X53" s="163">
        <f t="shared" si="31"/>
        <v>0</v>
      </c>
      <c r="Y53" s="179" t="str">
        <f t="shared" si="8"/>
        <v/>
      </c>
      <c r="Z53" s="180" t="str">
        <f t="shared" si="9"/>
        <v/>
      </c>
      <c r="AA53" s="181" t="str">
        <f t="shared" si="10"/>
        <v/>
      </c>
      <c r="AB53" s="181" t="str">
        <f t="shared" si="11"/>
        <v/>
      </c>
      <c r="AC53" s="165" t="str">
        <f t="shared" si="32"/>
        <v/>
      </c>
      <c r="AD53" s="182" t="str">
        <f t="shared" si="12"/>
        <v/>
      </c>
      <c r="AE53" s="182" t="str">
        <f t="shared" si="13"/>
        <v/>
      </c>
      <c r="AF53" s="182" t="str">
        <f t="shared" si="14"/>
        <v/>
      </c>
      <c r="AG53" s="183" t="str">
        <f t="shared" si="15"/>
        <v/>
      </c>
      <c r="AH53" s="168" t="str">
        <f t="shared" si="34"/>
        <v/>
      </c>
      <c r="AL53" s="125">
        <v>1</v>
      </c>
      <c r="AM53" s="123" t="str">
        <f t="shared" si="16"/>
        <v>9</v>
      </c>
      <c r="AN53" s="123" t="str">
        <f t="shared" si="17"/>
        <v>9</v>
      </c>
      <c r="AO53" s="123">
        <f>COUNTIF($I53:I$72,I53)</f>
        <v>1</v>
      </c>
      <c r="AP53" s="172" t="str">
        <f t="shared" si="18"/>
        <v/>
      </c>
      <c r="AQ53" s="173" t="str">
        <f t="shared" si="19"/>
        <v/>
      </c>
      <c r="AR53" s="174"/>
      <c r="AS53" s="174"/>
      <c r="AT53" s="174"/>
      <c r="AU53" s="128" t="str">
        <f t="shared" si="33"/>
        <v/>
      </c>
      <c r="AV53" s="128">
        <f t="shared" si="20"/>
        <v>0</v>
      </c>
      <c r="AW53" s="184">
        <f>IF(AV53&lt;1,0,SUMIF($I$44:I52,I53,$W$44:W52))</f>
        <v>0</v>
      </c>
      <c r="AX53" s="184">
        <f>IF(AV53&lt;2,0,SUMIF($I54:I$348,I53,$W54:W$348))</f>
        <v>0</v>
      </c>
      <c r="AY53" s="128">
        <f t="shared" si="21"/>
        <v>0</v>
      </c>
      <c r="AZ53" s="128">
        <f t="shared" si="22"/>
        <v>0</v>
      </c>
      <c r="BA53" s="175">
        <f>IF(AW53+AX53=0,0,IF(AW53=0,VLOOKUP(I53,I54:$W$348,15,FALSE),VLOOKUP(I53,$I$45:$W53,15,FALSE)))</f>
        <v>0</v>
      </c>
      <c r="BB53" s="128">
        <f t="shared" si="23"/>
        <v>0</v>
      </c>
      <c r="BC53" s="175">
        <f>IF(AW53+AX53=0,0,IF(AW53=0,VLOOKUP(I53,I54:$Y$348,17,FALSE),VLOOKUP(I53,$I$45:$Y53,17,FALSE)))</f>
        <v>0</v>
      </c>
      <c r="BD53" s="175">
        <f t="shared" si="24"/>
        <v>0</v>
      </c>
      <c r="BE53" s="128">
        <f t="shared" si="25"/>
        <v>0</v>
      </c>
      <c r="BF53" s="176" t="str">
        <f t="shared" si="26"/>
        <v/>
      </c>
      <c r="BG53" s="128">
        <f t="shared" si="27"/>
        <v>0</v>
      </c>
      <c r="BH53" s="175" t="str">
        <f t="shared" si="28"/>
        <v/>
      </c>
      <c r="BI53" s="178"/>
      <c r="BJ53" s="178"/>
      <c r="BK53" s="178"/>
      <c r="BM53" s="178"/>
      <c r="BN53" s="178"/>
      <c r="BO53" s="178"/>
      <c r="BP53" s="178"/>
      <c r="BQ53" s="178"/>
    </row>
    <row r="54" spans="1:69" ht="30" customHeight="1" x14ac:dyDescent="0.15">
      <c r="A54" s="152" t="str">
        <f t="shared" si="5"/>
        <v/>
      </c>
      <c r="B54" s="152"/>
      <c r="C54" s="152"/>
      <c r="D54" s="152"/>
      <c r="E54" s="152">
        <f t="shared" si="6"/>
        <v>0</v>
      </c>
      <c r="F54" s="153">
        <v>10</v>
      </c>
      <c r="G54" s="154" t="str">
        <f t="shared" si="29"/>
        <v>010</v>
      </c>
      <c r="H54" s="140" t="str">
        <f>IF(I54="","",VLOOKUP(I54,[3]マスター!$B$2:$C$5000,2,0))</f>
        <v/>
      </c>
      <c r="I54" s="155"/>
      <c r="J54" s="156"/>
      <c r="K54" s="156"/>
      <c r="L54" s="157"/>
      <c r="M54" s="158"/>
      <c r="N54" s="156"/>
      <c r="O54" s="159" t="str">
        <f t="shared" si="30"/>
        <v/>
      </c>
      <c r="P54" s="280" t="str">
        <f>IF(I54="","",VLOOKUP(I54,[3]マスター!$B$2:$C$5000,2,0))</f>
        <v/>
      </c>
      <c r="Q54" s="280" t="e">
        <f>VLOOKUP(R54,[3]マスター!$B$2:$C$5000,2,0)</f>
        <v>#N/A</v>
      </c>
      <c r="R54" s="280" t="e">
        <f>VLOOKUP(S54,[3]マスター!$B$2:$C$5000,2,0)</f>
        <v>#N/A</v>
      </c>
      <c r="S54" s="281" t="str">
        <f>IF(I54="","",VLOOKUP(I54,[3]マスター!$B$2:$D$5000,3,0))</f>
        <v/>
      </c>
      <c r="T54" s="281"/>
      <c r="U54" s="161" t="str">
        <f>IF(I54="","",VLOOKUP(I54,[3]マスター!$B$2:$L$5000,11,0))</f>
        <v/>
      </c>
      <c r="V54" s="161" t="str">
        <f>IF(I54="","",VLOOKUP(I54,[3]マスター!$B$2:$K$5000,10,0))</f>
        <v/>
      </c>
      <c r="W54" s="186">
        <f t="shared" si="7"/>
        <v>0</v>
      </c>
      <c r="X54" s="163">
        <f t="shared" si="31"/>
        <v>0</v>
      </c>
      <c r="Y54" s="186" t="str">
        <f t="shared" si="8"/>
        <v/>
      </c>
      <c r="Z54" s="187" t="str">
        <f t="shared" si="9"/>
        <v/>
      </c>
      <c r="AA54" s="188" t="str">
        <f t="shared" si="10"/>
        <v/>
      </c>
      <c r="AB54" s="188" t="str">
        <f t="shared" si="11"/>
        <v/>
      </c>
      <c r="AC54" s="165" t="str">
        <f t="shared" si="32"/>
        <v/>
      </c>
      <c r="AD54" s="189" t="str">
        <f t="shared" si="12"/>
        <v/>
      </c>
      <c r="AE54" s="189" t="str">
        <f t="shared" si="13"/>
        <v/>
      </c>
      <c r="AF54" s="189" t="str">
        <f t="shared" si="14"/>
        <v/>
      </c>
      <c r="AG54" s="183" t="str">
        <f t="shared" si="15"/>
        <v/>
      </c>
      <c r="AH54" s="168" t="str">
        <f t="shared" si="34"/>
        <v/>
      </c>
      <c r="AL54" s="125">
        <v>1</v>
      </c>
      <c r="AM54" s="123" t="str">
        <f t="shared" si="16"/>
        <v>10</v>
      </c>
      <c r="AN54" s="123" t="str">
        <f t="shared" si="17"/>
        <v>10</v>
      </c>
      <c r="AO54" s="123">
        <f>COUNTIF($I54:I$72,I54)</f>
        <v>1</v>
      </c>
      <c r="AP54" s="172" t="str">
        <f t="shared" si="18"/>
        <v/>
      </c>
      <c r="AQ54" s="173" t="str">
        <f t="shared" si="19"/>
        <v/>
      </c>
      <c r="AR54" s="174"/>
      <c r="AS54" s="174"/>
      <c r="AT54" s="174"/>
      <c r="AU54" s="128" t="str">
        <f t="shared" si="33"/>
        <v/>
      </c>
      <c r="AV54" s="128">
        <f t="shared" si="20"/>
        <v>0</v>
      </c>
      <c r="AW54" s="184">
        <f>IF(AV54&lt;1,0,SUMIF($I$44:I53,I54,$W$44:W53))</f>
        <v>0</v>
      </c>
      <c r="AX54" s="184">
        <f>IF(AV54&lt;2,0,SUMIF($I55:I$348,I54,$W55:W$348))</f>
        <v>0</v>
      </c>
      <c r="AY54" s="128">
        <f t="shared" si="21"/>
        <v>0</v>
      </c>
      <c r="AZ54" s="128">
        <f t="shared" si="22"/>
        <v>0</v>
      </c>
      <c r="BA54" s="175">
        <f>IF(AW54+AX54=0,0,IF(AW54=0,VLOOKUP(I54,I55:$W$348,15,FALSE),VLOOKUP(I54,$I$45:$W54,15,FALSE)))</f>
        <v>0</v>
      </c>
      <c r="BB54" s="128">
        <f t="shared" si="23"/>
        <v>0</v>
      </c>
      <c r="BC54" s="175">
        <f>IF(AW54+AX54=0,0,IF(AW54=0,VLOOKUP(I54,I55:$Y$348,17,FALSE),VLOOKUP(I54,$I$45:$Y54,17,FALSE)))</f>
        <v>0</v>
      </c>
      <c r="BD54" s="175">
        <f t="shared" si="24"/>
        <v>0</v>
      </c>
      <c r="BE54" s="128">
        <f t="shared" si="25"/>
        <v>0</v>
      </c>
      <c r="BF54" s="176" t="str">
        <f t="shared" si="26"/>
        <v/>
      </c>
      <c r="BG54" s="128">
        <f t="shared" si="27"/>
        <v>0</v>
      </c>
      <c r="BH54" s="175" t="str">
        <f t="shared" si="28"/>
        <v/>
      </c>
      <c r="BI54" s="178"/>
      <c r="BJ54" s="178"/>
      <c r="BK54" s="178"/>
      <c r="BM54" s="178"/>
      <c r="BN54" s="178"/>
      <c r="BO54" s="178"/>
      <c r="BP54" s="178"/>
      <c r="BQ54" s="178"/>
    </row>
    <row r="55" spans="1:69" ht="30" customHeight="1" x14ac:dyDescent="0.15">
      <c r="A55" s="152" t="str">
        <f t="shared" si="5"/>
        <v/>
      </c>
      <c r="B55" s="152"/>
      <c r="C55" s="152"/>
      <c r="D55" s="152"/>
      <c r="E55" s="152">
        <f t="shared" si="6"/>
        <v>0</v>
      </c>
      <c r="F55" s="153">
        <v>11</v>
      </c>
      <c r="G55" s="154" t="str">
        <f t="shared" si="29"/>
        <v>011</v>
      </c>
      <c r="H55" s="140" t="str">
        <f>IF(I55="","",VLOOKUP(I55,[3]マスター!$B$2:$C$5000,2,0))</f>
        <v/>
      </c>
      <c r="I55" s="155"/>
      <c r="J55" s="156"/>
      <c r="K55" s="156"/>
      <c r="L55" s="157"/>
      <c r="M55" s="158"/>
      <c r="N55" s="156"/>
      <c r="O55" s="159" t="str">
        <f t="shared" si="30"/>
        <v/>
      </c>
      <c r="P55" s="280" t="str">
        <f>IF(I55="","",VLOOKUP(I55,[3]マスター!$B$2:$C$5000,2,0))</f>
        <v/>
      </c>
      <c r="Q55" s="280" t="e">
        <f>VLOOKUP(R55,[3]マスター!$B$2:$C$5000,2,0)</f>
        <v>#N/A</v>
      </c>
      <c r="R55" s="280" t="e">
        <f>VLOOKUP(S55,[3]マスター!$B$2:$C$5000,2,0)</f>
        <v>#N/A</v>
      </c>
      <c r="S55" s="281" t="str">
        <f>IF(I55="","",VLOOKUP(I55,[3]マスター!$B$2:$D$5000,3,0))</f>
        <v/>
      </c>
      <c r="T55" s="281"/>
      <c r="U55" s="161" t="str">
        <f>IF(I55="","",VLOOKUP(I55,[3]マスター!$B$2:$L$5000,11,0))</f>
        <v/>
      </c>
      <c r="V55" s="161" t="str">
        <f>IF(I55="","",VLOOKUP(I55,[3]マスター!$B$2:$K$5000,10,0))</f>
        <v/>
      </c>
      <c r="W55" s="179">
        <f t="shared" si="7"/>
        <v>0</v>
      </c>
      <c r="X55" s="163">
        <f t="shared" si="31"/>
        <v>0</v>
      </c>
      <c r="Y55" s="179" t="str">
        <f t="shared" si="8"/>
        <v/>
      </c>
      <c r="Z55" s="180" t="str">
        <f t="shared" si="9"/>
        <v/>
      </c>
      <c r="AA55" s="181" t="str">
        <f t="shared" si="10"/>
        <v/>
      </c>
      <c r="AB55" s="181" t="str">
        <f t="shared" si="11"/>
        <v/>
      </c>
      <c r="AC55" s="165" t="str">
        <f t="shared" si="32"/>
        <v/>
      </c>
      <c r="AD55" s="182" t="str">
        <f t="shared" si="12"/>
        <v/>
      </c>
      <c r="AE55" s="182" t="str">
        <f t="shared" si="13"/>
        <v/>
      </c>
      <c r="AF55" s="182" t="str">
        <f t="shared" si="14"/>
        <v/>
      </c>
      <c r="AG55" s="183" t="str">
        <f t="shared" si="15"/>
        <v/>
      </c>
      <c r="AH55" s="168" t="str">
        <f t="shared" si="34"/>
        <v/>
      </c>
      <c r="AJ55" s="170">
        <f>AJ54</f>
        <v>0</v>
      </c>
      <c r="AL55" s="125">
        <v>1</v>
      </c>
      <c r="AM55" s="123" t="str">
        <f t="shared" si="16"/>
        <v>11</v>
      </c>
      <c r="AN55" s="123" t="str">
        <f t="shared" si="17"/>
        <v>11</v>
      </c>
      <c r="AO55" s="123">
        <f>COUNTIF($I55:I$72,I55)</f>
        <v>1</v>
      </c>
      <c r="AP55" s="172" t="str">
        <f t="shared" si="18"/>
        <v/>
      </c>
      <c r="AQ55" s="173" t="str">
        <f t="shared" si="19"/>
        <v/>
      </c>
      <c r="AR55" s="174"/>
      <c r="AS55" s="174"/>
      <c r="AT55" s="174"/>
      <c r="AU55" s="128" t="str">
        <f t="shared" si="33"/>
        <v/>
      </c>
      <c r="AV55" s="128">
        <f t="shared" si="20"/>
        <v>0</v>
      </c>
      <c r="AW55" s="184">
        <f>IF(AV55&lt;1,0,SUMIF($I$44:I54,I55,$W$44:W54))</f>
        <v>0</v>
      </c>
      <c r="AX55" s="184">
        <f>IF(AV55&lt;2,0,SUMIF($I56:I$348,I55,$W56:W$348))</f>
        <v>0</v>
      </c>
      <c r="AY55" s="128">
        <f t="shared" si="21"/>
        <v>0</v>
      </c>
      <c r="AZ55" s="128">
        <f t="shared" si="22"/>
        <v>0</v>
      </c>
      <c r="BA55" s="175">
        <f>IF(AW55+AX55=0,0,IF(AW55=0,VLOOKUP(I55,I56:$W$348,15,FALSE),VLOOKUP(I55,$I$45:$W55,15,FALSE)))</f>
        <v>0</v>
      </c>
      <c r="BB55" s="128">
        <f t="shared" si="23"/>
        <v>0</v>
      </c>
      <c r="BC55" s="175">
        <f>IF(AW55+AX55=0,0,IF(AW55=0,VLOOKUP(I55,I56:$Y$348,17,FALSE),VLOOKUP(I55,$I$45:$Y55,17,FALSE)))</f>
        <v>0</v>
      </c>
      <c r="BD55" s="175">
        <f t="shared" si="24"/>
        <v>0</v>
      </c>
      <c r="BE55" s="128">
        <f t="shared" si="25"/>
        <v>0</v>
      </c>
      <c r="BF55" s="176" t="str">
        <f t="shared" si="26"/>
        <v/>
      </c>
      <c r="BG55" s="128">
        <f t="shared" si="27"/>
        <v>0</v>
      </c>
      <c r="BH55" s="175" t="str">
        <f t="shared" si="28"/>
        <v/>
      </c>
      <c r="BI55" s="178"/>
      <c r="BJ55" s="178"/>
      <c r="BK55" s="178"/>
      <c r="BM55" s="178"/>
      <c r="BN55" s="178"/>
      <c r="BO55" s="178"/>
      <c r="BP55" s="178"/>
      <c r="BQ55" s="178"/>
    </row>
    <row r="56" spans="1:69" ht="30" customHeight="1" x14ac:dyDescent="0.15">
      <c r="A56" s="152" t="str">
        <f t="shared" si="5"/>
        <v/>
      </c>
      <c r="B56" s="152"/>
      <c r="C56" s="152"/>
      <c r="D56" s="152"/>
      <c r="E56" s="152">
        <f t="shared" si="6"/>
        <v>0</v>
      </c>
      <c r="F56" s="153">
        <v>12</v>
      </c>
      <c r="G56" s="154" t="str">
        <f t="shared" si="29"/>
        <v>012</v>
      </c>
      <c r="H56" s="140" t="str">
        <f>IF(I56="","",VLOOKUP(I56,[3]マスター!$B$2:$C$5000,2,0))</f>
        <v/>
      </c>
      <c r="I56" s="155"/>
      <c r="J56" s="156"/>
      <c r="K56" s="156"/>
      <c r="L56" s="157"/>
      <c r="M56" s="158"/>
      <c r="N56" s="156"/>
      <c r="O56" s="159" t="str">
        <f t="shared" si="30"/>
        <v/>
      </c>
      <c r="P56" s="280" t="str">
        <f>IF(I56="","",VLOOKUP(I56,[3]マスター!$B$2:$C$5000,2,0))</f>
        <v/>
      </c>
      <c r="Q56" s="280" t="e">
        <f>VLOOKUP(R56,[3]マスター!$B$2:$C$5000,2,0)</f>
        <v>#N/A</v>
      </c>
      <c r="R56" s="280" t="e">
        <f>VLOOKUP(S56,[3]マスター!$B$2:$C$5000,2,0)</f>
        <v>#N/A</v>
      </c>
      <c r="S56" s="281" t="str">
        <f>IF(I56="","",VLOOKUP(I56,[3]マスター!$B$2:$D$5000,3,0))</f>
        <v/>
      </c>
      <c r="T56" s="281"/>
      <c r="U56" s="161" t="str">
        <f>IF(I56="","",VLOOKUP(I56,[3]マスター!$B$2:$L$5000,11,0))</f>
        <v/>
      </c>
      <c r="V56" s="161" t="str">
        <f>IF(I56="","",VLOOKUP(I56,[3]マスター!$B$2:$K$5000,10,0))</f>
        <v/>
      </c>
      <c r="W56" s="179">
        <f t="shared" si="7"/>
        <v>0</v>
      </c>
      <c r="X56" s="163">
        <f t="shared" si="31"/>
        <v>0</v>
      </c>
      <c r="Y56" s="179" t="str">
        <f t="shared" si="8"/>
        <v/>
      </c>
      <c r="Z56" s="180" t="str">
        <f t="shared" si="9"/>
        <v/>
      </c>
      <c r="AA56" s="181" t="str">
        <f t="shared" si="10"/>
        <v/>
      </c>
      <c r="AB56" s="181" t="str">
        <f t="shared" si="11"/>
        <v/>
      </c>
      <c r="AC56" s="165" t="str">
        <f t="shared" si="32"/>
        <v/>
      </c>
      <c r="AD56" s="182" t="str">
        <f t="shared" si="12"/>
        <v/>
      </c>
      <c r="AE56" s="182" t="str">
        <f t="shared" si="13"/>
        <v/>
      </c>
      <c r="AF56" s="182" t="str">
        <f t="shared" si="14"/>
        <v/>
      </c>
      <c r="AG56" s="183" t="str">
        <f t="shared" si="15"/>
        <v/>
      </c>
      <c r="AH56" s="168" t="str">
        <f t="shared" si="34"/>
        <v/>
      </c>
      <c r="AL56" s="125">
        <v>1</v>
      </c>
      <c r="AM56" s="123" t="str">
        <f t="shared" si="16"/>
        <v>12</v>
      </c>
      <c r="AN56" s="123" t="str">
        <f t="shared" si="17"/>
        <v>12</v>
      </c>
      <c r="AO56" s="123">
        <f>COUNTIF($I56:I$72,I56)</f>
        <v>1</v>
      </c>
      <c r="AP56" s="172" t="str">
        <f t="shared" si="18"/>
        <v/>
      </c>
      <c r="AQ56" s="173" t="str">
        <f t="shared" si="19"/>
        <v/>
      </c>
      <c r="AR56" s="174"/>
      <c r="AS56" s="174"/>
      <c r="AT56" s="174"/>
      <c r="AU56" s="128" t="str">
        <f t="shared" si="33"/>
        <v/>
      </c>
      <c r="AV56" s="128">
        <f t="shared" si="20"/>
        <v>0</v>
      </c>
      <c r="AW56" s="184">
        <f>IF(AV56&lt;1,0,SUMIF($I$44:I55,I56,$W$44:W55))</f>
        <v>0</v>
      </c>
      <c r="AX56" s="184">
        <f>IF(AV56&lt;2,0,SUMIF($I57:I$348,I56,$W57:W$348))</f>
        <v>0</v>
      </c>
      <c r="AY56" s="128">
        <f t="shared" si="21"/>
        <v>0</v>
      </c>
      <c r="AZ56" s="128">
        <f t="shared" si="22"/>
        <v>0</v>
      </c>
      <c r="BA56" s="175">
        <f>IF(AW56+AX56=0,0,IF(AW56=0,VLOOKUP(I56,I57:$W$348,15,FALSE),VLOOKUP(I56,$I$45:$W56,15,FALSE)))</f>
        <v>0</v>
      </c>
      <c r="BB56" s="128">
        <f t="shared" si="23"/>
        <v>0</v>
      </c>
      <c r="BC56" s="175">
        <f>IF(AW56+AX56=0,0,IF(AW56=0,VLOOKUP(I56,I57:$Y$348,17,FALSE),VLOOKUP(I56,$I$45:$Y56,17,FALSE)))</f>
        <v>0</v>
      </c>
      <c r="BD56" s="175">
        <f t="shared" si="24"/>
        <v>0</v>
      </c>
      <c r="BE56" s="128">
        <f t="shared" si="25"/>
        <v>0</v>
      </c>
      <c r="BF56" s="176" t="str">
        <f t="shared" si="26"/>
        <v/>
      </c>
      <c r="BG56" s="128">
        <f t="shared" si="27"/>
        <v>0</v>
      </c>
      <c r="BH56" s="175" t="str">
        <f t="shared" si="28"/>
        <v/>
      </c>
      <c r="BI56" s="178"/>
      <c r="BJ56" s="178"/>
      <c r="BK56" s="178"/>
      <c r="BM56" s="178"/>
      <c r="BN56" s="178"/>
      <c r="BO56" s="178"/>
      <c r="BP56" s="178"/>
      <c r="BQ56" s="178"/>
    </row>
    <row r="57" spans="1:69" ht="30" customHeight="1" x14ac:dyDescent="0.15">
      <c r="A57" s="152" t="str">
        <f t="shared" si="5"/>
        <v/>
      </c>
      <c r="B57" s="152"/>
      <c r="C57" s="152"/>
      <c r="D57" s="152"/>
      <c r="E57" s="152">
        <f t="shared" si="6"/>
        <v>0</v>
      </c>
      <c r="F57" s="153">
        <v>13</v>
      </c>
      <c r="G57" s="154" t="str">
        <f t="shared" si="29"/>
        <v>013</v>
      </c>
      <c r="H57" s="140" t="str">
        <f>IF(I57="","",VLOOKUP(I57,[3]マスター!$B$2:$C$5000,2,0))</f>
        <v/>
      </c>
      <c r="I57" s="155"/>
      <c r="J57" s="156"/>
      <c r="K57" s="156"/>
      <c r="L57" s="157"/>
      <c r="M57" s="158"/>
      <c r="N57" s="156"/>
      <c r="O57" s="159" t="str">
        <f t="shared" si="30"/>
        <v/>
      </c>
      <c r="P57" s="280" t="str">
        <f>IF(I57="","",VLOOKUP(I57,[3]マスター!$B$2:$C$5000,2,0))</f>
        <v/>
      </c>
      <c r="Q57" s="280" t="e">
        <f>VLOOKUP(R57,[3]マスター!$B$2:$C$5000,2,0)</f>
        <v>#N/A</v>
      </c>
      <c r="R57" s="280" t="e">
        <f>VLOOKUP(S57,[3]マスター!$B$2:$C$5000,2,0)</f>
        <v>#N/A</v>
      </c>
      <c r="S57" s="281" t="str">
        <f>IF(I57="","",VLOOKUP(I57,[3]マスター!$B$2:$D$5000,3,0))</f>
        <v/>
      </c>
      <c r="T57" s="281"/>
      <c r="U57" s="161" t="str">
        <f>IF(I57="","",VLOOKUP(I57,[3]マスター!$B$2:$L$5000,11,0))</f>
        <v/>
      </c>
      <c r="V57" s="161" t="str">
        <f>IF(I57="","",VLOOKUP(I57,[3]マスター!$B$2:$K$5000,10,0))</f>
        <v/>
      </c>
      <c r="W57" s="179">
        <f t="shared" si="7"/>
        <v>0</v>
      </c>
      <c r="X57" s="163">
        <f t="shared" si="31"/>
        <v>0</v>
      </c>
      <c r="Y57" s="179" t="str">
        <f t="shared" si="8"/>
        <v/>
      </c>
      <c r="Z57" s="180" t="str">
        <f t="shared" si="9"/>
        <v/>
      </c>
      <c r="AA57" s="181" t="str">
        <f t="shared" si="10"/>
        <v/>
      </c>
      <c r="AB57" s="181" t="str">
        <f t="shared" si="11"/>
        <v/>
      </c>
      <c r="AC57" s="165" t="str">
        <f t="shared" si="32"/>
        <v/>
      </c>
      <c r="AD57" s="182" t="str">
        <f t="shared" si="12"/>
        <v/>
      </c>
      <c r="AE57" s="182" t="str">
        <f t="shared" si="13"/>
        <v/>
      </c>
      <c r="AF57" s="182" t="str">
        <f t="shared" si="14"/>
        <v/>
      </c>
      <c r="AG57" s="183" t="str">
        <f t="shared" si="15"/>
        <v/>
      </c>
      <c r="AH57" s="168" t="str">
        <f t="shared" si="34"/>
        <v/>
      </c>
      <c r="AL57" s="125">
        <v>1</v>
      </c>
      <c r="AM57" s="123" t="str">
        <f t="shared" si="16"/>
        <v>13</v>
      </c>
      <c r="AN57" s="123" t="str">
        <f t="shared" si="17"/>
        <v>13</v>
      </c>
      <c r="AO57" s="123">
        <f>COUNTIF($I57:I$72,I57)</f>
        <v>1</v>
      </c>
      <c r="AP57" s="172" t="str">
        <f t="shared" si="18"/>
        <v/>
      </c>
      <c r="AQ57" s="173" t="str">
        <f t="shared" si="19"/>
        <v/>
      </c>
      <c r="AR57" s="174"/>
      <c r="AS57" s="174"/>
      <c r="AT57" s="174"/>
      <c r="AU57" s="128" t="str">
        <f t="shared" si="33"/>
        <v/>
      </c>
      <c r="AV57" s="128">
        <f t="shared" si="20"/>
        <v>0</v>
      </c>
      <c r="AW57" s="184">
        <f>IF(AV57&lt;1,0,SUMIF($I$44:I56,I57,$W$44:W56))</f>
        <v>0</v>
      </c>
      <c r="AX57" s="184">
        <f>IF(AV57&lt;2,0,SUMIF($I58:I$348,I57,$W58:W$348))</f>
        <v>0</v>
      </c>
      <c r="AY57" s="128">
        <f t="shared" si="21"/>
        <v>0</v>
      </c>
      <c r="AZ57" s="128">
        <f t="shared" si="22"/>
        <v>0</v>
      </c>
      <c r="BA57" s="175">
        <f>IF(AW57+AX57=0,0,IF(AW57=0,VLOOKUP(I57,I58:$W$348,15,FALSE),VLOOKUP(I57,$I$45:$W57,15,FALSE)))</f>
        <v>0</v>
      </c>
      <c r="BB57" s="128">
        <f t="shared" si="23"/>
        <v>0</v>
      </c>
      <c r="BC57" s="175">
        <f>IF(AW57+AX57=0,0,IF(AW57=0,VLOOKUP(I57,I58:$Y$348,17,FALSE),VLOOKUP(I57,$I$45:$Y57,17,FALSE)))</f>
        <v>0</v>
      </c>
      <c r="BD57" s="175">
        <f t="shared" si="24"/>
        <v>0</v>
      </c>
      <c r="BE57" s="128">
        <f t="shared" si="25"/>
        <v>0</v>
      </c>
      <c r="BF57" s="176" t="str">
        <f t="shared" si="26"/>
        <v/>
      </c>
      <c r="BG57" s="128">
        <f t="shared" si="27"/>
        <v>0</v>
      </c>
      <c r="BH57" s="175" t="str">
        <f t="shared" si="28"/>
        <v/>
      </c>
      <c r="BI57" s="178"/>
      <c r="BJ57" s="178"/>
      <c r="BK57" s="178"/>
      <c r="BM57" s="178"/>
      <c r="BN57" s="178"/>
      <c r="BO57" s="178"/>
      <c r="BP57" s="178"/>
      <c r="BQ57" s="178"/>
    </row>
    <row r="58" spans="1:69" ht="30" customHeight="1" x14ac:dyDescent="0.15">
      <c r="A58" s="152" t="str">
        <f t="shared" si="5"/>
        <v/>
      </c>
      <c r="B58" s="152"/>
      <c r="C58" s="152"/>
      <c r="D58" s="152"/>
      <c r="E58" s="152">
        <f t="shared" si="6"/>
        <v>0</v>
      </c>
      <c r="F58" s="153">
        <v>14</v>
      </c>
      <c r="G58" s="154" t="str">
        <f t="shared" si="29"/>
        <v>014</v>
      </c>
      <c r="H58" s="140" t="str">
        <f>IF(I58="","",VLOOKUP(I58,[3]マスター!$B$2:$C$5000,2,0))</f>
        <v/>
      </c>
      <c r="I58" s="155"/>
      <c r="J58" s="156"/>
      <c r="K58" s="156"/>
      <c r="L58" s="157"/>
      <c r="M58" s="158"/>
      <c r="N58" s="156"/>
      <c r="O58" s="159" t="str">
        <f t="shared" si="30"/>
        <v/>
      </c>
      <c r="P58" s="280" t="str">
        <f>IF(I58="","",VLOOKUP(I58,[3]マスター!$B$2:$C$5000,2,0))</f>
        <v/>
      </c>
      <c r="Q58" s="280" t="e">
        <f>VLOOKUP(R58,[3]マスター!$B$2:$C$5000,2,0)</f>
        <v>#N/A</v>
      </c>
      <c r="R58" s="280" t="e">
        <f>VLOOKUP(S58,[3]マスター!$B$2:$C$5000,2,0)</f>
        <v>#N/A</v>
      </c>
      <c r="S58" s="281" t="str">
        <f>IF(I58="","",VLOOKUP(I58,[3]マスター!$B$2:$D$5000,3,0))</f>
        <v/>
      </c>
      <c r="T58" s="281"/>
      <c r="U58" s="161" t="str">
        <f>IF(I58="","",VLOOKUP(I58,[3]マスター!$B$2:$L$5000,11,0))</f>
        <v/>
      </c>
      <c r="V58" s="161" t="str">
        <f>IF(I58="","",VLOOKUP(I58,[3]マスター!$B$2:$K$5000,10,0))</f>
        <v/>
      </c>
      <c r="W58" s="179">
        <f t="shared" si="7"/>
        <v>0</v>
      </c>
      <c r="X58" s="163">
        <f t="shared" si="31"/>
        <v>0</v>
      </c>
      <c r="Y58" s="179" t="str">
        <f t="shared" si="8"/>
        <v/>
      </c>
      <c r="Z58" s="180" t="str">
        <f t="shared" si="9"/>
        <v/>
      </c>
      <c r="AA58" s="181" t="str">
        <f t="shared" si="10"/>
        <v/>
      </c>
      <c r="AB58" s="181" t="str">
        <f t="shared" si="11"/>
        <v/>
      </c>
      <c r="AC58" s="165" t="str">
        <f t="shared" si="32"/>
        <v/>
      </c>
      <c r="AD58" s="182" t="str">
        <f t="shared" si="12"/>
        <v/>
      </c>
      <c r="AE58" s="182" t="str">
        <f t="shared" si="13"/>
        <v/>
      </c>
      <c r="AF58" s="182" t="str">
        <f t="shared" si="14"/>
        <v/>
      </c>
      <c r="AG58" s="183" t="str">
        <f t="shared" si="15"/>
        <v/>
      </c>
      <c r="AH58" s="168" t="str">
        <f t="shared" si="34"/>
        <v/>
      </c>
      <c r="AL58" s="125">
        <v>1</v>
      </c>
      <c r="AM58" s="123" t="str">
        <f t="shared" si="16"/>
        <v>14</v>
      </c>
      <c r="AN58" s="123" t="str">
        <f t="shared" si="17"/>
        <v>14</v>
      </c>
      <c r="AO58" s="123">
        <f>COUNTIF($I58:I$72,I58)</f>
        <v>1</v>
      </c>
      <c r="AP58" s="172" t="str">
        <f t="shared" si="18"/>
        <v/>
      </c>
      <c r="AQ58" s="173" t="str">
        <f t="shared" si="19"/>
        <v/>
      </c>
      <c r="AR58" s="174"/>
      <c r="AS58" s="174"/>
      <c r="AT58" s="174"/>
      <c r="AU58" s="128" t="str">
        <f t="shared" si="33"/>
        <v/>
      </c>
      <c r="AV58" s="128">
        <f t="shared" si="20"/>
        <v>0</v>
      </c>
      <c r="AW58" s="184">
        <f>IF(AV58&lt;1,0,SUMIF($I$44:I57,I58,$W$44:W57))</f>
        <v>0</v>
      </c>
      <c r="AX58" s="184">
        <f>IF(AV58&lt;2,0,SUMIF($I59:I$348,I58,$W59:W$348))</f>
        <v>0</v>
      </c>
      <c r="AY58" s="128">
        <f t="shared" si="21"/>
        <v>0</v>
      </c>
      <c r="AZ58" s="128">
        <f t="shared" si="22"/>
        <v>0</v>
      </c>
      <c r="BA58" s="175">
        <f>IF(AW58+AX58=0,0,IF(AW58=0,VLOOKUP(I58,I59:$W$348,15,FALSE),VLOOKUP(I58,$I$45:$W58,15,FALSE)))</f>
        <v>0</v>
      </c>
      <c r="BB58" s="128">
        <f t="shared" si="23"/>
        <v>0</v>
      </c>
      <c r="BC58" s="175">
        <f>IF(AW58+AX58=0,0,IF(AW58=0,VLOOKUP(I58,I59:$Y$348,17,FALSE),VLOOKUP(I58,$I$45:$Y58,17,FALSE)))</f>
        <v>0</v>
      </c>
      <c r="BD58" s="175">
        <f t="shared" si="24"/>
        <v>0</v>
      </c>
      <c r="BE58" s="128">
        <f t="shared" si="25"/>
        <v>0</v>
      </c>
      <c r="BF58" s="176" t="str">
        <f t="shared" si="26"/>
        <v/>
      </c>
      <c r="BG58" s="128">
        <f t="shared" si="27"/>
        <v>0</v>
      </c>
      <c r="BH58" s="175" t="str">
        <f t="shared" si="28"/>
        <v/>
      </c>
      <c r="BI58" s="178"/>
      <c r="BJ58" s="178"/>
      <c r="BK58" s="178"/>
      <c r="BM58" s="178"/>
      <c r="BN58" s="178"/>
      <c r="BO58" s="178"/>
      <c r="BP58" s="178"/>
      <c r="BQ58" s="178"/>
    </row>
    <row r="59" spans="1:69" ht="30" customHeight="1" x14ac:dyDescent="0.15">
      <c r="A59" s="152" t="str">
        <f t="shared" si="5"/>
        <v/>
      </c>
      <c r="B59" s="152"/>
      <c r="C59" s="152"/>
      <c r="D59" s="152"/>
      <c r="E59" s="152">
        <f t="shared" si="6"/>
        <v>0</v>
      </c>
      <c r="F59" s="153">
        <v>15</v>
      </c>
      <c r="G59" s="154" t="str">
        <f t="shared" si="29"/>
        <v>015</v>
      </c>
      <c r="H59" s="140" t="str">
        <f>IF(I59="","",VLOOKUP(I59,[3]マスター!$B$2:$C$5000,2,0))</f>
        <v/>
      </c>
      <c r="I59" s="155"/>
      <c r="J59" s="156"/>
      <c r="K59" s="156"/>
      <c r="L59" s="157"/>
      <c r="M59" s="158"/>
      <c r="N59" s="156"/>
      <c r="O59" s="159" t="str">
        <f t="shared" si="30"/>
        <v/>
      </c>
      <c r="P59" s="280" t="str">
        <f>IF(I59="","",VLOOKUP(I59,[3]マスター!$B$2:$C$5000,2,0))</f>
        <v/>
      </c>
      <c r="Q59" s="280" t="e">
        <f>VLOOKUP(R59,[3]マスター!$B$2:$C$5000,2,0)</f>
        <v>#N/A</v>
      </c>
      <c r="R59" s="280" t="e">
        <f>VLOOKUP(S59,[3]マスター!$B$2:$C$5000,2,0)</f>
        <v>#N/A</v>
      </c>
      <c r="S59" s="281" t="str">
        <f>IF(I59="","",VLOOKUP(I59,[3]マスター!$B$2:$D$5000,3,0))</f>
        <v/>
      </c>
      <c r="T59" s="281"/>
      <c r="U59" s="161" t="str">
        <f>IF(I59="","",VLOOKUP(I59,[3]マスター!$B$2:$L$5000,11,0))</f>
        <v/>
      </c>
      <c r="V59" s="161" t="str">
        <f>IF(I59="","",VLOOKUP(I59,[3]マスター!$B$2:$K$5000,10,0))</f>
        <v/>
      </c>
      <c r="W59" s="179">
        <f t="shared" si="7"/>
        <v>0</v>
      </c>
      <c r="X59" s="163">
        <f t="shared" si="31"/>
        <v>0</v>
      </c>
      <c r="Y59" s="179" t="str">
        <f t="shared" si="8"/>
        <v/>
      </c>
      <c r="Z59" s="180" t="str">
        <f t="shared" si="9"/>
        <v/>
      </c>
      <c r="AA59" s="181" t="str">
        <f t="shared" si="10"/>
        <v/>
      </c>
      <c r="AB59" s="181" t="str">
        <f t="shared" si="11"/>
        <v/>
      </c>
      <c r="AC59" s="165" t="str">
        <f t="shared" si="32"/>
        <v/>
      </c>
      <c r="AD59" s="182" t="str">
        <f t="shared" si="12"/>
        <v/>
      </c>
      <c r="AE59" s="182" t="str">
        <f t="shared" si="13"/>
        <v/>
      </c>
      <c r="AF59" s="182" t="str">
        <f t="shared" si="14"/>
        <v/>
      </c>
      <c r="AG59" s="183" t="str">
        <f t="shared" si="15"/>
        <v/>
      </c>
      <c r="AH59" s="168" t="str">
        <f t="shared" si="34"/>
        <v/>
      </c>
      <c r="AL59" s="125">
        <v>1</v>
      </c>
      <c r="AM59" s="123" t="str">
        <f t="shared" si="16"/>
        <v>15</v>
      </c>
      <c r="AN59" s="123" t="str">
        <f t="shared" si="17"/>
        <v>15</v>
      </c>
      <c r="AO59" s="123">
        <f>COUNTIF($I59:I$72,I59)</f>
        <v>1</v>
      </c>
      <c r="AP59" s="172" t="str">
        <f t="shared" si="18"/>
        <v/>
      </c>
      <c r="AQ59" s="173" t="str">
        <f t="shared" si="19"/>
        <v/>
      </c>
      <c r="AR59" s="174"/>
      <c r="AS59" s="174"/>
      <c r="AT59" s="174"/>
      <c r="AU59" s="128" t="str">
        <f t="shared" si="33"/>
        <v/>
      </c>
      <c r="AV59" s="128">
        <f t="shared" si="20"/>
        <v>0</v>
      </c>
      <c r="AW59" s="184">
        <f>IF(AV59&lt;1,0,SUMIF($I$44:I58,I59,$W$44:W58))</f>
        <v>0</v>
      </c>
      <c r="AX59" s="184">
        <f>IF(AV59&lt;2,0,SUMIF($I60:I$348,I59,$W60:W$348))</f>
        <v>0</v>
      </c>
      <c r="AY59" s="128">
        <f t="shared" si="21"/>
        <v>0</v>
      </c>
      <c r="AZ59" s="128">
        <f t="shared" si="22"/>
        <v>0</v>
      </c>
      <c r="BA59" s="175">
        <f>IF(AW59+AX59=0,0,IF(AW59=0,VLOOKUP(I59,I60:$W$348,15,FALSE),VLOOKUP(I59,$I$45:$W59,15,FALSE)))</f>
        <v>0</v>
      </c>
      <c r="BB59" s="128">
        <f t="shared" si="23"/>
        <v>0</v>
      </c>
      <c r="BC59" s="175">
        <f>IF(AW59+AX59=0,0,IF(AW59=0,VLOOKUP(I59,I60:$Y$348,17,FALSE),VLOOKUP(I59,$I$45:$Y59,17,FALSE)))</f>
        <v>0</v>
      </c>
      <c r="BD59" s="175">
        <f t="shared" si="24"/>
        <v>0</v>
      </c>
      <c r="BE59" s="128">
        <f t="shared" si="25"/>
        <v>0</v>
      </c>
      <c r="BF59" s="176" t="str">
        <f t="shared" si="26"/>
        <v/>
      </c>
      <c r="BG59" s="128">
        <f t="shared" si="27"/>
        <v>0</v>
      </c>
      <c r="BH59" s="175" t="str">
        <f t="shared" si="28"/>
        <v/>
      </c>
      <c r="BI59" s="178"/>
      <c r="BJ59" s="178"/>
      <c r="BK59" s="178"/>
      <c r="BM59" s="178"/>
      <c r="BN59" s="178"/>
      <c r="BO59" s="178"/>
      <c r="BP59" s="178"/>
      <c r="BQ59" s="178"/>
    </row>
    <row r="60" spans="1:69" ht="30" customHeight="1" x14ac:dyDescent="0.15">
      <c r="A60" s="152" t="str">
        <f t="shared" si="5"/>
        <v/>
      </c>
      <c r="B60" s="152"/>
      <c r="C60" s="152"/>
      <c r="D60" s="152"/>
      <c r="E60" s="152">
        <f t="shared" si="6"/>
        <v>0</v>
      </c>
      <c r="F60" s="153">
        <v>16</v>
      </c>
      <c r="G60" s="154" t="str">
        <f t="shared" si="29"/>
        <v>016</v>
      </c>
      <c r="H60" s="140" t="str">
        <f>IF(I60="","",VLOOKUP(I60,[3]マスター!$B$2:$C$5000,2,0))</f>
        <v/>
      </c>
      <c r="I60" s="155"/>
      <c r="J60" s="156"/>
      <c r="K60" s="156"/>
      <c r="L60" s="157"/>
      <c r="M60" s="158"/>
      <c r="N60" s="156"/>
      <c r="O60" s="159" t="str">
        <f t="shared" si="30"/>
        <v/>
      </c>
      <c r="P60" s="280" t="str">
        <f>IF(I60="","",VLOOKUP(I60,[3]マスター!$B$2:$C$5000,2,0))</f>
        <v/>
      </c>
      <c r="Q60" s="280" t="e">
        <f>VLOOKUP(R60,[3]マスター!$B$2:$C$5000,2,0)</f>
        <v>#N/A</v>
      </c>
      <c r="R60" s="280" t="e">
        <f>VLOOKUP(S60,[3]マスター!$B$2:$C$5000,2,0)</f>
        <v>#N/A</v>
      </c>
      <c r="S60" s="281" t="str">
        <f>IF(I60="","",VLOOKUP(I60,[3]マスター!$B$2:$D$5000,3,0))</f>
        <v/>
      </c>
      <c r="T60" s="281"/>
      <c r="U60" s="161" t="str">
        <f>IF(I60="","",VLOOKUP(I60,[3]マスター!$B$2:$L$5000,11,0))</f>
        <v/>
      </c>
      <c r="V60" s="161" t="str">
        <f>IF(I60="","",VLOOKUP(I60,[3]マスター!$B$2:$K$5000,10,0))</f>
        <v/>
      </c>
      <c r="W60" s="179">
        <f t="shared" si="7"/>
        <v>0</v>
      </c>
      <c r="X60" s="163">
        <f t="shared" si="31"/>
        <v>0</v>
      </c>
      <c r="Y60" s="179" t="str">
        <f t="shared" si="8"/>
        <v/>
      </c>
      <c r="Z60" s="180" t="str">
        <f t="shared" si="9"/>
        <v/>
      </c>
      <c r="AA60" s="181" t="str">
        <f t="shared" si="10"/>
        <v/>
      </c>
      <c r="AB60" s="181" t="str">
        <f t="shared" si="11"/>
        <v/>
      </c>
      <c r="AC60" s="165" t="str">
        <f t="shared" si="32"/>
        <v/>
      </c>
      <c r="AD60" s="182" t="str">
        <f t="shared" si="12"/>
        <v/>
      </c>
      <c r="AE60" s="182" t="str">
        <f t="shared" si="13"/>
        <v/>
      </c>
      <c r="AF60" s="182" t="str">
        <f t="shared" si="14"/>
        <v/>
      </c>
      <c r="AG60" s="183" t="str">
        <f t="shared" si="15"/>
        <v/>
      </c>
      <c r="AH60" s="168" t="str">
        <f t="shared" si="34"/>
        <v/>
      </c>
      <c r="AL60" s="125">
        <v>1</v>
      </c>
      <c r="AM60" s="123" t="str">
        <f t="shared" si="16"/>
        <v>16</v>
      </c>
      <c r="AN60" s="123" t="str">
        <f t="shared" si="17"/>
        <v>16</v>
      </c>
      <c r="AO60" s="123">
        <f>COUNTIF($I60:I$72,I60)</f>
        <v>1</v>
      </c>
      <c r="AP60" s="172" t="str">
        <f t="shared" si="18"/>
        <v/>
      </c>
      <c r="AQ60" s="173" t="str">
        <f t="shared" si="19"/>
        <v/>
      </c>
      <c r="AR60" s="174"/>
      <c r="AS60" s="174"/>
      <c r="AT60" s="174"/>
      <c r="AU60" s="128" t="str">
        <f t="shared" si="33"/>
        <v/>
      </c>
      <c r="AV60" s="128">
        <f t="shared" si="20"/>
        <v>0</v>
      </c>
      <c r="AW60" s="184">
        <f>IF(AV60&lt;1,0,SUMIF($I$44:I59,I60,$W$44:W59))</f>
        <v>0</v>
      </c>
      <c r="AX60" s="184">
        <f>IF(AV60&lt;2,0,SUMIF($I61:I$348,I60,$W61:W$348))</f>
        <v>0</v>
      </c>
      <c r="AY60" s="128">
        <f t="shared" si="21"/>
        <v>0</v>
      </c>
      <c r="AZ60" s="128">
        <f t="shared" si="22"/>
        <v>0</v>
      </c>
      <c r="BA60" s="175">
        <f>IF(AW60+AX60=0,0,IF(AW60=0,VLOOKUP(I60,I61:$W$348,15,FALSE),VLOOKUP(I60,$I$45:$W60,15,FALSE)))</f>
        <v>0</v>
      </c>
      <c r="BB60" s="128">
        <f t="shared" si="23"/>
        <v>0</v>
      </c>
      <c r="BC60" s="175">
        <f>IF(AW60+AX60=0,0,IF(AW60=0,VLOOKUP(I60,I61:$Y$348,17,FALSE),VLOOKUP(I60,$I$45:$Y60,17,FALSE)))</f>
        <v>0</v>
      </c>
      <c r="BD60" s="175">
        <f t="shared" si="24"/>
        <v>0</v>
      </c>
      <c r="BE60" s="128">
        <f t="shared" si="25"/>
        <v>0</v>
      </c>
      <c r="BF60" s="176" t="str">
        <f t="shared" si="26"/>
        <v/>
      </c>
      <c r="BG60" s="128">
        <f t="shared" si="27"/>
        <v>0</v>
      </c>
      <c r="BH60" s="175" t="str">
        <f t="shared" si="28"/>
        <v/>
      </c>
      <c r="BI60" s="178"/>
      <c r="BJ60" s="178"/>
      <c r="BK60" s="178"/>
      <c r="BM60" s="178"/>
      <c r="BN60" s="178"/>
      <c r="BO60" s="178"/>
      <c r="BP60" s="178"/>
      <c r="BQ60" s="178"/>
    </row>
    <row r="61" spans="1:69" ht="30" customHeight="1" x14ac:dyDescent="0.15">
      <c r="A61" s="152" t="str">
        <f t="shared" si="5"/>
        <v/>
      </c>
      <c r="B61" s="152"/>
      <c r="C61" s="152"/>
      <c r="D61" s="152"/>
      <c r="E61" s="152">
        <f t="shared" si="6"/>
        <v>0</v>
      </c>
      <c r="F61" s="153">
        <v>17</v>
      </c>
      <c r="G61" s="154" t="str">
        <f t="shared" si="29"/>
        <v>017</v>
      </c>
      <c r="H61" s="140" t="str">
        <f>IF(I61="","",VLOOKUP(I61,[3]マスター!$B$2:$C$5000,2,0))</f>
        <v/>
      </c>
      <c r="I61" s="155"/>
      <c r="J61" s="156"/>
      <c r="K61" s="156"/>
      <c r="L61" s="157"/>
      <c r="M61" s="158"/>
      <c r="N61" s="156"/>
      <c r="O61" s="159" t="str">
        <f t="shared" si="30"/>
        <v/>
      </c>
      <c r="P61" s="280" t="str">
        <f>IF(I61="","",VLOOKUP(I61,[3]マスター!$B$2:$C$5000,2,0))</f>
        <v/>
      </c>
      <c r="Q61" s="280" t="e">
        <f>VLOOKUP(R61,[3]マスター!$B$2:$C$5000,2,0)</f>
        <v>#N/A</v>
      </c>
      <c r="R61" s="280" t="e">
        <f>VLOOKUP(S61,[3]マスター!$B$2:$C$5000,2,0)</f>
        <v>#N/A</v>
      </c>
      <c r="S61" s="281" t="str">
        <f>IF(I61="","",VLOOKUP(I61,[3]マスター!$B$2:$D$5000,3,0))</f>
        <v/>
      </c>
      <c r="T61" s="281"/>
      <c r="U61" s="161" t="str">
        <f>IF(I61="","",VLOOKUP(I61,[3]マスター!$B$2:$L$5000,11,0))</f>
        <v/>
      </c>
      <c r="V61" s="161" t="str">
        <f>IF(I61="","",VLOOKUP(I61,[3]マスター!$B$2:$K$5000,10,0))</f>
        <v/>
      </c>
      <c r="W61" s="179">
        <f t="shared" si="7"/>
        <v>0</v>
      </c>
      <c r="X61" s="163">
        <f t="shared" si="31"/>
        <v>0</v>
      </c>
      <c r="Y61" s="179" t="str">
        <f t="shared" si="8"/>
        <v/>
      </c>
      <c r="Z61" s="180" t="str">
        <f t="shared" si="9"/>
        <v/>
      </c>
      <c r="AA61" s="181" t="str">
        <f t="shared" si="10"/>
        <v/>
      </c>
      <c r="AB61" s="181" t="str">
        <f t="shared" si="11"/>
        <v/>
      </c>
      <c r="AC61" s="165" t="str">
        <f t="shared" si="32"/>
        <v/>
      </c>
      <c r="AD61" s="182" t="str">
        <f t="shared" si="12"/>
        <v/>
      </c>
      <c r="AE61" s="182" t="str">
        <f t="shared" si="13"/>
        <v/>
      </c>
      <c r="AF61" s="182" t="str">
        <f t="shared" si="14"/>
        <v/>
      </c>
      <c r="AG61" s="183" t="str">
        <f t="shared" si="15"/>
        <v/>
      </c>
      <c r="AH61" s="168" t="str">
        <f t="shared" si="34"/>
        <v/>
      </c>
      <c r="AL61" s="125">
        <v>1</v>
      </c>
      <c r="AM61" s="123" t="str">
        <f t="shared" si="16"/>
        <v>17</v>
      </c>
      <c r="AN61" s="123" t="str">
        <f t="shared" si="17"/>
        <v>17</v>
      </c>
      <c r="AO61" s="123">
        <f>COUNTIF($I61:I$72,I61)</f>
        <v>1</v>
      </c>
      <c r="AP61" s="172" t="str">
        <f t="shared" si="18"/>
        <v/>
      </c>
      <c r="AQ61" s="173" t="str">
        <f t="shared" si="19"/>
        <v/>
      </c>
      <c r="AR61" s="174"/>
      <c r="AS61" s="174"/>
      <c r="AT61" s="174"/>
      <c r="AU61" s="128" t="str">
        <f t="shared" si="33"/>
        <v/>
      </c>
      <c r="AV61" s="128">
        <f t="shared" si="20"/>
        <v>0</v>
      </c>
      <c r="AW61" s="184">
        <f>IF(AV61&lt;1,0,SUMIF($I$44:I60,I61,$W$44:W60))</f>
        <v>0</v>
      </c>
      <c r="AX61" s="184">
        <f>IF(AV61&lt;2,0,SUMIF($I62:I$348,I61,$W62:W$348))</f>
        <v>0</v>
      </c>
      <c r="AY61" s="128">
        <f t="shared" si="21"/>
        <v>0</v>
      </c>
      <c r="AZ61" s="128">
        <f t="shared" si="22"/>
        <v>0</v>
      </c>
      <c r="BA61" s="175">
        <f>IF(AW61+AX61=0,0,IF(AW61=0,VLOOKUP(I61,I62:$W$348,15,FALSE),VLOOKUP(I61,$I$45:$W61,15,FALSE)))</f>
        <v>0</v>
      </c>
      <c r="BB61" s="128">
        <f t="shared" si="23"/>
        <v>0</v>
      </c>
      <c r="BC61" s="175">
        <f>IF(AW61+AX61=0,0,IF(AW61=0,VLOOKUP(I61,I62:$Y$348,17,FALSE),VLOOKUP(I61,$I$45:$Y61,17,FALSE)))</f>
        <v>0</v>
      </c>
      <c r="BD61" s="175">
        <f t="shared" si="24"/>
        <v>0</v>
      </c>
      <c r="BE61" s="128">
        <f t="shared" si="25"/>
        <v>0</v>
      </c>
      <c r="BF61" s="176" t="str">
        <f t="shared" si="26"/>
        <v/>
      </c>
      <c r="BG61" s="128">
        <f t="shared" si="27"/>
        <v>0</v>
      </c>
      <c r="BH61" s="175" t="str">
        <f t="shared" si="28"/>
        <v/>
      </c>
      <c r="BI61" s="178"/>
      <c r="BJ61" s="178"/>
      <c r="BK61" s="178"/>
      <c r="BM61" s="178"/>
      <c r="BN61" s="178"/>
      <c r="BO61" s="178"/>
      <c r="BP61" s="178"/>
      <c r="BQ61" s="178"/>
    </row>
    <row r="62" spans="1:69" ht="30" customHeight="1" x14ac:dyDescent="0.15">
      <c r="A62" s="152" t="str">
        <f t="shared" si="5"/>
        <v/>
      </c>
      <c r="B62" s="152"/>
      <c r="C62" s="152"/>
      <c r="D62" s="152"/>
      <c r="E62" s="152">
        <f t="shared" si="6"/>
        <v>0</v>
      </c>
      <c r="F62" s="153">
        <v>18</v>
      </c>
      <c r="G62" s="154" t="str">
        <f t="shared" si="29"/>
        <v>018</v>
      </c>
      <c r="H62" s="140" t="str">
        <f>IF(I62="","",VLOOKUP(I62,[3]マスター!$B$2:$C$5000,2,0))</f>
        <v/>
      </c>
      <c r="I62" s="155"/>
      <c r="J62" s="156"/>
      <c r="K62" s="156"/>
      <c r="L62" s="157"/>
      <c r="M62" s="158"/>
      <c r="N62" s="156"/>
      <c r="O62" s="159" t="str">
        <f t="shared" si="30"/>
        <v/>
      </c>
      <c r="P62" s="280" t="str">
        <f>IF(I62="","",VLOOKUP(I62,[3]マスター!$B$2:$C$5000,2,0))</f>
        <v/>
      </c>
      <c r="Q62" s="280" t="e">
        <f>VLOOKUP(R62,[3]マスター!$B$2:$C$5000,2,0)</f>
        <v>#N/A</v>
      </c>
      <c r="R62" s="280" t="e">
        <f>VLOOKUP(S62,[3]マスター!$B$2:$C$5000,2,0)</f>
        <v>#N/A</v>
      </c>
      <c r="S62" s="281" t="str">
        <f>IF(I62="","",VLOOKUP(I62,[3]マスター!$B$2:$D$5000,3,0))</f>
        <v/>
      </c>
      <c r="T62" s="281"/>
      <c r="U62" s="161" t="str">
        <f>IF(I62="","",VLOOKUP(I62,[3]マスター!$B$2:$L$5000,11,0))</f>
        <v/>
      </c>
      <c r="V62" s="161" t="str">
        <f>IF(I62="","",VLOOKUP(I62,[3]マスター!$B$2:$K$5000,10,0))</f>
        <v/>
      </c>
      <c r="W62" s="179">
        <f t="shared" si="7"/>
        <v>0</v>
      </c>
      <c r="X62" s="163">
        <f t="shared" si="31"/>
        <v>0</v>
      </c>
      <c r="Y62" s="179" t="str">
        <f t="shared" si="8"/>
        <v/>
      </c>
      <c r="Z62" s="180" t="str">
        <f t="shared" si="9"/>
        <v/>
      </c>
      <c r="AA62" s="181" t="str">
        <f t="shared" si="10"/>
        <v/>
      </c>
      <c r="AB62" s="181" t="str">
        <f t="shared" si="11"/>
        <v/>
      </c>
      <c r="AC62" s="165" t="str">
        <f t="shared" si="32"/>
        <v/>
      </c>
      <c r="AD62" s="182" t="str">
        <f t="shared" si="12"/>
        <v/>
      </c>
      <c r="AE62" s="182" t="str">
        <f t="shared" si="13"/>
        <v/>
      </c>
      <c r="AF62" s="182" t="str">
        <f t="shared" si="14"/>
        <v/>
      </c>
      <c r="AG62" s="183" t="str">
        <f t="shared" si="15"/>
        <v/>
      </c>
      <c r="AH62" s="168" t="str">
        <f t="shared" si="34"/>
        <v/>
      </c>
      <c r="AL62" s="125">
        <v>1</v>
      </c>
      <c r="AM62" s="123" t="str">
        <f t="shared" si="16"/>
        <v>18</v>
      </c>
      <c r="AN62" s="123" t="str">
        <f t="shared" si="17"/>
        <v>18</v>
      </c>
      <c r="AO62" s="123">
        <f>COUNTIF($I62:I$72,I62)</f>
        <v>1</v>
      </c>
      <c r="AP62" s="172" t="str">
        <f t="shared" si="18"/>
        <v/>
      </c>
      <c r="AQ62" s="173" t="str">
        <f t="shared" si="19"/>
        <v/>
      </c>
      <c r="AR62" s="174"/>
      <c r="AS62" s="174"/>
      <c r="AT62" s="174"/>
      <c r="AU62" s="128" t="str">
        <f t="shared" si="33"/>
        <v/>
      </c>
      <c r="AV62" s="128">
        <f t="shared" si="20"/>
        <v>0</v>
      </c>
      <c r="AW62" s="184">
        <f>IF(AV62&lt;1,0,SUMIF($I$44:I61,I62,$W$44:W61))</f>
        <v>0</v>
      </c>
      <c r="AX62" s="184">
        <f>IF(AV62&lt;2,0,SUMIF($I63:I$348,I62,$W63:W$348))</f>
        <v>0</v>
      </c>
      <c r="AY62" s="128">
        <f t="shared" si="21"/>
        <v>0</v>
      </c>
      <c r="AZ62" s="128">
        <f t="shared" si="22"/>
        <v>0</v>
      </c>
      <c r="BA62" s="175">
        <f>IF(AW62+AX62=0,0,IF(AW62=0,VLOOKUP(I62,I63:$W$348,15,FALSE),VLOOKUP(I62,$I$45:$W62,15,FALSE)))</f>
        <v>0</v>
      </c>
      <c r="BB62" s="128">
        <f t="shared" si="23"/>
        <v>0</v>
      </c>
      <c r="BC62" s="175">
        <f>IF(AW62+AX62=0,0,IF(AW62=0,VLOOKUP(I62,I63:$Y$348,17,FALSE),VLOOKUP(I62,$I$45:$Y62,17,FALSE)))</f>
        <v>0</v>
      </c>
      <c r="BD62" s="175">
        <f t="shared" si="24"/>
        <v>0</v>
      </c>
      <c r="BE62" s="128">
        <f t="shared" si="25"/>
        <v>0</v>
      </c>
      <c r="BF62" s="176" t="str">
        <f t="shared" si="26"/>
        <v/>
      </c>
      <c r="BG62" s="128">
        <f t="shared" si="27"/>
        <v>0</v>
      </c>
      <c r="BH62" s="175" t="str">
        <f t="shared" si="28"/>
        <v/>
      </c>
      <c r="BI62" s="178"/>
      <c r="BJ62" s="178"/>
      <c r="BK62" s="178"/>
      <c r="BM62" s="178"/>
      <c r="BN62" s="178"/>
      <c r="BO62" s="178"/>
      <c r="BP62" s="178"/>
      <c r="BQ62" s="178"/>
    </row>
    <row r="63" spans="1:69" ht="30" customHeight="1" x14ac:dyDescent="0.15">
      <c r="A63" s="152" t="str">
        <f t="shared" si="5"/>
        <v/>
      </c>
      <c r="B63" s="152"/>
      <c r="C63" s="152"/>
      <c r="D63" s="152"/>
      <c r="E63" s="152">
        <f t="shared" si="6"/>
        <v>0</v>
      </c>
      <c r="F63" s="153">
        <v>19</v>
      </c>
      <c r="G63" s="154" t="str">
        <f t="shared" si="29"/>
        <v>019</v>
      </c>
      <c r="H63" s="140" t="str">
        <f>IF(I63="","",VLOOKUP(I63,[3]マスター!$B$2:$C$5000,2,0))</f>
        <v/>
      </c>
      <c r="I63" s="155"/>
      <c r="J63" s="156"/>
      <c r="K63" s="156"/>
      <c r="L63" s="157"/>
      <c r="M63" s="158"/>
      <c r="N63" s="156"/>
      <c r="O63" s="159" t="str">
        <f t="shared" si="30"/>
        <v/>
      </c>
      <c r="P63" s="280" t="str">
        <f>IF(I63="","",VLOOKUP(I63,[3]マスター!$B$2:$C$5000,2,0))</f>
        <v/>
      </c>
      <c r="Q63" s="280" t="e">
        <f>VLOOKUP(R63,[3]マスター!$B$2:$C$5000,2,0)</f>
        <v>#N/A</v>
      </c>
      <c r="R63" s="280" t="e">
        <f>VLOOKUP(S63,[3]マスター!$B$2:$C$5000,2,0)</f>
        <v>#N/A</v>
      </c>
      <c r="S63" s="281" t="str">
        <f>IF(I63="","",VLOOKUP(I63,[3]マスター!$B$2:$D$5000,3,0))</f>
        <v/>
      </c>
      <c r="T63" s="281"/>
      <c r="U63" s="161" t="str">
        <f>IF(I63="","",VLOOKUP(I63,[3]マスター!$B$2:$L$5000,11,0))</f>
        <v/>
      </c>
      <c r="V63" s="161" t="str">
        <f>IF(I63="","",VLOOKUP(I63,[3]マスター!$B$2:$K$5000,10,0))</f>
        <v/>
      </c>
      <c r="W63" s="179">
        <f t="shared" si="7"/>
        <v>0</v>
      </c>
      <c r="X63" s="163">
        <f t="shared" si="31"/>
        <v>0</v>
      </c>
      <c r="Y63" s="179" t="str">
        <f t="shared" si="8"/>
        <v/>
      </c>
      <c r="Z63" s="180" t="str">
        <f t="shared" si="9"/>
        <v/>
      </c>
      <c r="AA63" s="181" t="str">
        <f t="shared" si="10"/>
        <v/>
      </c>
      <c r="AB63" s="181" t="str">
        <f t="shared" si="11"/>
        <v/>
      </c>
      <c r="AC63" s="165" t="str">
        <f t="shared" si="32"/>
        <v/>
      </c>
      <c r="AD63" s="182" t="str">
        <f t="shared" si="12"/>
        <v/>
      </c>
      <c r="AE63" s="182" t="str">
        <f t="shared" si="13"/>
        <v/>
      </c>
      <c r="AF63" s="182" t="str">
        <f t="shared" si="14"/>
        <v/>
      </c>
      <c r="AG63" s="183" t="str">
        <f t="shared" si="15"/>
        <v/>
      </c>
      <c r="AH63" s="168" t="str">
        <f t="shared" si="34"/>
        <v/>
      </c>
      <c r="AL63" s="125">
        <v>1</v>
      </c>
      <c r="AM63" s="123" t="str">
        <f t="shared" si="16"/>
        <v>19</v>
      </c>
      <c r="AN63" s="123" t="str">
        <f t="shared" si="17"/>
        <v>19</v>
      </c>
      <c r="AO63" s="123">
        <f>COUNTIF($I63:I$72,I63)</f>
        <v>1</v>
      </c>
      <c r="AP63" s="172" t="str">
        <f t="shared" si="18"/>
        <v/>
      </c>
      <c r="AQ63" s="173" t="str">
        <f t="shared" si="19"/>
        <v/>
      </c>
      <c r="AR63" s="174"/>
      <c r="AS63" s="174"/>
      <c r="AT63" s="174"/>
      <c r="AU63" s="128" t="str">
        <f t="shared" si="33"/>
        <v/>
      </c>
      <c r="AV63" s="128">
        <f t="shared" si="20"/>
        <v>0</v>
      </c>
      <c r="AW63" s="184">
        <f>IF(AV63&lt;1,0,SUMIF($I$44:I62,I63,$W$44:W62))</f>
        <v>0</v>
      </c>
      <c r="AX63" s="184">
        <f>IF(AV63&lt;2,0,SUMIF($I64:I$348,I63,$W64:W$348))</f>
        <v>0</v>
      </c>
      <c r="AY63" s="128">
        <f t="shared" si="21"/>
        <v>0</v>
      </c>
      <c r="AZ63" s="128">
        <f t="shared" si="22"/>
        <v>0</v>
      </c>
      <c r="BA63" s="175">
        <f>IF(AW63+AX63=0,0,IF(AW63=0,VLOOKUP(I63,I64:$W$348,15,FALSE),VLOOKUP(I63,$I$45:$W63,15,FALSE)))</f>
        <v>0</v>
      </c>
      <c r="BB63" s="128">
        <f t="shared" si="23"/>
        <v>0</v>
      </c>
      <c r="BC63" s="175">
        <f>IF(AW63+AX63=0,0,IF(AW63=0,VLOOKUP(I63,I64:$Y$348,17,FALSE),VLOOKUP(I63,$I$45:$Y63,17,FALSE)))</f>
        <v>0</v>
      </c>
      <c r="BD63" s="175">
        <f t="shared" si="24"/>
        <v>0</v>
      </c>
      <c r="BE63" s="128">
        <f t="shared" si="25"/>
        <v>0</v>
      </c>
      <c r="BF63" s="176" t="str">
        <f t="shared" si="26"/>
        <v/>
      </c>
      <c r="BG63" s="128">
        <f t="shared" si="27"/>
        <v>0</v>
      </c>
      <c r="BH63" s="175" t="str">
        <f t="shared" si="28"/>
        <v/>
      </c>
      <c r="BI63" s="178"/>
      <c r="BJ63" s="178"/>
      <c r="BK63" s="178"/>
      <c r="BM63" s="178"/>
      <c r="BN63" s="178"/>
      <c r="BO63" s="178"/>
      <c r="BP63" s="178"/>
      <c r="BQ63" s="178"/>
    </row>
    <row r="64" spans="1:69" ht="30" customHeight="1" x14ac:dyDescent="0.15">
      <c r="A64" s="152" t="str">
        <f t="shared" si="5"/>
        <v/>
      </c>
      <c r="B64" s="152"/>
      <c r="C64" s="152"/>
      <c r="D64" s="152"/>
      <c r="E64" s="152">
        <f t="shared" si="6"/>
        <v>0</v>
      </c>
      <c r="F64" s="153">
        <v>20</v>
      </c>
      <c r="G64" s="154" t="str">
        <f t="shared" si="29"/>
        <v>020</v>
      </c>
      <c r="H64" s="140" t="str">
        <f>IF(I64="","",VLOOKUP(I64,[3]マスター!$B$2:$C$5000,2,0))</f>
        <v/>
      </c>
      <c r="I64" s="155"/>
      <c r="J64" s="156"/>
      <c r="K64" s="156"/>
      <c r="L64" s="157"/>
      <c r="M64" s="158"/>
      <c r="N64" s="156"/>
      <c r="O64" s="159" t="str">
        <f t="shared" si="30"/>
        <v/>
      </c>
      <c r="P64" s="280" t="str">
        <f>IF(I64="","",VLOOKUP(I64,[3]マスター!$B$2:$C$5000,2,0))</f>
        <v/>
      </c>
      <c r="Q64" s="280" t="e">
        <f>VLOOKUP(R64,[3]マスター!$B$2:$C$5000,2,0)</f>
        <v>#N/A</v>
      </c>
      <c r="R64" s="280" t="e">
        <f>VLOOKUP(S64,[3]マスター!$B$2:$C$5000,2,0)</f>
        <v>#N/A</v>
      </c>
      <c r="S64" s="281" t="str">
        <f>IF(I64="","",VLOOKUP(I64,[3]マスター!$B$2:$D$5000,3,0))</f>
        <v/>
      </c>
      <c r="T64" s="281"/>
      <c r="U64" s="161" t="str">
        <f>IF(I64="","",VLOOKUP(I64,[3]マスター!$B$2:$L$5000,11,0))</f>
        <v/>
      </c>
      <c r="V64" s="161" t="str">
        <f>IF(I64="","",VLOOKUP(I64,[3]マスター!$B$2:$K$5000,10,0))</f>
        <v/>
      </c>
      <c r="W64" s="179">
        <f t="shared" si="7"/>
        <v>0</v>
      </c>
      <c r="X64" s="163">
        <f t="shared" si="31"/>
        <v>0</v>
      </c>
      <c r="Y64" s="179" t="str">
        <f t="shared" si="8"/>
        <v/>
      </c>
      <c r="Z64" s="180" t="str">
        <f t="shared" si="9"/>
        <v/>
      </c>
      <c r="AA64" s="181" t="str">
        <f t="shared" si="10"/>
        <v/>
      </c>
      <c r="AB64" s="181" t="str">
        <f t="shared" si="11"/>
        <v/>
      </c>
      <c r="AC64" s="165" t="str">
        <f t="shared" si="32"/>
        <v/>
      </c>
      <c r="AD64" s="182" t="str">
        <f t="shared" si="12"/>
        <v/>
      </c>
      <c r="AE64" s="182" t="str">
        <f t="shared" si="13"/>
        <v/>
      </c>
      <c r="AF64" s="182" t="str">
        <f t="shared" si="14"/>
        <v/>
      </c>
      <c r="AG64" s="183" t="str">
        <f t="shared" si="15"/>
        <v/>
      </c>
      <c r="AH64" s="168" t="str">
        <f t="shared" si="34"/>
        <v/>
      </c>
      <c r="AL64" s="125">
        <v>1</v>
      </c>
      <c r="AM64" s="123" t="str">
        <f t="shared" si="16"/>
        <v>20</v>
      </c>
      <c r="AN64" s="123" t="str">
        <f t="shared" si="17"/>
        <v>20</v>
      </c>
      <c r="AO64" s="123">
        <f>COUNTIF($I64:I$72,I64)</f>
        <v>1</v>
      </c>
      <c r="AP64" s="172" t="str">
        <f t="shared" si="18"/>
        <v/>
      </c>
      <c r="AQ64" s="173" t="str">
        <f t="shared" si="19"/>
        <v/>
      </c>
      <c r="AR64" s="174"/>
      <c r="AS64" s="174"/>
      <c r="AT64" s="174"/>
      <c r="AU64" s="128" t="str">
        <f t="shared" si="33"/>
        <v/>
      </c>
      <c r="AV64" s="128">
        <f t="shared" si="20"/>
        <v>0</v>
      </c>
      <c r="AW64" s="184">
        <f>IF(AV64&lt;1,0,SUMIF($I$44:I63,I64,$W$44:W63))</f>
        <v>0</v>
      </c>
      <c r="AX64" s="184">
        <f>IF(AV64&lt;2,0,SUMIF($I65:I$348,I64,$W65:W$348))</f>
        <v>0</v>
      </c>
      <c r="AY64" s="128">
        <f t="shared" si="21"/>
        <v>0</v>
      </c>
      <c r="AZ64" s="128">
        <f t="shared" si="22"/>
        <v>0</v>
      </c>
      <c r="BA64" s="175">
        <f>IF(AW64+AX64=0,0,IF(AW64=0,VLOOKUP(I64,I65:$W$348,15,FALSE),VLOOKUP(I64,$I$45:$W64,15,FALSE)))</f>
        <v>0</v>
      </c>
      <c r="BB64" s="128">
        <f t="shared" si="23"/>
        <v>0</v>
      </c>
      <c r="BC64" s="175">
        <f>IF(AW64+AX64=0,0,IF(AW64=0,VLOOKUP(I64,I65:$Y$348,17,FALSE),VLOOKUP(I64,$I$45:$Y64,17,FALSE)))</f>
        <v>0</v>
      </c>
      <c r="BD64" s="175">
        <f t="shared" si="24"/>
        <v>0</v>
      </c>
      <c r="BE64" s="128">
        <f t="shared" si="25"/>
        <v>0</v>
      </c>
      <c r="BF64" s="176" t="str">
        <f t="shared" si="26"/>
        <v/>
      </c>
      <c r="BG64" s="128">
        <f t="shared" si="27"/>
        <v>0</v>
      </c>
      <c r="BH64" s="175" t="str">
        <f t="shared" si="28"/>
        <v/>
      </c>
      <c r="BI64" s="178"/>
      <c r="BJ64" s="178"/>
      <c r="BK64" s="178"/>
      <c r="BM64" s="178"/>
      <c r="BN64" s="178"/>
      <c r="BO64" s="178"/>
      <c r="BP64" s="178"/>
      <c r="BQ64" s="178"/>
    </row>
    <row r="65" spans="1:69" ht="30" customHeight="1" x14ac:dyDescent="0.15">
      <c r="A65" s="152" t="str">
        <f t="shared" si="5"/>
        <v/>
      </c>
      <c r="B65" s="152"/>
      <c r="C65" s="152"/>
      <c r="D65" s="152"/>
      <c r="E65" s="152">
        <f t="shared" si="6"/>
        <v>0</v>
      </c>
      <c r="F65" s="153">
        <v>21</v>
      </c>
      <c r="G65" s="154" t="str">
        <f t="shared" si="29"/>
        <v>021</v>
      </c>
      <c r="H65" s="140" t="str">
        <f>IF(I65="","",VLOOKUP(I65,[3]マスター!$B$2:$C$5000,2,0))</f>
        <v/>
      </c>
      <c r="I65" s="155"/>
      <c r="J65" s="156"/>
      <c r="K65" s="156"/>
      <c r="L65" s="157"/>
      <c r="M65" s="158"/>
      <c r="N65" s="156"/>
      <c r="O65" s="159" t="str">
        <f t="shared" si="30"/>
        <v/>
      </c>
      <c r="P65" s="280" t="str">
        <f>IF(I65="","",VLOOKUP(I65,[3]マスター!$B$2:$C$5000,2,0))</f>
        <v/>
      </c>
      <c r="Q65" s="280" t="e">
        <f>VLOOKUP(R65,[3]マスター!$B$2:$C$5000,2,0)</f>
        <v>#N/A</v>
      </c>
      <c r="R65" s="280" t="e">
        <f>VLOOKUP(S65,[3]マスター!$B$2:$C$5000,2,0)</f>
        <v>#N/A</v>
      </c>
      <c r="S65" s="281" t="str">
        <f>IF(I65="","",VLOOKUP(I65,[3]マスター!$B$2:$D$5000,3,0))</f>
        <v/>
      </c>
      <c r="T65" s="281"/>
      <c r="U65" s="161" t="str">
        <f>IF(I65="","",VLOOKUP(I65,[3]マスター!$B$2:$L$5000,11,0))</f>
        <v/>
      </c>
      <c r="V65" s="161" t="str">
        <f>IF(I65="","",VLOOKUP(I65,[3]マスター!$B$2:$K$5000,10,0))</f>
        <v/>
      </c>
      <c r="W65" s="179">
        <f t="shared" si="7"/>
        <v>0</v>
      </c>
      <c r="X65" s="163">
        <f t="shared" si="31"/>
        <v>0</v>
      </c>
      <c r="Y65" s="179" t="str">
        <f t="shared" si="8"/>
        <v/>
      </c>
      <c r="Z65" s="180" t="str">
        <f t="shared" si="9"/>
        <v/>
      </c>
      <c r="AA65" s="181" t="str">
        <f t="shared" si="10"/>
        <v/>
      </c>
      <c r="AB65" s="181" t="str">
        <f t="shared" si="11"/>
        <v/>
      </c>
      <c r="AC65" s="165" t="str">
        <f t="shared" si="32"/>
        <v/>
      </c>
      <c r="AD65" s="182" t="str">
        <f t="shared" si="12"/>
        <v/>
      </c>
      <c r="AE65" s="182" t="str">
        <f t="shared" si="13"/>
        <v/>
      </c>
      <c r="AF65" s="182" t="str">
        <f t="shared" si="14"/>
        <v/>
      </c>
      <c r="AG65" s="183" t="str">
        <f t="shared" si="15"/>
        <v/>
      </c>
      <c r="AH65" s="168" t="str">
        <f t="shared" si="34"/>
        <v/>
      </c>
      <c r="AL65" s="125">
        <v>1</v>
      </c>
      <c r="AM65" s="123" t="str">
        <f t="shared" si="16"/>
        <v>21</v>
      </c>
      <c r="AN65" s="123" t="str">
        <f t="shared" si="17"/>
        <v>21</v>
      </c>
      <c r="AO65" s="123">
        <f>COUNTIF($I65:I$72,I65)</f>
        <v>1</v>
      </c>
      <c r="AP65" s="172" t="str">
        <f t="shared" si="18"/>
        <v/>
      </c>
      <c r="AQ65" s="173" t="str">
        <f t="shared" si="19"/>
        <v/>
      </c>
      <c r="AR65" s="174"/>
      <c r="AS65" s="174"/>
      <c r="AT65" s="174"/>
      <c r="AU65" s="128" t="str">
        <f t="shared" si="33"/>
        <v/>
      </c>
      <c r="AV65" s="128">
        <f t="shared" si="20"/>
        <v>0</v>
      </c>
      <c r="AW65" s="184">
        <f>IF(AV65&lt;1,0,SUMIF($I$44:I64,I65,$W$44:W64))</f>
        <v>0</v>
      </c>
      <c r="AX65" s="184">
        <f>IF(AV65&lt;2,0,SUMIF($I66:I$348,I65,$W66:W$348))</f>
        <v>0</v>
      </c>
      <c r="AY65" s="128">
        <f t="shared" si="21"/>
        <v>0</v>
      </c>
      <c r="AZ65" s="128">
        <f t="shared" si="22"/>
        <v>0</v>
      </c>
      <c r="BA65" s="175">
        <f>IF(AW65+AX65=0,0,IF(AW65=0,VLOOKUP(I65,I66:$W$348,15,FALSE),VLOOKUP(I65,$I$45:$W65,15,FALSE)))</f>
        <v>0</v>
      </c>
      <c r="BB65" s="128">
        <f t="shared" si="23"/>
        <v>0</v>
      </c>
      <c r="BC65" s="175">
        <f>IF(AW65+AX65=0,0,IF(AW65=0,VLOOKUP(I65,I66:$Y$348,17,FALSE),VLOOKUP(I65,$I$45:$Y65,17,FALSE)))</f>
        <v>0</v>
      </c>
      <c r="BD65" s="175">
        <f t="shared" si="24"/>
        <v>0</v>
      </c>
      <c r="BE65" s="128">
        <f t="shared" si="25"/>
        <v>0</v>
      </c>
      <c r="BF65" s="176" t="str">
        <f t="shared" si="26"/>
        <v/>
      </c>
      <c r="BG65" s="128">
        <f t="shared" si="27"/>
        <v>0</v>
      </c>
      <c r="BH65" s="175" t="str">
        <f t="shared" si="28"/>
        <v/>
      </c>
    </row>
    <row r="66" spans="1:69" ht="30" customHeight="1" x14ac:dyDescent="0.15">
      <c r="A66" s="152" t="str">
        <f t="shared" si="5"/>
        <v/>
      </c>
      <c r="B66" s="152"/>
      <c r="C66" s="152"/>
      <c r="D66" s="152"/>
      <c r="E66" s="152">
        <f t="shared" si="6"/>
        <v>0</v>
      </c>
      <c r="F66" s="153">
        <v>22</v>
      </c>
      <c r="G66" s="154" t="str">
        <f t="shared" si="29"/>
        <v>022</v>
      </c>
      <c r="H66" s="140" t="str">
        <f>IF(I66="","",VLOOKUP(I66,[3]マスター!$B$2:$C$5000,2,0))</f>
        <v/>
      </c>
      <c r="I66" s="155"/>
      <c r="J66" s="156"/>
      <c r="K66" s="156"/>
      <c r="L66" s="157"/>
      <c r="M66" s="158"/>
      <c r="N66" s="156"/>
      <c r="O66" s="159" t="str">
        <f t="shared" si="30"/>
        <v/>
      </c>
      <c r="P66" s="280" t="str">
        <f>IF(I66="","",VLOOKUP(I66,[3]マスター!$B$2:$C$5000,2,0))</f>
        <v/>
      </c>
      <c r="Q66" s="280" t="e">
        <f>VLOOKUP(R66,[3]マスター!$B$2:$C$5000,2,0)</f>
        <v>#N/A</v>
      </c>
      <c r="R66" s="280" t="e">
        <f>VLOOKUP(S66,[3]マスター!$B$2:$C$5000,2,0)</f>
        <v>#N/A</v>
      </c>
      <c r="S66" s="281" t="str">
        <f>IF(I66="","",VLOOKUP(I66,[3]マスター!$B$2:$D$5000,3,0))</f>
        <v/>
      </c>
      <c r="T66" s="281"/>
      <c r="U66" s="161" t="str">
        <f>IF(I66="","",VLOOKUP(I66,[3]マスター!$B$2:$L$5000,11,0))</f>
        <v/>
      </c>
      <c r="V66" s="161" t="str">
        <f>IF(I66="","",VLOOKUP(I66,[3]マスター!$B$2:$K$5000,10,0))</f>
        <v/>
      </c>
      <c r="W66" s="179">
        <f t="shared" si="7"/>
        <v>0</v>
      </c>
      <c r="X66" s="163">
        <f t="shared" si="31"/>
        <v>0</v>
      </c>
      <c r="Y66" s="179" t="str">
        <f t="shared" si="8"/>
        <v/>
      </c>
      <c r="Z66" s="180" t="str">
        <f t="shared" si="9"/>
        <v/>
      </c>
      <c r="AA66" s="181" t="str">
        <f t="shared" si="10"/>
        <v/>
      </c>
      <c r="AB66" s="181" t="str">
        <f t="shared" si="11"/>
        <v/>
      </c>
      <c r="AC66" s="165" t="str">
        <f t="shared" si="32"/>
        <v/>
      </c>
      <c r="AD66" s="182" t="str">
        <f t="shared" si="12"/>
        <v/>
      </c>
      <c r="AE66" s="182" t="str">
        <f t="shared" si="13"/>
        <v/>
      </c>
      <c r="AF66" s="182" t="str">
        <f t="shared" si="14"/>
        <v/>
      </c>
      <c r="AG66" s="183" t="str">
        <f t="shared" si="15"/>
        <v/>
      </c>
      <c r="AH66" s="168" t="str">
        <f t="shared" si="34"/>
        <v/>
      </c>
      <c r="AL66" s="125">
        <v>1</v>
      </c>
      <c r="AM66" s="123" t="str">
        <f t="shared" si="16"/>
        <v>22</v>
      </c>
      <c r="AN66" s="123" t="str">
        <f t="shared" si="17"/>
        <v>22</v>
      </c>
      <c r="AO66" s="123">
        <f>COUNTIF($I66:I$72,I66)</f>
        <v>1</v>
      </c>
      <c r="AP66" s="172" t="str">
        <f t="shared" si="18"/>
        <v/>
      </c>
      <c r="AQ66" s="173" t="str">
        <f t="shared" si="19"/>
        <v/>
      </c>
      <c r="AR66" s="174"/>
      <c r="AS66" s="174"/>
      <c r="AT66" s="174"/>
      <c r="AU66" s="128" t="str">
        <f t="shared" si="33"/>
        <v/>
      </c>
      <c r="AV66" s="128">
        <f t="shared" si="20"/>
        <v>0</v>
      </c>
      <c r="AW66" s="184">
        <f>IF(AV66&lt;1,0,SUMIF($I$44:I65,I66,$W$44:W65))</f>
        <v>0</v>
      </c>
      <c r="AX66" s="184">
        <f>IF(AV66&lt;2,0,SUMIF($I67:I$348,I66,$W67:W$348))</f>
        <v>0</v>
      </c>
      <c r="AY66" s="128">
        <f t="shared" si="21"/>
        <v>0</v>
      </c>
      <c r="AZ66" s="128">
        <f t="shared" si="22"/>
        <v>0</v>
      </c>
      <c r="BA66" s="175">
        <f>IF(AW66+AX66=0,0,IF(AW66=0,VLOOKUP(I66,I67:$W$348,15,FALSE),VLOOKUP(I66,$I$45:$W66,15,FALSE)))</f>
        <v>0</v>
      </c>
      <c r="BB66" s="128">
        <f t="shared" si="23"/>
        <v>0</v>
      </c>
      <c r="BC66" s="175">
        <f>IF(AW66+AX66=0,0,IF(AW66=0,VLOOKUP(I66,I67:$Y$348,17,FALSE),VLOOKUP(I66,$I$45:$Y66,17,FALSE)))</f>
        <v>0</v>
      </c>
      <c r="BD66" s="175">
        <f t="shared" si="24"/>
        <v>0</v>
      </c>
      <c r="BE66" s="128">
        <f t="shared" si="25"/>
        <v>0</v>
      </c>
      <c r="BF66" s="176" t="str">
        <f t="shared" si="26"/>
        <v/>
      </c>
      <c r="BG66" s="128">
        <f t="shared" si="27"/>
        <v>0</v>
      </c>
      <c r="BH66" s="175" t="str">
        <f t="shared" si="28"/>
        <v/>
      </c>
    </row>
    <row r="67" spans="1:69" ht="30" customHeight="1" x14ac:dyDescent="0.15">
      <c r="A67" s="152" t="str">
        <f t="shared" si="5"/>
        <v/>
      </c>
      <c r="B67" s="152"/>
      <c r="C67" s="152"/>
      <c r="D67" s="152"/>
      <c r="E67" s="152">
        <f t="shared" si="6"/>
        <v>0</v>
      </c>
      <c r="F67" s="153">
        <v>23</v>
      </c>
      <c r="G67" s="154" t="str">
        <f t="shared" si="29"/>
        <v>023</v>
      </c>
      <c r="H67" s="140" t="str">
        <f>IF(I67="","",VLOOKUP(I67,[3]マスター!$B$2:$C$5000,2,0))</f>
        <v/>
      </c>
      <c r="I67" s="155"/>
      <c r="J67" s="156"/>
      <c r="K67" s="156"/>
      <c r="L67" s="157"/>
      <c r="M67" s="158"/>
      <c r="N67" s="156"/>
      <c r="O67" s="159" t="str">
        <f t="shared" si="30"/>
        <v/>
      </c>
      <c r="P67" s="280" t="str">
        <f>IF(I67="","",VLOOKUP(I67,[3]マスター!$B$2:$C$5000,2,0))</f>
        <v/>
      </c>
      <c r="Q67" s="280" t="e">
        <f>VLOOKUP(R67,[3]マスター!$B$2:$C$5000,2,0)</f>
        <v>#N/A</v>
      </c>
      <c r="R67" s="280" t="e">
        <f>VLOOKUP(S67,[3]マスター!$B$2:$C$5000,2,0)</f>
        <v>#N/A</v>
      </c>
      <c r="S67" s="281" t="str">
        <f>IF(I67="","",VLOOKUP(I67,[3]マスター!$B$2:$D$5000,3,0))</f>
        <v/>
      </c>
      <c r="T67" s="281"/>
      <c r="U67" s="161" t="str">
        <f>IF(I67="","",VLOOKUP(I67,[3]マスター!$B$2:$L$5000,11,0))</f>
        <v/>
      </c>
      <c r="V67" s="161" t="str">
        <f>IF(I67="","",VLOOKUP(I67,[3]マスター!$B$2:$K$5000,10,0))</f>
        <v/>
      </c>
      <c r="W67" s="179">
        <f t="shared" si="7"/>
        <v>0</v>
      </c>
      <c r="X67" s="163">
        <f t="shared" si="31"/>
        <v>0</v>
      </c>
      <c r="Y67" s="179" t="str">
        <f t="shared" si="8"/>
        <v/>
      </c>
      <c r="Z67" s="180" t="str">
        <f t="shared" si="9"/>
        <v/>
      </c>
      <c r="AA67" s="181" t="str">
        <f t="shared" si="10"/>
        <v/>
      </c>
      <c r="AB67" s="181" t="str">
        <f t="shared" si="11"/>
        <v/>
      </c>
      <c r="AC67" s="165" t="str">
        <f t="shared" si="32"/>
        <v/>
      </c>
      <c r="AD67" s="182" t="str">
        <f t="shared" si="12"/>
        <v/>
      </c>
      <c r="AE67" s="182" t="str">
        <f t="shared" si="13"/>
        <v/>
      </c>
      <c r="AF67" s="182" t="str">
        <f t="shared" si="14"/>
        <v/>
      </c>
      <c r="AG67" s="183" t="str">
        <f t="shared" si="15"/>
        <v/>
      </c>
      <c r="AH67" s="168" t="str">
        <f t="shared" si="34"/>
        <v/>
      </c>
      <c r="AL67" s="125">
        <v>1</v>
      </c>
      <c r="AM67" s="123" t="str">
        <f t="shared" si="16"/>
        <v>23</v>
      </c>
      <c r="AN67" s="123" t="str">
        <f t="shared" si="17"/>
        <v>23</v>
      </c>
      <c r="AO67" s="123">
        <f>COUNTIF($I67:I$72,I67)</f>
        <v>1</v>
      </c>
      <c r="AP67" s="172" t="str">
        <f t="shared" si="18"/>
        <v/>
      </c>
      <c r="AQ67" s="173" t="str">
        <f t="shared" si="19"/>
        <v/>
      </c>
      <c r="AR67" s="174"/>
      <c r="AS67" s="174"/>
      <c r="AT67" s="174"/>
      <c r="AU67" s="128" t="str">
        <f t="shared" si="33"/>
        <v/>
      </c>
      <c r="AV67" s="128">
        <f t="shared" si="20"/>
        <v>0</v>
      </c>
      <c r="AW67" s="184">
        <f>IF(AV67&lt;1,0,SUMIF($I$44:I66,I67,$W$44:W66))</f>
        <v>0</v>
      </c>
      <c r="AX67" s="184">
        <f>IF(AV67&lt;2,0,SUMIF($I68:I$348,I67,$W68:W$348))</f>
        <v>0</v>
      </c>
      <c r="AY67" s="128">
        <f t="shared" si="21"/>
        <v>0</v>
      </c>
      <c r="AZ67" s="128">
        <f t="shared" si="22"/>
        <v>0</v>
      </c>
      <c r="BA67" s="175">
        <f>IF(AW67+AX67=0,0,IF(AW67=0,VLOOKUP(I67,I68:$W$348,15,FALSE),VLOOKUP(I67,$I$45:$W67,15,FALSE)))</f>
        <v>0</v>
      </c>
      <c r="BB67" s="128">
        <f t="shared" si="23"/>
        <v>0</v>
      </c>
      <c r="BC67" s="175">
        <f>IF(AW67+AX67=0,0,IF(AW67=0,VLOOKUP(I67,I68:$Y$348,17,FALSE),VLOOKUP(I67,$I$45:$Y67,17,FALSE)))</f>
        <v>0</v>
      </c>
      <c r="BD67" s="175">
        <f t="shared" si="24"/>
        <v>0</v>
      </c>
      <c r="BE67" s="128">
        <f t="shared" si="25"/>
        <v>0</v>
      </c>
      <c r="BF67" s="176" t="str">
        <f t="shared" si="26"/>
        <v/>
      </c>
      <c r="BG67" s="128">
        <f t="shared" si="27"/>
        <v>0</v>
      </c>
      <c r="BH67" s="175" t="str">
        <f t="shared" si="28"/>
        <v/>
      </c>
    </row>
    <row r="68" spans="1:69" ht="30" customHeight="1" x14ac:dyDescent="0.15">
      <c r="A68" s="152" t="str">
        <f t="shared" si="5"/>
        <v/>
      </c>
      <c r="B68" s="152"/>
      <c r="C68" s="152"/>
      <c r="D68" s="152"/>
      <c r="E68" s="152">
        <f t="shared" si="6"/>
        <v>0</v>
      </c>
      <c r="F68" s="153">
        <v>24</v>
      </c>
      <c r="G68" s="154" t="str">
        <f t="shared" si="29"/>
        <v>024</v>
      </c>
      <c r="H68" s="140" t="str">
        <f>IF(I68="","",VLOOKUP(I68,[3]マスター!$B$2:$C$5000,2,0))</f>
        <v/>
      </c>
      <c r="I68" s="155"/>
      <c r="J68" s="156"/>
      <c r="K68" s="156"/>
      <c r="L68" s="157"/>
      <c r="M68" s="158"/>
      <c r="N68" s="156"/>
      <c r="O68" s="159" t="str">
        <f t="shared" si="30"/>
        <v/>
      </c>
      <c r="P68" s="280" t="str">
        <f>IF(I68="","",VLOOKUP(I68,[3]マスター!$B$2:$C$5000,2,0))</f>
        <v/>
      </c>
      <c r="Q68" s="280" t="e">
        <f>VLOOKUP(R68,[3]マスター!$B$2:$C$5000,2,0)</f>
        <v>#N/A</v>
      </c>
      <c r="R68" s="280" t="e">
        <f>VLOOKUP(S68,[3]マスター!$B$2:$C$5000,2,0)</f>
        <v>#N/A</v>
      </c>
      <c r="S68" s="281" t="str">
        <f>IF(I68="","",VLOOKUP(I68,[3]マスター!$B$2:$D$5000,3,0))</f>
        <v/>
      </c>
      <c r="T68" s="281"/>
      <c r="U68" s="161" t="str">
        <f>IF(I68="","",VLOOKUP(I68,[3]マスター!$B$2:$L$5000,11,0))</f>
        <v/>
      </c>
      <c r="V68" s="161" t="str">
        <f>IF(I68="","",VLOOKUP(I68,[3]マスター!$B$2:$K$5000,10,0))</f>
        <v/>
      </c>
      <c r="W68" s="179">
        <f t="shared" si="7"/>
        <v>0</v>
      </c>
      <c r="X68" s="163">
        <f t="shared" si="31"/>
        <v>0</v>
      </c>
      <c r="Y68" s="179" t="str">
        <f t="shared" si="8"/>
        <v/>
      </c>
      <c r="Z68" s="180" t="str">
        <f t="shared" si="9"/>
        <v/>
      </c>
      <c r="AA68" s="181" t="str">
        <f t="shared" si="10"/>
        <v/>
      </c>
      <c r="AB68" s="181" t="str">
        <f t="shared" si="11"/>
        <v/>
      </c>
      <c r="AC68" s="165" t="str">
        <f t="shared" si="32"/>
        <v/>
      </c>
      <c r="AD68" s="182" t="str">
        <f t="shared" si="12"/>
        <v/>
      </c>
      <c r="AE68" s="182" t="str">
        <f t="shared" si="13"/>
        <v/>
      </c>
      <c r="AF68" s="182" t="str">
        <f t="shared" si="14"/>
        <v/>
      </c>
      <c r="AG68" s="183" t="str">
        <f t="shared" si="15"/>
        <v/>
      </c>
      <c r="AH68" s="168" t="str">
        <f t="shared" si="34"/>
        <v/>
      </c>
      <c r="AL68" s="125">
        <v>1</v>
      </c>
      <c r="AM68" s="123" t="str">
        <f t="shared" si="16"/>
        <v>24</v>
      </c>
      <c r="AN68" s="123" t="str">
        <f t="shared" si="17"/>
        <v>24</v>
      </c>
      <c r="AO68" s="123">
        <f>COUNTIF($I68:I$72,I68)</f>
        <v>1</v>
      </c>
      <c r="AP68" s="172" t="str">
        <f t="shared" si="18"/>
        <v/>
      </c>
      <c r="AQ68" s="173" t="str">
        <f t="shared" si="19"/>
        <v/>
      </c>
      <c r="AR68" s="174"/>
      <c r="AS68" s="174"/>
      <c r="AT68" s="174"/>
      <c r="AU68" s="128" t="str">
        <f t="shared" si="33"/>
        <v/>
      </c>
      <c r="AV68" s="128">
        <f t="shared" si="20"/>
        <v>0</v>
      </c>
      <c r="AW68" s="184">
        <f>IF(AV68&lt;1,0,SUMIF($I$44:I67,I68,$W$44:W67))</f>
        <v>0</v>
      </c>
      <c r="AX68" s="184">
        <f>IF(AV68&lt;2,0,SUMIF($I69:I$348,I68,$W69:W$348))</f>
        <v>0</v>
      </c>
      <c r="AY68" s="128">
        <f t="shared" si="21"/>
        <v>0</v>
      </c>
      <c r="AZ68" s="128">
        <f t="shared" si="22"/>
        <v>0</v>
      </c>
      <c r="BA68" s="175">
        <f>IF(AW68+AX68=0,0,IF(AW68=0,VLOOKUP(I68,I69:$W$348,15,FALSE),VLOOKUP(I68,$I$45:$W68,15,FALSE)))</f>
        <v>0</v>
      </c>
      <c r="BB68" s="128">
        <f t="shared" si="23"/>
        <v>0</v>
      </c>
      <c r="BC68" s="175">
        <f>IF(AW68+AX68=0,0,IF(AW68=0,VLOOKUP(I68,I69:$Y$348,17,FALSE),VLOOKUP(I68,$I$45:$Y68,17,FALSE)))</f>
        <v>0</v>
      </c>
      <c r="BD68" s="175">
        <f t="shared" si="24"/>
        <v>0</v>
      </c>
      <c r="BE68" s="128">
        <f t="shared" si="25"/>
        <v>0</v>
      </c>
      <c r="BF68" s="176" t="str">
        <f t="shared" si="26"/>
        <v/>
      </c>
      <c r="BG68" s="128">
        <f t="shared" si="27"/>
        <v>0</v>
      </c>
      <c r="BH68" s="175" t="str">
        <f t="shared" si="28"/>
        <v/>
      </c>
    </row>
    <row r="69" spans="1:69" ht="30" customHeight="1" x14ac:dyDescent="0.15">
      <c r="A69" s="152" t="str">
        <f t="shared" si="5"/>
        <v/>
      </c>
      <c r="B69" s="152"/>
      <c r="C69" s="152"/>
      <c r="D69" s="152"/>
      <c r="E69" s="152">
        <f t="shared" si="6"/>
        <v>0</v>
      </c>
      <c r="F69" s="153">
        <v>25</v>
      </c>
      <c r="G69" s="154" t="str">
        <f t="shared" si="29"/>
        <v>025</v>
      </c>
      <c r="H69" s="140" t="str">
        <f>IF(I69="","",VLOOKUP(I69,[3]マスター!$B$2:$C$5000,2,0))</f>
        <v/>
      </c>
      <c r="I69" s="155"/>
      <c r="J69" s="156"/>
      <c r="K69" s="156"/>
      <c r="L69" s="157"/>
      <c r="M69" s="158"/>
      <c r="N69" s="156"/>
      <c r="O69" s="159" t="str">
        <f t="shared" si="30"/>
        <v/>
      </c>
      <c r="P69" s="280" t="str">
        <f>IF(I69="","",VLOOKUP(I69,[3]マスター!$B$2:$C$5000,2,0))</f>
        <v/>
      </c>
      <c r="Q69" s="280" t="e">
        <f>VLOOKUP(R69,[3]マスター!$B$2:$C$5000,2,0)</f>
        <v>#N/A</v>
      </c>
      <c r="R69" s="280" t="e">
        <f>VLOOKUP(S69,[3]マスター!$B$2:$C$5000,2,0)</f>
        <v>#N/A</v>
      </c>
      <c r="S69" s="281" t="str">
        <f>IF(I69="","",VLOOKUP(I69,[3]マスター!$B$2:$D$5000,3,0))</f>
        <v/>
      </c>
      <c r="T69" s="281"/>
      <c r="U69" s="161" t="str">
        <f>IF(I69="","",VLOOKUP(I69,[3]マスター!$B$2:$L$5000,11,0))</f>
        <v/>
      </c>
      <c r="V69" s="161" t="str">
        <f>IF(I69="","",VLOOKUP(I69,[3]マスター!$B$2:$K$5000,10,0))</f>
        <v/>
      </c>
      <c r="W69" s="179">
        <f t="shared" si="7"/>
        <v>0</v>
      </c>
      <c r="X69" s="163">
        <f t="shared" si="31"/>
        <v>0</v>
      </c>
      <c r="Y69" s="179" t="str">
        <f t="shared" si="8"/>
        <v/>
      </c>
      <c r="Z69" s="180" t="str">
        <f t="shared" si="9"/>
        <v/>
      </c>
      <c r="AA69" s="181" t="str">
        <f t="shared" si="10"/>
        <v/>
      </c>
      <c r="AB69" s="181" t="str">
        <f t="shared" si="11"/>
        <v/>
      </c>
      <c r="AC69" s="165" t="str">
        <f t="shared" si="32"/>
        <v/>
      </c>
      <c r="AD69" s="182" t="str">
        <f t="shared" si="12"/>
        <v/>
      </c>
      <c r="AE69" s="182" t="str">
        <f t="shared" si="13"/>
        <v/>
      </c>
      <c r="AF69" s="182" t="str">
        <f t="shared" si="14"/>
        <v/>
      </c>
      <c r="AG69" s="183" t="str">
        <f t="shared" si="15"/>
        <v/>
      </c>
      <c r="AH69" s="168" t="str">
        <f t="shared" si="34"/>
        <v/>
      </c>
      <c r="AL69" s="125">
        <v>1</v>
      </c>
      <c r="AM69" s="123" t="str">
        <f t="shared" si="16"/>
        <v>25</v>
      </c>
      <c r="AN69" s="123" t="str">
        <f t="shared" si="17"/>
        <v>25</v>
      </c>
      <c r="AO69" s="123">
        <f>COUNTIF($I69:I$72,I69)</f>
        <v>1</v>
      </c>
      <c r="AP69" s="172" t="str">
        <f t="shared" si="18"/>
        <v/>
      </c>
      <c r="AQ69" s="173" t="str">
        <f t="shared" si="19"/>
        <v/>
      </c>
      <c r="AR69" s="174"/>
      <c r="AS69" s="174"/>
      <c r="AT69" s="174"/>
      <c r="AU69" s="128" t="str">
        <f t="shared" si="33"/>
        <v/>
      </c>
      <c r="AV69" s="128">
        <f t="shared" si="20"/>
        <v>0</v>
      </c>
      <c r="AW69" s="184">
        <f>IF(AV69&lt;1,0,SUMIF($I$44:I68,I69,$W$44:W68))</f>
        <v>0</v>
      </c>
      <c r="AX69" s="184">
        <f>IF(AV69&lt;2,0,SUMIF($I70:I$348,I69,$W70:W$348))</f>
        <v>0</v>
      </c>
      <c r="AY69" s="128">
        <f t="shared" si="21"/>
        <v>0</v>
      </c>
      <c r="AZ69" s="128">
        <f t="shared" si="22"/>
        <v>0</v>
      </c>
      <c r="BA69" s="175">
        <f>IF(AW69+AX69=0,0,IF(AW69=0,VLOOKUP(I69,I70:$W$348,15,FALSE),VLOOKUP(I69,$I$45:$W69,15,FALSE)))</f>
        <v>0</v>
      </c>
      <c r="BB69" s="128">
        <f t="shared" si="23"/>
        <v>0</v>
      </c>
      <c r="BC69" s="175">
        <f>IF(AW69+AX69=0,0,IF(AW69=0,VLOOKUP(I69,I70:$Y$348,17,FALSE),VLOOKUP(I69,$I$45:$Y69,17,FALSE)))</f>
        <v>0</v>
      </c>
      <c r="BD69" s="175">
        <f t="shared" si="24"/>
        <v>0</v>
      </c>
      <c r="BE69" s="128">
        <f t="shared" si="25"/>
        <v>0</v>
      </c>
      <c r="BF69" s="176" t="str">
        <f t="shared" si="26"/>
        <v/>
      </c>
      <c r="BG69" s="128">
        <f t="shared" si="27"/>
        <v>0</v>
      </c>
      <c r="BH69" s="175" t="str">
        <f t="shared" si="28"/>
        <v/>
      </c>
    </row>
    <row r="70" spans="1:69" ht="30" customHeight="1" x14ac:dyDescent="0.15">
      <c r="A70" s="152"/>
      <c r="B70" s="152"/>
      <c r="C70" s="152"/>
      <c r="D70" s="190"/>
      <c r="E70" s="190"/>
      <c r="F70" s="191"/>
      <c r="G70" s="192"/>
      <c r="H70" s="193"/>
      <c r="I70" s="194">
        <f>$I$42</f>
        <v>0</v>
      </c>
      <c r="J70" s="195"/>
      <c r="K70" s="196"/>
      <c r="L70" s="197"/>
      <c r="M70" s="198"/>
      <c r="N70" s="199"/>
      <c r="O70" s="200"/>
      <c r="P70" s="103">
        <v>1</v>
      </c>
      <c r="Q70" s="201">
        <f>IF(M71&gt;=25,"",COUNT($Q$40,$P$70))</f>
        <v>2</v>
      </c>
      <c r="R70" s="201"/>
      <c r="S70" s="67"/>
      <c r="T70" s="105"/>
      <c r="U70" s="202"/>
      <c r="X70" s="163"/>
      <c r="Z70" s="177"/>
      <c r="AA70" s="205"/>
      <c r="AB70" s="205"/>
      <c r="AC70" s="206"/>
      <c r="AD70" s="205"/>
      <c r="AE70" s="205"/>
      <c r="AF70" s="205"/>
      <c r="AG70" s="123"/>
      <c r="AH70" s="207"/>
      <c r="AI70" s="208" t="s">
        <v>0</v>
      </c>
      <c r="AJ70" s="170">
        <f>COUNT(I73:I97)</f>
        <v>4</v>
      </c>
      <c r="AL70" s="125"/>
      <c r="AM70" s="123"/>
      <c r="AN70" s="123"/>
      <c r="AO70" s="123"/>
      <c r="AP70" s="172"/>
      <c r="AQ70" s="173"/>
      <c r="AR70" s="174"/>
      <c r="AS70" s="174"/>
      <c r="AT70" s="174"/>
      <c r="AU70" s="128"/>
      <c r="AV70" s="128"/>
      <c r="AW70" s="184"/>
      <c r="AX70" s="184"/>
      <c r="AY70" s="128"/>
      <c r="AZ70" s="128"/>
      <c r="BA70" s="175"/>
      <c r="BB70" s="128"/>
      <c r="BC70" s="175"/>
      <c r="BD70" s="175"/>
      <c r="BE70" s="128"/>
      <c r="BF70" s="176"/>
      <c r="BG70" s="128"/>
      <c r="BH70" s="175"/>
    </row>
    <row r="71" spans="1:69" ht="30" customHeight="1" x14ac:dyDescent="0.15">
      <c r="A71" s="152"/>
      <c r="B71" s="152"/>
      <c r="C71" s="152"/>
      <c r="D71" s="137"/>
      <c r="E71" s="137"/>
      <c r="F71" s="209"/>
      <c r="G71" s="210">
        <f>SUMIF($X$1:$X$40,I71,$Z$1:$Z$40)</f>
        <v>0</v>
      </c>
      <c r="H71" s="112"/>
      <c r="I71" s="285" t="s">
        <v>76</v>
      </c>
      <c r="J71" s="285"/>
      <c r="K71" s="285"/>
      <c r="L71" s="211"/>
      <c r="M71" s="212">
        <f>IF(I71="","",SUMIF($J$4:$J$32,I71,$I$4:$I$32))</f>
        <v>4</v>
      </c>
      <c r="N71" s="213"/>
      <c r="O71" s="214"/>
      <c r="P71" s="103"/>
      <c r="Q71" s="213">
        <f>IF(M71&gt;=25,"",COUNTIF($Q$37:$AH$37,$O$37))</f>
        <v>4</v>
      </c>
      <c r="R71" s="213"/>
      <c r="S71" s="100"/>
      <c r="T71" s="105"/>
      <c r="U71" s="215"/>
      <c r="V71" s="216"/>
      <c r="W71" s="217"/>
      <c r="X71" s="163"/>
      <c r="Y71" s="218"/>
      <c r="Z71" s="219"/>
      <c r="AA71" s="220"/>
      <c r="AB71" s="221"/>
      <c r="AC71" s="222"/>
      <c r="AD71" s="223"/>
      <c r="AE71" s="223"/>
      <c r="AF71" s="223"/>
      <c r="AG71" s="224"/>
      <c r="AH71" s="225"/>
      <c r="AI71" s="123" t="str">
        <f>I71</f>
        <v>40SKY</v>
      </c>
      <c r="AJ71" s="170">
        <f>AJ70</f>
        <v>4</v>
      </c>
      <c r="AK71" s="171">
        <f>SUM(Y73:Y97)</f>
        <v>31</v>
      </c>
      <c r="AL71" s="125"/>
      <c r="AM71" s="123"/>
      <c r="AN71" s="123"/>
      <c r="AO71" s="123"/>
      <c r="AP71" s="172"/>
      <c r="AQ71" s="173"/>
      <c r="AR71" s="174"/>
      <c r="AS71" s="174"/>
      <c r="AT71" s="174"/>
      <c r="AU71" s="128"/>
      <c r="AV71" s="128"/>
      <c r="AW71" s="184"/>
      <c r="AX71" s="184"/>
      <c r="AY71" s="128"/>
      <c r="AZ71" s="128"/>
      <c r="BA71" s="175"/>
      <c r="BB71" s="128"/>
      <c r="BC71" s="175"/>
      <c r="BD71" s="175"/>
      <c r="BE71" s="128"/>
      <c r="BF71" s="176"/>
      <c r="BG71" s="128"/>
      <c r="BH71" s="175"/>
    </row>
    <row r="72" spans="1:69" s="247" customFormat="1" ht="30" customHeight="1" x14ac:dyDescent="0.15">
      <c r="A72" s="152"/>
      <c r="B72" s="152"/>
      <c r="C72" s="152"/>
      <c r="D72" s="152"/>
      <c r="E72" s="152"/>
      <c r="F72" s="138">
        <f>$F$44</f>
        <v>0</v>
      </c>
      <c r="G72" s="226" t="s">
        <v>77</v>
      </c>
      <c r="H72" s="139" t="str">
        <f t="shared" ref="H72:M72" si="35">H44</f>
        <v>名前</v>
      </c>
      <c r="I72" s="227" t="str">
        <f t="shared" si="35"/>
        <v>コード</v>
      </c>
      <c r="J72" s="228" t="str">
        <f t="shared" si="35"/>
        <v>ＩＮ</v>
      </c>
      <c r="K72" s="228" t="str">
        <f t="shared" si="35"/>
        <v>ＯＵＴ</v>
      </c>
      <c r="L72" s="229" t="str">
        <f t="shared" si="35"/>
        <v>休憩</v>
      </c>
      <c r="M72" s="230" t="str">
        <f t="shared" si="35"/>
        <v>出張</v>
      </c>
      <c r="N72" s="231" t="str">
        <f>N43</f>
        <v>朝食  　 休憩</v>
      </c>
      <c r="O72" s="232">
        <f>$O$44</f>
        <v>0</v>
      </c>
      <c r="P72" s="233"/>
      <c r="Q72" s="233"/>
      <c r="R72" s="234"/>
      <c r="S72" s="235"/>
      <c r="T72" s="235"/>
      <c r="U72" s="235"/>
      <c r="V72" s="235"/>
      <c r="W72" s="236"/>
      <c r="X72" s="163"/>
      <c r="Y72" s="236"/>
      <c r="Z72" s="237"/>
      <c r="AA72" s="238"/>
      <c r="AB72" s="239"/>
      <c r="AC72" s="240"/>
      <c r="AD72" s="241"/>
      <c r="AE72" s="241"/>
      <c r="AF72" s="241"/>
      <c r="AG72" s="242"/>
      <c r="AH72" s="243"/>
      <c r="AI72" s="123"/>
      <c r="AJ72" s="170"/>
      <c r="AK72" s="171"/>
      <c r="AL72" s="125"/>
      <c r="AM72" s="123" t="str">
        <f>CONCATENATE($F72,$N72)</f>
        <v>0朝食  　 休憩</v>
      </c>
      <c r="AN72" s="123" t="str">
        <f>CONCATENATE($F72,$M72)</f>
        <v>0出張</v>
      </c>
      <c r="AO72" s="123" t="s">
        <v>78</v>
      </c>
      <c r="AP72" s="244" t="s">
        <v>79</v>
      </c>
      <c r="AQ72" s="126" t="s">
        <v>80</v>
      </c>
      <c r="AR72" s="127" t="s">
        <v>81</v>
      </c>
      <c r="AS72" s="244" t="s">
        <v>82</v>
      </c>
      <c r="AT72" s="244"/>
      <c r="AU72" s="171"/>
      <c r="AV72" s="171"/>
      <c r="AW72" s="16"/>
      <c r="AX72" s="16"/>
      <c r="AY72" s="171"/>
      <c r="AZ72" s="171"/>
      <c r="BA72" s="245"/>
      <c r="BB72" s="171"/>
      <c r="BC72" s="245"/>
      <c r="BD72" s="245"/>
      <c r="BE72" s="171"/>
      <c r="BF72" s="246"/>
      <c r="BG72" s="171"/>
      <c r="BH72" s="245"/>
      <c r="BI72" s="171"/>
      <c r="BJ72" s="171"/>
      <c r="BK72" s="171"/>
      <c r="BM72" s="128"/>
      <c r="BN72" s="128"/>
      <c r="BO72" s="128"/>
      <c r="BP72" s="128"/>
      <c r="BQ72" s="128"/>
    </row>
    <row r="73" spans="1:69" ht="30" customHeight="1" x14ac:dyDescent="0.15">
      <c r="A73" s="152" t="str">
        <f t="shared" ref="A73:A97" si="36">IF(I73="","",CONCATENATE(AO73,CONCATENATE(SUMIF($G$4:$G$32,G73,$F$4:$F$32),I73)))</f>
        <v>1036683</v>
      </c>
      <c r="B73" s="152">
        <f t="shared" ref="B73:B136" si="37">IF(G73="","",SUMIF($G$4:$G$32,G73,$F$4:$F$32))</f>
        <v>0</v>
      </c>
      <c r="C73" s="152">
        <f t="shared" ref="C73:C136" si="38">AO73</f>
        <v>1</v>
      </c>
      <c r="D73" s="152" t="str">
        <f t="shared" ref="D73:D97" si="39">CONCATENATE(AR73,CONCATENATE(E73,F73))</f>
        <v>0026</v>
      </c>
      <c r="E73" s="152">
        <f t="shared" ref="E73:E97" si="40">IF(I73="","",IF(AR72=AR73,SUMIF($AR$73:$AR$348,AR73),IF(AR74="",AR73,IF(AR73=AR74,SUMIF($AR$73:$AR$348,AR73)))))</f>
        <v>0</v>
      </c>
      <c r="F73" s="152">
        <f>IF(G71=G42,26,1)</f>
        <v>26</v>
      </c>
      <c r="G73" s="154" t="str">
        <f>CONCATENATE($G$71,F73)</f>
        <v>026</v>
      </c>
      <c r="H73" s="140" t="str">
        <f>IF(I73="","",VLOOKUP(I73,[3]マスター!$B$2:$C$5000,2,0))</f>
        <v>村上　祐多</v>
      </c>
      <c r="I73" s="155">
        <v>36683</v>
      </c>
      <c r="J73" s="156">
        <v>7.5</v>
      </c>
      <c r="K73" s="156">
        <v>16.5</v>
      </c>
      <c r="L73" s="157">
        <v>1</v>
      </c>
      <c r="M73" s="158"/>
      <c r="N73" s="156"/>
      <c r="O73" s="159" t="str">
        <f t="shared" ref="O73:O97" si="41">IF(J73="","",IF(AV73&gt;2,IF(BG73=3,"ssS",IF(BG73=2,"sSs","Sss")),IF(AV73=2,IF(BG73=3,"sS","Ss"),"")))</f>
        <v/>
      </c>
      <c r="P73" s="280" t="str">
        <f>IF(I73="","",VLOOKUP(I73,[3]マスター!$B$2:$C$5000,2,0))</f>
        <v>村上　祐多</v>
      </c>
      <c r="Q73" s="280" t="e">
        <f>VLOOKUP(R73,[3]マスター!$B$2:$C$5000,2,0)</f>
        <v>#N/A</v>
      </c>
      <c r="R73" s="280" t="e">
        <f>VLOOKUP(S73,[3]マスター!$B$2:$C$5000,2,0)</f>
        <v>#N/A</v>
      </c>
      <c r="S73" s="281" t="str">
        <f>IF(I73="","",VLOOKUP(I73,[3]マスター!$B$2:$D$5000,3,0))</f>
        <v>ムラカミ　ユウタ</v>
      </c>
      <c r="T73" s="281"/>
      <c r="U73" s="161" t="str">
        <f>IF(I73="","",VLOOKUP(I73,[3]マスター!$B$2:$L$5000,11,0))</f>
        <v>E</v>
      </c>
      <c r="V73" s="161">
        <f>IF(I73="","",VLOOKUP(I73,[3]マスター!$B$2:$K$5000,10,0))</f>
        <v>1400</v>
      </c>
      <c r="W73" s="162">
        <f t="shared" ref="W73:W97" si="42">J73+L73</f>
        <v>8.5</v>
      </c>
      <c r="X73" s="163">
        <f t="shared" si="31"/>
        <v>16.5</v>
      </c>
      <c r="Y73" s="162">
        <f t="shared" ref="Y73:Y97" si="43">IF(V73&lt;&gt;"",X73-W73,"")</f>
        <v>8</v>
      </c>
      <c r="Z73" s="164">
        <f t="shared" ref="Z73:Z97" si="44">IF(V73&lt;&gt;"",V73*Y73,"")</f>
        <v>11200</v>
      </c>
      <c r="AA73" s="160">
        <f t="shared" ref="AA73:AA97" si="45">IF(V73&lt;&gt;"",IF(W73&lt;7,7-W73,0),"")</f>
        <v>0</v>
      </c>
      <c r="AB73" s="160">
        <f t="shared" ref="AB73:AB97" si="46">IF(V73&lt;&gt;"",IF(X73&gt;22,X73-22,0),"")</f>
        <v>0</v>
      </c>
      <c r="AC73" s="165">
        <f>IF(V73&lt;&gt;"",IF(P73=V73,IF((Y73+Y74)&gt;8,(Y73+Y74)-8),IF(Y73&gt;8,Y73-8,0)),"")</f>
        <v>0</v>
      </c>
      <c r="AD73" s="166">
        <f t="shared" ref="AD73:AD97" si="47">IF(V73&lt;&gt;"",V73*AA73*0.25,"")</f>
        <v>0</v>
      </c>
      <c r="AE73" s="166">
        <f t="shared" ref="AE73:AE97" si="48">IF(V73&lt;&gt;"",V73*AB73*0.25,"")</f>
        <v>0</v>
      </c>
      <c r="AF73" s="166">
        <f t="shared" ref="AF73:AF97" si="49">IF(AC73&lt;&gt;"",V73*0.25*AC73,"")</f>
        <v>0</v>
      </c>
      <c r="AG73" s="183">
        <f t="shared" ref="AG73:AG97" si="50">IF(I73="","",IF(AV73&gt;2,IF(BG73=3,$AG$42,IF(BG73=2,$AG$42,$AG$43)),IF(AV73=2,IF(BG73=3,$AG$42,$AG$43),$AG$43)))</f>
        <v>700</v>
      </c>
      <c r="AH73" s="168">
        <f>IF(V73&lt;&gt;"",Z73+AD73+AE73+AF73,"")</f>
        <v>11200</v>
      </c>
      <c r="AL73" s="125">
        <v>1</v>
      </c>
      <c r="AM73" s="123" t="str">
        <f t="shared" ref="AM73:AM97" si="51">CONCATENATE($M$71,$N73)</f>
        <v>4</v>
      </c>
      <c r="AN73" s="123" t="str">
        <f t="shared" ref="AN73:AN97" si="52">CONCATENATE($M$71,$M73)</f>
        <v>4</v>
      </c>
      <c r="AO73" s="123">
        <f>COUNTIF($I$72:I73,I73)</f>
        <v>1</v>
      </c>
      <c r="AP73" s="172">
        <f t="shared" ref="AP73:AP97" si="53">Y73</f>
        <v>8</v>
      </c>
      <c r="AQ73" s="173">
        <f t="shared" ref="AQ73:AQ97" si="54">AH73</f>
        <v>11200</v>
      </c>
      <c r="AR73" s="14">
        <f t="shared" ref="AR73:AR136" si="55">IF(G73="","",SUMIF($G$4:$G$32,G73,$F$4:$F$32))</f>
        <v>0</v>
      </c>
      <c r="AS73" s="177">
        <f t="shared" ref="AS73:AS97" si="56">IF($I73="","",RANK($I73,$I$73:$I$348,0))</f>
        <v>3</v>
      </c>
      <c r="AU73" s="128">
        <f t="shared" ref="AU73:AU97" si="57">IF(I73&gt;1,1,"")</f>
        <v>1</v>
      </c>
      <c r="AV73" s="128">
        <f t="shared" ref="AV73:AV97" si="58">SUMIF($I$45:$I$348,I73,$AU$45:$AU$348)</f>
        <v>1</v>
      </c>
      <c r="AW73" s="184">
        <f>IF(AV73&lt;1,0,SUMIF($I$44:I72,I73,$W$44:W72))</f>
        <v>0</v>
      </c>
      <c r="AX73" s="184">
        <f>IF(AV73&lt;2,0,SUMIF($I74:I$348,I73,$W74:W$348))</f>
        <v>0</v>
      </c>
      <c r="AY73" s="128">
        <f t="shared" ref="AY73:AY97" si="59">IF(AV73=2,IF(BG73=2,0,IF(BC73&gt;=8,IF(Y73&gt;8,(8-Y73)+Y73,Y73),IF(BC73+Y73&lt;8,0,BC73+Y73-8))),0)</f>
        <v>0</v>
      </c>
      <c r="AZ73" s="128">
        <f t="shared" ref="AZ73:AZ97" si="60">IF(BG73=1,0,IF(BG73=2,IF(BH73&gt;8,IF(Y73&gt;8,8-Y73+Y73,Y73),IF(Y73&gt;8,Y73+BH73-8-(Y73-8),IF(BH73+Y73&gt;8,BH73+Y73-8,0))),IF(BG73=3,IF(BC73+BD68&gt;8,IF(Y73&gt;=8,8,Y73),IF(Y73+BC73+BD68&gt;8,Y73+BC73+BD68-8,0)),0)))</f>
        <v>0</v>
      </c>
      <c r="BA73" s="175">
        <f>IF(AW73+AX73=0,0,IF(AW73=0,VLOOKUP(I73,I74:$W$348,15,FALSE),VLOOKUP(I73,$I$45:$W73,15,FALSE)))</f>
        <v>0</v>
      </c>
      <c r="BB73" s="128">
        <f t="shared" ref="BB73:BB97" si="61">IF(BA73&gt;W73,1,0)+IF(BA73&gt;BD73,1,0)</f>
        <v>0</v>
      </c>
      <c r="BC73" s="175">
        <f>IF(AW73+AX73=0,0,IF(AW73=0,VLOOKUP(I73,I74:$Y$348,17,FALSE),VLOOKUP(I73,$I$45:$Y73,17,FALSE)))</f>
        <v>0</v>
      </c>
      <c r="BD73" s="175">
        <f t="shared" ref="BD73:BD97" si="62">IF(AND(AW73&gt;1,AX73&gt;1),AX73,AW73+AX73-BA73)</f>
        <v>0</v>
      </c>
      <c r="BE73" s="128">
        <f t="shared" ref="BE73:BE97" si="63">IF(BD73&gt;BA73,1,0)+IF(BD73&gt;W73,1,0)</f>
        <v>0</v>
      </c>
      <c r="BF73" s="176">
        <f t="shared" ref="BF73:BF97" si="64">IF(I73="","",SUMIF($I$45:$I$348,I73,$Y$45:$Y$348)-BC73-Y73)</f>
        <v>0</v>
      </c>
      <c r="BG73" s="128">
        <f t="shared" ref="BG73:BG97" si="65">IF(AW73+AX73=0,0,IF(BB73+BE73=3,1,IF(BB73+BE73=2,2,3)))</f>
        <v>0</v>
      </c>
      <c r="BH73" s="175">
        <f t="shared" ref="BH73:BH97" si="66">IF(BE73=2,BC73,BF73)</f>
        <v>0</v>
      </c>
      <c r="BI73" s="177">
        <f t="shared" ref="BI73:BI97" si="67">IF($BG73&lt;&gt;"",$J73,IF($BG73=3,$J73,IF($BG73=2,$J73,IF($BG73=1,$J73,""))))</f>
        <v>7.5</v>
      </c>
      <c r="BJ73" s="177">
        <f t="shared" ref="BJ73:BJ97" si="68">IF($BG73&lt;&gt;"",$K73,IF($BG73=3,$K73,IF($BG73=2,$K73,IF($BG73=1,$K73,""))))</f>
        <v>16.5</v>
      </c>
      <c r="BK73" s="177">
        <f>IF(I73="","",AR73)</f>
        <v>0</v>
      </c>
      <c r="BL73" s="248">
        <f>COUNTIF($B$73:B73,B73)</f>
        <v>1</v>
      </c>
      <c r="BM73" s="128">
        <f>(SUMIF(変換前!$AR$73:$AR$348,BP73)/BP73)</f>
        <v>0</v>
      </c>
      <c r="BN73" s="128" t="str">
        <f>IF($BM$73&gt;=1,1,"")</f>
        <v/>
      </c>
      <c r="BO73" s="249" t="str">
        <f>$G$4</f>
        <v>ウィンダミア</v>
      </c>
      <c r="BP73" s="128">
        <f>F4</f>
        <v>1</v>
      </c>
    </row>
    <row r="74" spans="1:69" ht="30" customHeight="1" x14ac:dyDescent="0.15">
      <c r="A74" s="152" t="str">
        <f t="shared" si="36"/>
        <v>1036789</v>
      </c>
      <c r="B74" s="152">
        <f t="shared" si="37"/>
        <v>0</v>
      </c>
      <c r="C74" s="152">
        <f t="shared" si="38"/>
        <v>1</v>
      </c>
      <c r="D74" s="152" t="str">
        <f t="shared" si="39"/>
        <v>0027</v>
      </c>
      <c r="E74" s="152">
        <f t="shared" si="40"/>
        <v>0</v>
      </c>
      <c r="F74" s="152">
        <f>F73+1</f>
        <v>27</v>
      </c>
      <c r="G74" s="154" t="str">
        <f t="shared" ref="G74:G97" si="69">CONCATENATE($G$71,F74)</f>
        <v>027</v>
      </c>
      <c r="H74" s="140" t="str">
        <f>IF(I74="","",VLOOKUP(I74,[3]マスター!$B$2:$C$5000,2,0))</f>
        <v>北村　希保</v>
      </c>
      <c r="I74" s="155">
        <v>36789</v>
      </c>
      <c r="J74" s="156">
        <v>11</v>
      </c>
      <c r="K74" s="156">
        <v>17.75</v>
      </c>
      <c r="L74" s="157">
        <v>0.5</v>
      </c>
      <c r="M74" s="158"/>
      <c r="N74" s="156"/>
      <c r="O74" s="159" t="str">
        <f t="shared" si="41"/>
        <v/>
      </c>
      <c r="P74" s="280" t="str">
        <f>IF(I74="","",VLOOKUP(I74,[3]マスター!$B$2:$C$5000,2,0))</f>
        <v>北村　希保</v>
      </c>
      <c r="Q74" s="280" t="e">
        <f>VLOOKUP(R74,[3]マスター!$B$2:$C$5000,2,0)</f>
        <v>#N/A</v>
      </c>
      <c r="R74" s="280" t="e">
        <f>VLOOKUP(S74,[3]マスター!$B$2:$C$5000,2,0)</f>
        <v>#N/A</v>
      </c>
      <c r="S74" s="281" t="str">
        <f>IF(I74="","",VLOOKUP(I74,[3]マスター!$B$2:$D$5000,3,0))</f>
        <v>キタムラ　キホ</v>
      </c>
      <c r="T74" s="281"/>
      <c r="U74" s="161" t="str">
        <f>IF(I74="","",VLOOKUP(I74,[3]マスター!$B$2:$L$5000,11,0))</f>
        <v>D50</v>
      </c>
      <c r="V74" s="161">
        <f>IF(I74="","",VLOOKUP(I74,[3]マスター!$B$2:$K$5000,10,0))</f>
        <v>1350</v>
      </c>
      <c r="W74" s="162">
        <f t="shared" si="42"/>
        <v>11.5</v>
      </c>
      <c r="X74" s="163">
        <f t="shared" si="31"/>
        <v>17.75</v>
      </c>
      <c r="Y74" s="162">
        <f t="shared" si="43"/>
        <v>6.25</v>
      </c>
      <c r="Z74" s="164">
        <f t="shared" si="44"/>
        <v>8437.5</v>
      </c>
      <c r="AA74" s="160">
        <f t="shared" si="45"/>
        <v>0</v>
      </c>
      <c r="AB74" s="160">
        <f t="shared" si="46"/>
        <v>0</v>
      </c>
      <c r="AC74" s="165">
        <f t="shared" ref="AC74:AC97" si="70">IF(V74&lt;&gt;"",IF(P74=V74,IF((Y74+Y75)&gt;8,(Y74+Y75)-8),IF(Y74&gt;8,Y74-8,0)),"")</f>
        <v>0</v>
      </c>
      <c r="AD74" s="166">
        <f t="shared" si="47"/>
        <v>0</v>
      </c>
      <c r="AE74" s="166">
        <f t="shared" si="48"/>
        <v>0</v>
      </c>
      <c r="AF74" s="166">
        <f t="shared" si="49"/>
        <v>0</v>
      </c>
      <c r="AG74" s="183">
        <f t="shared" si="50"/>
        <v>700</v>
      </c>
      <c r="AH74" s="168">
        <f>IF(V74&lt;&gt;"",Z74+AD74+AE74+AF74,"")</f>
        <v>8437.5</v>
      </c>
      <c r="AL74" s="125">
        <v>1</v>
      </c>
      <c r="AM74" s="123" t="str">
        <f t="shared" si="51"/>
        <v>4</v>
      </c>
      <c r="AN74" s="123" t="str">
        <f t="shared" si="52"/>
        <v>4</v>
      </c>
      <c r="AO74" s="123">
        <f>COUNTIF($I$72:I74,I74)</f>
        <v>1</v>
      </c>
      <c r="AP74" s="172">
        <f t="shared" si="53"/>
        <v>6.25</v>
      </c>
      <c r="AQ74" s="173">
        <f t="shared" si="54"/>
        <v>8437.5</v>
      </c>
      <c r="AR74" s="14">
        <f t="shared" si="55"/>
        <v>0</v>
      </c>
      <c r="AS74" s="177">
        <f t="shared" si="56"/>
        <v>2</v>
      </c>
      <c r="AU74" s="128">
        <f t="shared" si="57"/>
        <v>1</v>
      </c>
      <c r="AV74" s="128">
        <f t="shared" si="58"/>
        <v>1</v>
      </c>
      <c r="AW74" s="184">
        <f>IF(AV74&lt;1,0,SUMIF($I$44:I73,I74,$W$44:W73))</f>
        <v>0</v>
      </c>
      <c r="AX74" s="184">
        <f>IF(AV74&lt;2,0,SUMIF($I75:I$348,I74,$W75:W$348))</f>
        <v>0</v>
      </c>
      <c r="AY74" s="128">
        <f t="shared" si="59"/>
        <v>0</v>
      </c>
      <c r="AZ74" s="128">
        <f t="shared" si="60"/>
        <v>0</v>
      </c>
      <c r="BA74" s="175">
        <f>IF(AW74+AX74=0,0,IF(AW74=0,VLOOKUP(I74,I75:$W$348,15,FALSE),VLOOKUP(I74,$I$45:$W74,15,FALSE)))</f>
        <v>0</v>
      </c>
      <c r="BB74" s="128">
        <f t="shared" si="61"/>
        <v>0</v>
      </c>
      <c r="BC74" s="175">
        <f>IF(AW74+AX74=0,0,IF(AW74=0,VLOOKUP(I74,I75:$Y$348,17,FALSE),VLOOKUP(I74,$I$45:$Y74,17,FALSE)))</f>
        <v>0</v>
      </c>
      <c r="BD74" s="175">
        <f t="shared" si="62"/>
        <v>0</v>
      </c>
      <c r="BE74" s="128">
        <f t="shared" si="63"/>
        <v>0</v>
      </c>
      <c r="BF74" s="176">
        <f t="shared" si="64"/>
        <v>0</v>
      </c>
      <c r="BG74" s="128">
        <f t="shared" si="65"/>
        <v>0</v>
      </c>
      <c r="BH74" s="175">
        <f t="shared" si="66"/>
        <v>0</v>
      </c>
      <c r="BI74" s="177">
        <f t="shared" si="67"/>
        <v>11</v>
      </c>
      <c r="BJ74" s="177">
        <f t="shared" si="68"/>
        <v>17.75</v>
      </c>
      <c r="BK74" s="177" t="str">
        <f t="shared" ref="BK74:BK99" si="71">IF(AR74=AR73,"",AR74)</f>
        <v/>
      </c>
      <c r="BL74" s="248">
        <f>COUNTIF($B$73:B74,B74)</f>
        <v>2</v>
      </c>
      <c r="BN74" s="128" t="str">
        <f>IF($BM$73&gt;=11,2,"")</f>
        <v/>
      </c>
      <c r="BO74" s="249" t="str">
        <f>$G$4</f>
        <v>ウィンダミア</v>
      </c>
    </row>
    <row r="75" spans="1:69" ht="30" customHeight="1" x14ac:dyDescent="0.15">
      <c r="A75" s="152" t="str">
        <f t="shared" si="36"/>
        <v>1022470</v>
      </c>
      <c r="B75" s="152">
        <f t="shared" si="37"/>
        <v>0</v>
      </c>
      <c r="C75" s="152">
        <f t="shared" si="38"/>
        <v>1</v>
      </c>
      <c r="D75" s="152" t="str">
        <f t="shared" si="39"/>
        <v>0028</v>
      </c>
      <c r="E75" s="152">
        <f t="shared" si="40"/>
        <v>0</v>
      </c>
      <c r="F75" s="152">
        <f t="shared" ref="F75:F97" si="72">F74+1</f>
        <v>28</v>
      </c>
      <c r="G75" s="154" t="str">
        <f t="shared" si="69"/>
        <v>028</v>
      </c>
      <c r="H75" s="140" t="str">
        <f>IF(I75="","",VLOOKUP(I75,[3]マスター!$B$2:$C$5000,2,0))</f>
        <v>東海林　知恵美</v>
      </c>
      <c r="I75" s="155">
        <v>22470</v>
      </c>
      <c r="J75" s="156">
        <v>10.5</v>
      </c>
      <c r="K75" s="156">
        <v>20</v>
      </c>
      <c r="L75" s="157">
        <v>1</v>
      </c>
      <c r="M75" s="158"/>
      <c r="N75" s="156"/>
      <c r="O75" s="159" t="str">
        <f t="shared" si="41"/>
        <v/>
      </c>
      <c r="P75" s="280" t="str">
        <f>IF(I75="","",VLOOKUP(I75,[3]マスター!$B$2:$C$5000,2,0))</f>
        <v>東海林　知恵美</v>
      </c>
      <c r="Q75" s="280" t="e">
        <f>VLOOKUP(R75,[3]マスター!$B$2:$C$5000,2,0)</f>
        <v>#N/A</v>
      </c>
      <c r="R75" s="280" t="e">
        <f>VLOOKUP(S75,[3]マスター!$B$2:$C$5000,2,0)</f>
        <v>#N/A</v>
      </c>
      <c r="S75" s="281" t="str">
        <f>IF(I75="","",VLOOKUP(I75,[3]マスター!$B$2:$D$5000,3,0))</f>
        <v>ショウジ　チエミ</v>
      </c>
      <c r="T75" s="281"/>
      <c r="U75" s="161" t="str">
        <f>IF(I75="","",VLOOKUP(I75,[3]マスター!$B$2:$L$5000,11,0))</f>
        <v>G</v>
      </c>
      <c r="V75" s="161">
        <f>IF(I75="","",VLOOKUP(I75,[3]マスター!$B$2:$K$5000,10,0))</f>
        <v>1600</v>
      </c>
      <c r="W75" s="179">
        <f t="shared" si="42"/>
        <v>11.5</v>
      </c>
      <c r="X75" s="163">
        <f t="shared" si="31"/>
        <v>20</v>
      </c>
      <c r="Y75" s="179">
        <f t="shared" si="43"/>
        <v>8.5</v>
      </c>
      <c r="Z75" s="180">
        <f t="shared" si="44"/>
        <v>13600</v>
      </c>
      <c r="AA75" s="181">
        <f t="shared" si="45"/>
        <v>0</v>
      </c>
      <c r="AB75" s="181">
        <f t="shared" si="46"/>
        <v>0</v>
      </c>
      <c r="AC75" s="165">
        <f t="shared" si="70"/>
        <v>0.5</v>
      </c>
      <c r="AD75" s="182">
        <f t="shared" si="47"/>
        <v>0</v>
      </c>
      <c r="AE75" s="182">
        <f t="shared" si="48"/>
        <v>0</v>
      </c>
      <c r="AF75" s="182">
        <f t="shared" si="49"/>
        <v>200</v>
      </c>
      <c r="AG75" s="183">
        <f t="shared" si="50"/>
        <v>700</v>
      </c>
      <c r="AH75" s="168">
        <f t="shared" ref="AH75:AH97" si="73">IF(V75&lt;&gt;"",Z75+AD75+AE75+AF75,"")</f>
        <v>13800</v>
      </c>
      <c r="AL75" s="125">
        <v>1</v>
      </c>
      <c r="AM75" s="123" t="str">
        <f t="shared" si="51"/>
        <v>4</v>
      </c>
      <c r="AN75" s="123" t="str">
        <f t="shared" si="52"/>
        <v>4</v>
      </c>
      <c r="AO75" s="123">
        <f>COUNTIF($I$72:I75,I75)</f>
        <v>1</v>
      </c>
      <c r="AP75" s="172">
        <f t="shared" si="53"/>
        <v>8.5</v>
      </c>
      <c r="AQ75" s="173">
        <f t="shared" si="54"/>
        <v>13800</v>
      </c>
      <c r="AR75" s="14">
        <f t="shared" si="55"/>
        <v>0</v>
      </c>
      <c r="AS75" s="177">
        <f t="shared" si="56"/>
        <v>10</v>
      </c>
      <c r="AU75" s="128">
        <f t="shared" si="57"/>
        <v>1</v>
      </c>
      <c r="AV75" s="128">
        <f t="shared" si="58"/>
        <v>1</v>
      </c>
      <c r="AW75" s="184">
        <f>IF(AV75&lt;1,0,SUMIF($I$44:I74,I75,$W$44:W74))</f>
        <v>0</v>
      </c>
      <c r="AX75" s="184">
        <f>IF(AV75&lt;2,0,SUMIF($I76:I$348,I75,$W76:W$348))</f>
        <v>0</v>
      </c>
      <c r="AY75" s="128">
        <f t="shared" si="59"/>
        <v>0</v>
      </c>
      <c r="AZ75" s="128">
        <f t="shared" si="60"/>
        <v>0</v>
      </c>
      <c r="BA75" s="175">
        <f>IF(AW75+AX75=0,0,IF(AW75=0,VLOOKUP(I75,I76:$W$348,15,FALSE),VLOOKUP(I75,$I$45:$W75,15,FALSE)))</f>
        <v>0</v>
      </c>
      <c r="BB75" s="128">
        <f t="shared" si="61"/>
        <v>0</v>
      </c>
      <c r="BC75" s="175">
        <f>IF(AW75+AX75=0,0,IF(AW75=0,VLOOKUP(I75,I76:$Y$348,17,FALSE),VLOOKUP(I75,$I$45:$Y75,17,FALSE)))</f>
        <v>0</v>
      </c>
      <c r="BD75" s="175">
        <f t="shared" si="62"/>
        <v>0</v>
      </c>
      <c r="BE75" s="128">
        <f t="shared" si="63"/>
        <v>0</v>
      </c>
      <c r="BF75" s="176">
        <f t="shared" si="64"/>
        <v>0</v>
      </c>
      <c r="BG75" s="128">
        <f t="shared" si="65"/>
        <v>0</v>
      </c>
      <c r="BH75" s="175">
        <f t="shared" si="66"/>
        <v>0</v>
      </c>
      <c r="BI75" s="177">
        <f t="shared" si="67"/>
        <v>10.5</v>
      </c>
      <c r="BJ75" s="177">
        <f t="shared" si="68"/>
        <v>20</v>
      </c>
      <c r="BK75" s="177" t="str">
        <f t="shared" si="71"/>
        <v/>
      </c>
      <c r="BL75" s="248">
        <f>COUNTIF($B$73:B75,B75)</f>
        <v>3</v>
      </c>
      <c r="BN75" s="128" t="str">
        <f>IF($BM$73&gt;=21,3,"")</f>
        <v/>
      </c>
      <c r="BO75" s="249" t="str">
        <f>$G$4</f>
        <v>ウィンダミア</v>
      </c>
    </row>
    <row r="76" spans="1:69" ht="30" customHeight="1" x14ac:dyDescent="0.15">
      <c r="A76" s="152" t="str">
        <f t="shared" si="36"/>
        <v>1035302</v>
      </c>
      <c r="B76" s="152">
        <f t="shared" si="37"/>
        <v>0</v>
      </c>
      <c r="C76" s="152">
        <f t="shared" si="38"/>
        <v>1</v>
      </c>
      <c r="D76" s="152" t="str">
        <f t="shared" si="39"/>
        <v>0029</v>
      </c>
      <c r="E76" s="152">
        <f t="shared" si="40"/>
        <v>0</v>
      </c>
      <c r="F76" s="152">
        <f t="shared" si="72"/>
        <v>29</v>
      </c>
      <c r="G76" s="154" t="str">
        <f t="shared" si="69"/>
        <v>029</v>
      </c>
      <c r="H76" s="140" t="str">
        <f>IF(I76="","",VLOOKUP(I76,[3]マスター!$B$2:$C$5000,2,0))</f>
        <v>山下　莉里花</v>
      </c>
      <c r="I76" s="155">
        <v>35302</v>
      </c>
      <c r="J76" s="156">
        <v>14</v>
      </c>
      <c r="K76" s="156">
        <v>23.25</v>
      </c>
      <c r="L76" s="157">
        <v>1</v>
      </c>
      <c r="M76" s="158"/>
      <c r="N76" s="156"/>
      <c r="O76" s="159" t="str">
        <f t="shared" si="41"/>
        <v/>
      </c>
      <c r="P76" s="280" t="str">
        <f>IF(I76="","",VLOOKUP(I76,[3]マスター!$B$2:$C$5000,2,0))</f>
        <v>山下　莉里花</v>
      </c>
      <c r="Q76" s="280" t="e">
        <f>VLOOKUP(R76,[3]マスター!$B$2:$C$5000,2,0)</f>
        <v>#N/A</v>
      </c>
      <c r="R76" s="280" t="e">
        <f>VLOOKUP(S76,[3]マスター!$B$2:$C$5000,2,0)</f>
        <v>#N/A</v>
      </c>
      <c r="S76" s="281" t="str">
        <f>IF(I76="","",VLOOKUP(I76,[3]マスター!$B$2:$D$5000,3,0))</f>
        <v>ヤマシタ　リリカ</v>
      </c>
      <c r="T76" s="281"/>
      <c r="U76" s="161" t="str">
        <f>IF(I76="","",VLOOKUP(I76,[3]マスター!$B$2:$L$5000,11,0))</f>
        <v>E</v>
      </c>
      <c r="V76" s="161">
        <f>IF(I76="","",VLOOKUP(I76,[3]マスター!$B$2:$K$5000,10,0))</f>
        <v>1400</v>
      </c>
      <c r="W76" s="179">
        <f t="shared" si="42"/>
        <v>15</v>
      </c>
      <c r="X76" s="163">
        <f t="shared" si="31"/>
        <v>23.25</v>
      </c>
      <c r="Y76" s="179">
        <f t="shared" si="43"/>
        <v>8.25</v>
      </c>
      <c r="Z76" s="180">
        <f t="shared" si="44"/>
        <v>11550</v>
      </c>
      <c r="AA76" s="181">
        <f t="shared" si="45"/>
        <v>0</v>
      </c>
      <c r="AB76" s="181">
        <f t="shared" si="46"/>
        <v>1.25</v>
      </c>
      <c r="AC76" s="165">
        <f t="shared" si="70"/>
        <v>0.25</v>
      </c>
      <c r="AD76" s="182">
        <f t="shared" si="47"/>
        <v>0</v>
      </c>
      <c r="AE76" s="182">
        <f t="shared" si="48"/>
        <v>437.5</v>
      </c>
      <c r="AF76" s="182">
        <f t="shared" si="49"/>
        <v>87.5</v>
      </c>
      <c r="AG76" s="183">
        <f t="shared" si="50"/>
        <v>700</v>
      </c>
      <c r="AH76" s="168">
        <f t="shared" si="73"/>
        <v>12075</v>
      </c>
      <c r="AL76" s="125">
        <v>1</v>
      </c>
      <c r="AM76" s="123" t="str">
        <f t="shared" si="51"/>
        <v>4</v>
      </c>
      <c r="AN76" s="123" t="str">
        <f t="shared" si="52"/>
        <v>4</v>
      </c>
      <c r="AO76" s="123">
        <f>COUNTIF($I$72:I76,I76)</f>
        <v>1</v>
      </c>
      <c r="AP76" s="172">
        <f t="shared" si="53"/>
        <v>8.25</v>
      </c>
      <c r="AQ76" s="173">
        <f t="shared" si="54"/>
        <v>12075</v>
      </c>
      <c r="AR76" s="14">
        <f t="shared" si="55"/>
        <v>0</v>
      </c>
      <c r="AS76" s="177">
        <f t="shared" si="56"/>
        <v>8</v>
      </c>
      <c r="AU76" s="128">
        <f t="shared" si="57"/>
        <v>1</v>
      </c>
      <c r="AV76" s="128">
        <f t="shared" si="58"/>
        <v>1</v>
      </c>
      <c r="AW76" s="184">
        <f>IF(AV76&lt;1,0,SUMIF($I$44:I75,I76,$W$44:W75))</f>
        <v>0</v>
      </c>
      <c r="AX76" s="184">
        <f>IF(AV76&lt;2,0,SUMIF($I77:I$348,I76,$W77:W$348))</f>
        <v>0</v>
      </c>
      <c r="AY76" s="128">
        <f t="shared" si="59"/>
        <v>0</v>
      </c>
      <c r="AZ76" s="128">
        <f t="shared" si="60"/>
        <v>0</v>
      </c>
      <c r="BA76" s="175">
        <f>IF(AW76+AX76=0,0,IF(AW76=0,VLOOKUP(I76,I77:$W$348,15,FALSE),VLOOKUP(I76,$I$45:$W76,15,FALSE)))</f>
        <v>0</v>
      </c>
      <c r="BB76" s="128">
        <f t="shared" si="61"/>
        <v>0</v>
      </c>
      <c r="BC76" s="175">
        <f>IF(AW76+AX76=0,0,IF(AW76=0,VLOOKUP(I76,I77:$Y$348,17,FALSE),VLOOKUP(I76,$I$45:$Y76,17,FALSE)))</f>
        <v>0</v>
      </c>
      <c r="BD76" s="175">
        <f t="shared" si="62"/>
        <v>0</v>
      </c>
      <c r="BE76" s="128">
        <f t="shared" si="63"/>
        <v>0</v>
      </c>
      <c r="BF76" s="176">
        <f t="shared" si="64"/>
        <v>0</v>
      </c>
      <c r="BG76" s="128">
        <f t="shared" si="65"/>
        <v>0</v>
      </c>
      <c r="BH76" s="175">
        <f t="shared" si="66"/>
        <v>0</v>
      </c>
      <c r="BI76" s="177">
        <f t="shared" si="67"/>
        <v>14</v>
      </c>
      <c r="BJ76" s="177">
        <f t="shared" si="68"/>
        <v>23.25</v>
      </c>
      <c r="BK76" s="177" t="str">
        <f t="shared" si="71"/>
        <v/>
      </c>
      <c r="BL76" s="248">
        <f>COUNTIF($B$73:B76,B76)</f>
        <v>4</v>
      </c>
      <c r="BM76" s="128">
        <f>(SUMIF(変換前!$AR$73:$AR$348,BP76)/BP76)</f>
        <v>0</v>
      </c>
      <c r="BN76" s="128" t="str">
        <f>IF($BM$76&gt;=1,4,"")</f>
        <v/>
      </c>
      <c r="BO76" s="249" t="str">
        <f>$G$5</f>
        <v>グリニッジ</v>
      </c>
      <c r="BP76" s="128">
        <f>F5</f>
        <v>23</v>
      </c>
    </row>
    <row r="77" spans="1:69" ht="30" customHeight="1" x14ac:dyDescent="0.15">
      <c r="A77" s="152" t="str">
        <f t="shared" si="36"/>
        <v/>
      </c>
      <c r="B77" s="152">
        <f t="shared" si="37"/>
        <v>0</v>
      </c>
      <c r="C77" s="152">
        <f t="shared" si="38"/>
        <v>0</v>
      </c>
      <c r="D77" s="152" t="str">
        <f t="shared" si="39"/>
        <v>030</v>
      </c>
      <c r="E77" s="152" t="str">
        <f t="shared" si="40"/>
        <v/>
      </c>
      <c r="F77" s="152">
        <f t="shared" si="72"/>
        <v>30</v>
      </c>
      <c r="G77" s="154" t="str">
        <f t="shared" si="69"/>
        <v>030</v>
      </c>
      <c r="H77" s="140" t="str">
        <f>IF(I77="","",VLOOKUP(I77,[3]マスター!$B$2:$C$5000,2,0))</f>
        <v/>
      </c>
      <c r="I77" s="155"/>
      <c r="J77" s="156"/>
      <c r="K77" s="156"/>
      <c r="L77" s="157"/>
      <c r="M77" s="158"/>
      <c r="N77" s="156"/>
      <c r="O77" s="159" t="str">
        <f t="shared" si="41"/>
        <v/>
      </c>
      <c r="P77" s="280" t="str">
        <f>IF(I77="","",VLOOKUP(I77,[3]マスター!$B$2:$C$5000,2,0))</f>
        <v/>
      </c>
      <c r="Q77" s="280" t="e">
        <f>VLOOKUP(R77,[3]マスター!$B$2:$C$5000,2,0)</f>
        <v>#N/A</v>
      </c>
      <c r="R77" s="280" t="e">
        <f>VLOOKUP(S77,[3]マスター!$B$2:$C$5000,2,0)</f>
        <v>#N/A</v>
      </c>
      <c r="S77" s="281" t="str">
        <f>IF(I77="","",VLOOKUP(I77,[3]マスター!$B$2:$D$5000,3,0))</f>
        <v/>
      </c>
      <c r="T77" s="281"/>
      <c r="U77" s="161" t="str">
        <f>IF(I77="","",VLOOKUP(I77,[3]マスター!$B$2:$L$5000,11,0))</f>
        <v/>
      </c>
      <c r="V77" s="161" t="str">
        <f>IF(I77="","",VLOOKUP(I77,[3]マスター!$B$2:$K$5000,10,0))</f>
        <v/>
      </c>
      <c r="W77" s="179">
        <f t="shared" si="42"/>
        <v>0</v>
      </c>
      <c r="X77" s="163">
        <f t="shared" si="31"/>
        <v>0</v>
      </c>
      <c r="Y77" s="179" t="str">
        <f t="shared" si="43"/>
        <v/>
      </c>
      <c r="Z77" s="180" t="str">
        <f t="shared" si="44"/>
        <v/>
      </c>
      <c r="AA77" s="181" t="str">
        <f t="shared" si="45"/>
        <v/>
      </c>
      <c r="AB77" s="181" t="str">
        <f t="shared" si="46"/>
        <v/>
      </c>
      <c r="AC77" s="165" t="str">
        <f t="shared" si="70"/>
        <v/>
      </c>
      <c r="AD77" s="182" t="str">
        <f t="shared" si="47"/>
        <v/>
      </c>
      <c r="AE77" s="182" t="str">
        <f t="shared" si="48"/>
        <v/>
      </c>
      <c r="AF77" s="182" t="str">
        <f t="shared" si="49"/>
        <v/>
      </c>
      <c r="AG77" s="183" t="str">
        <f t="shared" si="50"/>
        <v/>
      </c>
      <c r="AH77" s="168" t="str">
        <f t="shared" si="73"/>
        <v/>
      </c>
      <c r="AL77" s="125">
        <v>1</v>
      </c>
      <c r="AM77" s="123" t="str">
        <f t="shared" si="51"/>
        <v>4</v>
      </c>
      <c r="AN77" s="123" t="str">
        <f t="shared" si="52"/>
        <v>4</v>
      </c>
      <c r="AO77" s="123">
        <f>COUNTIF($I$72:I77,I77)</f>
        <v>0</v>
      </c>
      <c r="AP77" s="172" t="str">
        <f t="shared" si="53"/>
        <v/>
      </c>
      <c r="AQ77" s="173" t="str">
        <f t="shared" si="54"/>
        <v/>
      </c>
      <c r="AR77" s="14">
        <f t="shared" si="55"/>
        <v>0</v>
      </c>
      <c r="AS77" s="177" t="str">
        <f t="shared" si="56"/>
        <v/>
      </c>
      <c r="AU77" s="128" t="str">
        <f t="shared" si="57"/>
        <v/>
      </c>
      <c r="AV77" s="128">
        <f t="shared" si="58"/>
        <v>0</v>
      </c>
      <c r="AW77" s="184">
        <f>IF(AV77&lt;1,0,SUMIF($I$44:I76,I77,$W$44:W76))</f>
        <v>0</v>
      </c>
      <c r="AX77" s="184">
        <f>IF(AV77&lt;2,0,SUMIF($I78:I$348,I77,$W78:W$348))</f>
        <v>0</v>
      </c>
      <c r="AY77" s="128">
        <f t="shared" si="59"/>
        <v>0</v>
      </c>
      <c r="AZ77" s="128">
        <f t="shared" si="60"/>
        <v>0</v>
      </c>
      <c r="BA77" s="175">
        <f>IF(AW77+AX77=0,0,IF(AW77=0,VLOOKUP(I77,I78:$W$348,15,FALSE),VLOOKUP(I77,$I$45:$W77,15,FALSE)))</f>
        <v>0</v>
      </c>
      <c r="BB77" s="128">
        <f t="shared" si="61"/>
        <v>0</v>
      </c>
      <c r="BC77" s="175">
        <f>IF(AW77+AX77=0,0,IF(AW77=0,VLOOKUP(I77,I78:$Y$348,17,FALSE),VLOOKUP(I77,$I$45:$Y77,17,FALSE)))</f>
        <v>0</v>
      </c>
      <c r="BD77" s="175">
        <f t="shared" si="62"/>
        <v>0</v>
      </c>
      <c r="BE77" s="128">
        <f t="shared" si="63"/>
        <v>0</v>
      </c>
      <c r="BF77" s="176" t="str">
        <f t="shared" si="64"/>
        <v/>
      </c>
      <c r="BG77" s="128">
        <f t="shared" si="65"/>
        <v>0</v>
      </c>
      <c r="BH77" s="175" t="str">
        <f t="shared" si="66"/>
        <v/>
      </c>
      <c r="BI77" s="177">
        <f t="shared" si="67"/>
        <v>0</v>
      </c>
      <c r="BJ77" s="177">
        <f t="shared" si="68"/>
        <v>0</v>
      </c>
      <c r="BK77" s="177" t="str">
        <f t="shared" si="71"/>
        <v/>
      </c>
      <c r="BL77" s="248">
        <f>COUNTIF($B$73:B77,B77)</f>
        <v>5</v>
      </c>
      <c r="BN77" s="128" t="str">
        <f>IF($BM$76&gt;=11,5,"")</f>
        <v/>
      </c>
      <c r="BO77" s="249" t="str">
        <f>$G$5</f>
        <v>グリニッジ</v>
      </c>
    </row>
    <row r="78" spans="1:69" ht="30" customHeight="1" x14ac:dyDescent="0.15">
      <c r="A78" s="152" t="str">
        <f t="shared" si="36"/>
        <v/>
      </c>
      <c r="B78" s="152">
        <f t="shared" si="37"/>
        <v>0</v>
      </c>
      <c r="C78" s="152">
        <f t="shared" si="38"/>
        <v>0</v>
      </c>
      <c r="D78" s="152" t="str">
        <f t="shared" si="39"/>
        <v>031</v>
      </c>
      <c r="E78" s="152" t="str">
        <f t="shared" si="40"/>
        <v/>
      </c>
      <c r="F78" s="152">
        <f t="shared" si="72"/>
        <v>31</v>
      </c>
      <c r="G78" s="154" t="str">
        <f t="shared" si="69"/>
        <v>031</v>
      </c>
      <c r="H78" s="140" t="str">
        <f>IF(I78="","",VLOOKUP(I78,[3]マスター!$B$2:$C$5000,2,0))</f>
        <v/>
      </c>
      <c r="I78" s="155"/>
      <c r="J78" s="156"/>
      <c r="K78" s="156"/>
      <c r="L78" s="157"/>
      <c r="M78" s="158"/>
      <c r="N78" s="156"/>
      <c r="O78" s="159" t="str">
        <f t="shared" si="41"/>
        <v/>
      </c>
      <c r="P78" s="280" t="str">
        <f>IF(I78="","",VLOOKUP(I78,[3]マスター!$B$2:$C$5000,2,0))</f>
        <v/>
      </c>
      <c r="Q78" s="280" t="e">
        <f>VLOOKUP(R78,[3]マスター!$B$2:$C$5000,2,0)</f>
        <v>#N/A</v>
      </c>
      <c r="R78" s="280" t="e">
        <f>VLOOKUP(S78,[3]マスター!$B$2:$C$5000,2,0)</f>
        <v>#N/A</v>
      </c>
      <c r="S78" s="281" t="str">
        <f>IF(I78="","",VLOOKUP(I78,[3]マスター!$B$2:$D$5000,3,0))</f>
        <v/>
      </c>
      <c r="T78" s="281"/>
      <c r="U78" s="161" t="str">
        <f>IF(I78="","",VLOOKUP(I78,[3]マスター!$B$2:$L$5000,11,0))</f>
        <v/>
      </c>
      <c r="V78" s="161" t="str">
        <f>IF(I78="","",VLOOKUP(I78,[3]マスター!$B$2:$K$5000,10,0))</f>
        <v/>
      </c>
      <c r="W78" s="179">
        <f t="shared" si="42"/>
        <v>0</v>
      </c>
      <c r="X78" s="163">
        <f t="shared" si="31"/>
        <v>0</v>
      </c>
      <c r="Y78" s="179" t="str">
        <f t="shared" si="43"/>
        <v/>
      </c>
      <c r="Z78" s="180" t="str">
        <f t="shared" si="44"/>
        <v/>
      </c>
      <c r="AA78" s="181" t="str">
        <f t="shared" si="45"/>
        <v/>
      </c>
      <c r="AB78" s="181" t="str">
        <f t="shared" si="46"/>
        <v/>
      </c>
      <c r="AC78" s="165" t="str">
        <f t="shared" si="70"/>
        <v/>
      </c>
      <c r="AD78" s="182" t="str">
        <f t="shared" si="47"/>
        <v/>
      </c>
      <c r="AE78" s="182" t="str">
        <f t="shared" si="48"/>
        <v/>
      </c>
      <c r="AF78" s="182" t="str">
        <f t="shared" si="49"/>
        <v/>
      </c>
      <c r="AG78" s="183" t="str">
        <f t="shared" si="50"/>
        <v/>
      </c>
      <c r="AH78" s="168" t="str">
        <f t="shared" si="73"/>
        <v/>
      </c>
      <c r="AL78" s="125">
        <v>1</v>
      </c>
      <c r="AM78" s="123" t="str">
        <f t="shared" si="51"/>
        <v>4</v>
      </c>
      <c r="AN78" s="123" t="str">
        <f t="shared" si="52"/>
        <v>4</v>
      </c>
      <c r="AO78" s="123">
        <f>COUNTIF($I$72:I78,I78)</f>
        <v>0</v>
      </c>
      <c r="AP78" s="172" t="str">
        <f t="shared" si="53"/>
        <v/>
      </c>
      <c r="AQ78" s="173" t="str">
        <f t="shared" si="54"/>
        <v/>
      </c>
      <c r="AR78" s="14">
        <f t="shared" si="55"/>
        <v>0</v>
      </c>
      <c r="AS78" s="177" t="str">
        <f t="shared" si="56"/>
        <v/>
      </c>
      <c r="AU78" s="128" t="str">
        <f t="shared" si="57"/>
        <v/>
      </c>
      <c r="AV78" s="128">
        <f t="shared" si="58"/>
        <v>0</v>
      </c>
      <c r="AW78" s="184">
        <f>IF(AV78&lt;1,0,SUMIF($I$44:I77,I78,$W$44:W77))</f>
        <v>0</v>
      </c>
      <c r="AX78" s="184">
        <f>IF(AV78&lt;2,0,SUMIF($I79:I$348,I78,$W79:W$348))</f>
        <v>0</v>
      </c>
      <c r="AY78" s="128">
        <f t="shared" si="59"/>
        <v>0</v>
      </c>
      <c r="AZ78" s="128">
        <f t="shared" si="60"/>
        <v>0</v>
      </c>
      <c r="BA78" s="175">
        <f>IF(AW78+AX78=0,0,IF(AW78=0,VLOOKUP(I78,I79:$W$348,15,FALSE),VLOOKUP(I78,$I$45:$W78,15,FALSE)))</f>
        <v>0</v>
      </c>
      <c r="BB78" s="128">
        <f t="shared" si="61"/>
        <v>0</v>
      </c>
      <c r="BC78" s="175">
        <f>IF(AW78+AX78=0,0,IF(AW78=0,VLOOKUP(I78,I79:$Y$348,17,FALSE),VLOOKUP(I78,$I$45:$Y78,17,FALSE)))</f>
        <v>0</v>
      </c>
      <c r="BD78" s="175">
        <f t="shared" si="62"/>
        <v>0</v>
      </c>
      <c r="BE78" s="128">
        <f t="shared" si="63"/>
        <v>0</v>
      </c>
      <c r="BF78" s="176" t="str">
        <f t="shared" si="64"/>
        <v/>
      </c>
      <c r="BG78" s="128">
        <f t="shared" si="65"/>
        <v>0</v>
      </c>
      <c r="BH78" s="175" t="str">
        <f t="shared" si="66"/>
        <v/>
      </c>
      <c r="BI78" s="177">
        <f t="shared" si="67"/>
        <v>0</v>
      </c>
      <c r="BJ78" s="177">
        <f t="shared" si="68"/>
        <v>0</v>
      </c>
      <c r="BK78" s="177" t="str">
        <f t="shared" si="71"/>
        <v/>
      </c>
      <c r="BL78" s="248">
        <f>COUNTIF($B$73:B78,B78)</f>
        <v>6</v>
      </c>
      <c r="BN78" s="128" t="str">
        <f>IF($BM$76&gt;=21,6,"")</f>
        <v/>
      </c>
      <c r="BO78" s="249" t="str">
        <f>$G$5</f>
        <v>グリニッジ</v>
      </c>
    </row>
    <row r="79" spans="1:69" ht="30" customHeight="1" x14ac:dyDescent="0.15">
      <c r="A79" s="152" t="str">
        <f t="shared" si="36"/>
        <v/>
      </c>
      <c r="B79" s="152">
        <f t="shared" si="37"/>
        <v>0</v>
      </c>
      <c r="C79" s="152">
        <f t="shared" si="38"/>
        <v>0</v>
      </c>
      <c r="D79" s="152" t="str">
        <f t="shared" si="39"/>
        <v>032</v>
      </c>
      <c r="E79" s="152" t="str">
        <f t="shared" si="40"/>
        <v/>
      </c>
      <c r="F79" s="152">
        <f t="shared" si="72"/>
        <v>32</v>
      </c>
      <c r="G79" s="154" t="str">
        <f t="shared" si="69"/>
        <v>032</v>
      </c>
      <c r="H79" s="140" t="str">
        <f>IF(I79="","",VLOOKUP(I79,[3]マスター!$B$2:$C$5000,2,0))</f>
        <v/>
      </c>
      <c r="I79" s="155"/>
      <c r="J79" s="156"/>
      <c r="K79" s="156"/>
      <c r="L79" s="157"/>
      <c r="M79" s="158"/>
      <c r="N79" s="156"/>
      <c r="O79" s="159" t="str">
        <f t="shared" si="41"/>
        <v/>
      </c>
      <c r="P79" s="280" t="str">
        <f>IF(I79="","",VLOOKUP(I79,[3]マスター!$B$2:$C$5000,2,0))</f>
        <v/>
      </c>
      <c r="Q79" s="280" t="e">
        <f>VLOOKUP(R79,[3]マスター!$B$2:$C$5000,2,0)</f>
        <v>#N/A</v>
      </c>
      <c r="R79" s="280" t="e">
        <f>VLOOKUP(S79,[3]マスター!$B$2:$C$5000,2,0)</f>
        <v>#N/A</v>
      </c>
      <c r="S79" s="281" t="str">
        <f>IF(I79="","",VLOOKUP(I79,[3]マスター!$B$2:$D$5000,3,0))</f>
        <v/>
      </c>
      <c r="T79" s="281"/>
      <c r="U79" s="161" t="str">
        <f>IF(I79="","",VLOOKUP(I79,[3]マスター!$B$2:$L$5000,11,0))</f>
        <v/>
      </c>
      <c r="V79" s="161" t="str">
        <f>IF(I79="","",VLOOKUP(I79,[3]マスター!$B$2:$K$5000,10,0))</f>
        <v/>
      </c>
      <c r="W79" s="179">
        <f t="shared" si="42"/>
        <v>0</v>
      </c>
      <c r="X79" s="163">
        <f t="shared" si="31"/>
        <v>0</v>
      </c>
      <c r="Y79" s="179" t="str">
        <f t="shared" si="43"/>
        <v/>
      </c>
      <c r="Z79" s="180" t="str">
        <f t="shared" si="44"/>
        <v/>
      </c>
      <c r="AA79" s="181" t="str">
        <f t="shared" si="45"/>
        <v/>
      </c>
      <c r="AB79" s="181" t="str">
        <f t="shared" si="46"/>
        <v/>
      </c>
      <c r="AC79" s="165" t="str">
        <f t="shared" si="70"/>
        <v/>
      </c>
      <c r="AD79" s="182" t="str">
        <f t="shared" si="47"/>
        <v/>
      </c>
      <c r="AE79" s="182" t="str">
        <f t="shared" si="48"/>
        <v/>
      </c>
      <c r="AF79" s="182" t="str">
        <f t="shared" si="49"/>
        <v/>
      </c>
      <c r="AG79" s="183" t="str">
        <f t="shared" si="50"/>
        <v/>
      </c>
      <c r="AH79" s="168" t="str">
        <f t="shared" si="73"/>
        <v/>
      </c>
      <c r="AL79" s="125">
        <v>1</v>
      </c>
      <c r="AM79" s="123" t="str">
        <f t="shared" si="51"/>
        <v>4</v>
      </c>
      <c r="AN79" s="123" t="str">
        <f t="shared" si="52"/>
        <v>4</v>
      </c>
      <c r="AO79" s="123">
        <f>COUNTIF($I$72:I79,I79)</f>
        <v>0</v>
      </c>
      <c r="AP79" s="172" t="str">
        <f t="shared" si="53"/>
        <v/>
      </c>
      <c r="AQ79" s="173" t="str">
        <f t="shared" si="54"/>
        <v/>
      </c>
      <c r="AR79" s="14">
        <f t="shared" si="55"/>
        <v>0</v>
      </c>
      <c r="AS79" s="177" t="str">
        <f t="shared" si="56"/>
        <v/>
      </c>
      <c r="AU79" s="128" t="str">
        <f t="shared" si="57"/>
        <v/>
      </c>
      <c r="AV79" s="128">
        <f t="shared" si="58"/>
        <v>0</v>
      </c>
      <c r="AW79" s="184">
        <f>IF(AV79&lt;1,0,SUMIF($I$44:I78,I79,$W$44:W78))</f>
        <v>0</v>
      </c>
      <c r="AX79" s="184">
        <f>IF(AV79&lt;2,0,SUMIF($I80:I$348,I79,$W80:W$348))</f>
        <v>0</v>
      </c>
      <c r="AY79" s="128">
        <f t="shared" si="59"/>
        <v>0</v>
      </c>
      <c r="AZ79" s="128">
        <f t="shared" si="60"/>
        <v>0</v>
      </c>
      <c r="BA79" s="175">
        <f>IF(AW79+AX79=0,0,IF(AW79=0,VLOOKUP(I79,I80:$W$348,15,FALSE),VLOOKUP(I79,$I$45:$W79,15,FALSE)))</f>
        <v>0</v>
      </c>
      <c r="BB79" s="128">
        <f t="shared" si="61"/>
        <v>0</v>
      </c>
      <c r="BC79" s="175">
        <f>IF(AW79+AX79=0,0,IF(AW79=0,VLOOKUP(I79,I80:$Y$348,17,FALSE),VLOOKUP(I79,$I$45:$Y79,17,FALSE)))</f>
        <v>0</v>
      </c>
      <c r="BD79" s="175">
        <f t="shared" si="62"/>
        <v>0</v>
      </c>
      <c r="BE79" s="128">
        <f t="shared" si="63"/>
        <v>0</v>
      </c>
      <c r="BF79" s="176" t="str">
        <f t="shared" si="64"/>
        <v/>
      </c>
      <c r="BG79" s="128">
        <f t="shared" si="65"/>
        <v>0</v>
      </c>
      <c r="BH79" s="175" t="str">
        <f t="shared" si="66"/>
        <v/>
      </c>
      <c r="BI79" s="177">
        <f t="shared" si="67"/>
        <v>0</v>
      </c>
      <c r="BJ79" s="177">
        <f t="shared" si="68"/>
        <v>0</v>
      </c>
      <c r="BK79" s="177" t="str">
        <f t="shared" si="71"/>
        <v/>
      </c>
      <c r="BL79" s="248">
        <f>COUNTIF($B$73:B79,B79)</f>
        <v>7</v>
      </c>
      <c r="BM79" s="128">
        <f>(SUMIF(変換前!$AR$73:$AR$348,BP79)/BP79)</f>
        <v>0</v>
      </c>
      <c r="BN79" s="128" t="str">
        <f>IF($BM$79&gt;=1,7,"")</f>
        <v/>
      </c>
      <c r="BO79" s="249" t="str">
        <f>$G$6</f>
        <v>リッチモンド</v>
      </c>
      <c r="BP79" s="128">
        <f>F6</f>
        <v>35</v>
      </c>
    </row>
    <row r="80" spans="1:69" ht="30" customHeight="1" x14ac:dyDescent="0.15">
      <c r="A80" s="152" t="str">
        <f t="shared" si="36"/>
        <v/>
      </c>
      <c r="B80" s="152">
        <f t="shared" si="37"/>
        <v>0</v>
      </c>
      <c r="C80" s="152">
        <f t="shared" si="38"/>
        <v>0</v>
      </c>
      <c r="D80" s="152" t="str">
        <f t="shared" si="39"/>
        <v>033</v>
      </c>
      <c r="E80" s="152" t="str">
        <f t="shared" si="40"/>
        <v/>
      </c>
      <c r="F80" s="152">
        <f t="shared" si="72"/>
        <v>33</v>
      </c>
      <c r="G80" s="154" t="str">
        <f t="shared" si="69"/>
        <v>033</v>
      </c>
      <c r="H80" s="140" t="str">
        <f>IF(I80="","",VLOOKUP(I80,[3]マスター!$B$2:$C$5000,2,0))</f>
        <v/>
      </c>
      <c r="I80" s="155"/>
      <c r="J80" s="156"/>
      <c r="K80" s="156"/>
      <c r="L80" s="157"/>
      <c r="M80" s="158"/>
      <c r="N80" s="156"/>
      <c r="O80" s="159" t="str">
        <f t="shared" si="41"/>
        <v/>
      </c>
      <c r="P80" s="280" t="str">
        <f>IF(I80="","",VLOOKUP(I80,[3]マスター!$B$2:$C$5000,2,0))</f>
        <v/>
      </c>
      <c r="Q80" s="280" t="e">
        <f>VLOOKUP(R80,[3]マスター!$B$2:$C$5000,2,0)</f>
        <v>#N/A</v>
      </c>
      <c r="R80" s="280" t="e">
        <f>VLOOKUP(S80,[3]マスター!$B$2:$C$5000,2,0)</f>
        <v>#N/A</v>
      </c>
      <c r="S80" s="281" t="str">
        <f>IF(I80="","",VLOOKUP(I80,[3]マスター!$B$2:$D$5000,3,0))</f>
        <v/>
      </c>
      <c r="T80" s="281"/>
      <c r="U80" s="161" t="str">
        <f>IF(I80="","",VLOOKUP(I80,[3]マスター!$B$2:$L$5000,11,0))</f>
        <v/>
      </c>
      <c r="V80" s="161" t="str">
        <f>IF(I80="","",VLOOKUP(I80,[3]マスター!$B$2:$K$5000,10,0))</f>
        <v/>
      </c>
      <c r="W80" s="179">
        <f t="shared" si="42"/>
        <v>0</v>
      </c>
      <c r="X80" s="163">
        <f t="shared" si="31"/>
        <v>0</v>
      </c>
      <c r="Y80" s="179" t="str">
        <f t="shared" si="43"/>
        <v/>
      </c>
      <c r="Z80" s="180" t="str">
        <f t="shared" si="44"/>
        <v/>
      </c>
      <c r="AA80" s="181" t="str">
        <f t="shared" si="45"/>
        <v/>
      </c>
      <c r="AB80" s="181" t="str">
        <f t="shared" si="46"/>
        <v/>
      </c>
      <c r="AC80" s="165" t="str">
        <f t="shared" si="70"/>
        <v/>
      </c>
      <c r="AD80" s="182" t="str">
        <f t="shared" si="47"/>
        <v/>
      </c>
      <c r="AE80" s="182" t="str">
        <f t="shared" si="48"/>
        <v/>
      </c>
      <c r="AF80" s="182" t="str">
        <f t="shared" si="49"/>
        <v/>
      </c>
      <c r="AG80" s="183" t="str">
        <f t="shared" si="50"/>
        <v/>
      </c>
      <c r="AH80" s="168" t="str">
        <f t="shared" si="73"/>
        <v/>
      </c>
      <c r="AL80" s="125">
        <v>1</v>
      </c>
      <c r="AM80" s="123" t="str">
        <f t="shared" si="51"/>
        <v>4</v>
      </c>
      <c r="AN80" s="123" t="str">
        <f t="shared" si="52"/>
        <v>4</v>
      </c>
      <c r="AO80" s="123">
        <f>COUNTIF($I$72:I80,I80)</f>
        <v>0</v>
      </c>
      <c r="AP80" s="172" t="str">
        <f t="shared" si="53"/>
        <v/>
      </c>
      <c r="AQ80" s="173" t="str">
        <f t="shared" si="54"/>
        <v/>
      </c>
      <c r="AR80" s="14">
        <f t="shared" si="55"/>
        <v>0</v>
      </c>
      <c r="AS80" s="177" t="str">
        <f t="shared" si="56"/>
        <v/>
      </c>
      <c r="AU80" s="128" t="str">
        <f t="shared" si="57"/>
        <v/>
      </c>
      <c r="AV80" s="128">
        <f t="shared" si="58"/>
        <v>0</v>
      </c>
      <c r="AW80" s="184">
        <f>IF(AV80&lt;1,0,SUMIF($I$44:I79,I80,$W$44:W79))</f>
        <v>0</v>
      </c>
      <c r="AX80" s="184">
        <f>IF(AV80&lt;2,0,SUMIF($I81:I$348,I80,$W81:W$348))</f>
        <v>0</v>
      </c>
      <c r="AY80" s="128">
        <f t="shared" si="59"/>
        <v>0</v>
      </c>
      <c r="AZ80" s="128">
        <f t="shared" si="60"/>
        <v>0</v>
      </c>
      <c r="BA80" s="175">
        <f>IF(AW80+AX80=0,0,IF(AW80=0,VLOOKUP(I80,I81:$W$348,15,FALSE),VLOOKUP(I80,$I$45:$W80,15,FALSE)))</f>
        <v>0</v>
      </c>
      <c r="BB80" s="128">
        <f t="shared" si="61"/>
        <v>0</v>
      </c>
      <c r="BC80" s="175">
        <f>IF(AW80+AX80=0,0,IF(AW80=0,VLOOKUP(I80,I81:$Y$348,17,FALSE),VLOOKUP(I80,$I$45:$Y80,17,FALSE)))</f>
        <v>0</v>
      </c>
      <c r="BD80" s="175">
        <f t="shared" si="62"/>
        <v>0</v>
      </c>
      <c r="BE80" s="128">
        <f t="shared" si="63"/>
        <v>0</v>
      </c>
      <c r="BF80" s="176" t="str">
        <f t="shared" si="64"/>
        <v/>
      </c>
      <c r="BG80" s="128">
        <f t="shared" si="65"/>
        <v>0</v>
      </c>
      <c r="BH80" s="175" t="str">
        <f t="shared" si="66"/>
        <v/>
      </c>
      <c r="BI80" s="177">
        <f t="shared" si="67"/>
        <v>0</v>
      </c>
      <c r="BJ80" s="177">
        <f t="shared" si="68"/>
        <v>0</v>
      </c>
      <c r="BK80" s="177" t="str">
        <f t="shared" si="71"/>
        <v/>
      </c>
      <c r="BL80" s="248">
        <f>COUNTIF($B$73:B80,B80)</f>
        <v>8</v>
      </c>
      <c r="BN80" s="128" t="str">
        <f>IF($BM$79&gt;=11,8,"")</f>
        <v/>
      </c>
      <c r="BO80" s="249" t="str">
        <f>$G$6</f>
        <v>リッチモンド</v>
      </c>
    </row>
    <row r="81" spans="1:69" ht="30" customHeight="1" x14ac:dyDescent="0.15">
      <c r="A81" s="152" t="str">
        <f t="shared" si="36"/>
        <v/>
      </c>
      <c r="B81" s="152">
        <f t="shared" si="37"/>
        <v>0</v>
      </c>
      <c r="C81" s="152">
        <f t="shared" si="38"/>
        <v>0</v>
      </c>
      <c r="D81" s="152" t="str">
        <f t="shared" si="39"/>
        <v>034</v>
      </c>
      <c r="E81" s="152" t="str">
        <f t="shared" si="40"/>
        <v/>
      </c>
      <c r="F81" s="152">
        <f t="shared" si="72"/>
        <v>34</v>
      </c>
      <c r="G81" s="154" t="str">
        <f t="shared" si="69"/>
        <v>034</v>
      </c>
      <c r="H81" s="140" t="str">
        <f>IF(I81="","",VLOOKUP(I81,[3]マスター!$B$2:$C$5000,2,0))</f>
        <v/>
      </c>
      <c r="I81" s="155"/>
      <c r="J81" s="156"/>
      <c r="K81" s="156"/>
      <c r="L81" s="157"/>
      <c r="M81" s="158"/>
      <c r="N81" s="156"/>
      <c r="O81" s="159" t="str">
        <f t="shared" si="41"/>
        <v/>
      </c>
      <c r="P81" s="280" t="str">
        <f>IF(I81="","",VLOOKUP(I81,[3]マスター!$B$2:$C$5000,2,0))</f>
        <v/>
      </c>
      <c r="Q81" s="280" t="e">
        <f>VLOOKUP(R81,[3]マスター!$B$2:$C$5000,2,0)</f>
        <v>#N/A</v>
      </c>
      <c r="R81" s="280" t="e">
        <f>VLOOKUP(S81,[3]マスター!$B$2:$C$5000,2,0)</f>
        <v>#N/A</v>
      </c>
      <c r="S81" s="281" t="str">
        <f>IF(I81="","",VLOOKUP(I81,[3]マスター!$B$2:$D$5000,3,0))</f>
        <v/>
      </c>
      <c r="T81" s="281"/>
      <c r="U81" s="161" t="str">
        <f>IF(I81="","",VLOOKUP(I81,[3]マスター!$B$2:$L$5000,11,0))</f>
        <v/>
      </c>
      <c r="V81" s="161" t="str">
        <f>IF(I81="","",VLOOKUP(I81,[3]マスター!$B$2:$K$5000,10,0))</f>
        <v/>
      </c>
      <c r="W81" s="179">
        <f t="shared" si="42"/>
        <v>0</v>
      </c>
      <c r="X81" s="163">
        <f t="shared" si="31"/>
        <v>0</v>
      </c>
      <c r="Y81" s="179" t="str">
        <f t="shared" si="43"/>
        <v/>
      </c>
      <c r="Z81" s="180" t="str">
        <f t="shared" si="44"/>
        <v/>
      </c>
      <c r="AA81" s="181" t="str">
        <f t="shared" si="45"/>
        <v/>
      </c>
      <c r="AB81" s="181" t="str">
        <f t="shared" si="46"/>
        <v/>
      </c>
      <c r="AC81" s="165" t="str">
        <f t="shared" si="70"/>
        <v/>
      </c>
      <c r="AD81" s="182" t="str">
        <f t="shared" si="47"/>
        <v/>
      </c>
      <c r="AE81" s="182" t="str">
        <f t="shared" si="48"/>
        <v/>
      </c>
      <c r="AF81" s="182" t="str">
        <f t="shared" si="49"/>
        <v/>
      </c>
      <c r="AG81" s="183" t="str">
        <f t="shared" si="50"/>
        <v/>
      </c>
      <c r="AH81" s="168" t="str">
        <f t="shared" si="73"/>
        <v/>
      </c>
      <c r="AL81" s="125">
        <v>1</v>
      </c>
      <c r="AM81" s="123" t="str">
        <f t="shared" si="51"/>
        <v>4</v>
      </c>
      <c r="AN81" s="123" t="str">
        <f t="shared" si="52"/>
        <v>4</v>
      </c>
      <c r="AO81" s="123">
        <f>COUNTIF($I$72:I81,I81)</f>
        <v>0</v>
      </c>
      <c r="AP81" s="172" t="str">
        <f t="shared" si="53"/>
        <v/>
      </c>
      <c r="AQ81" s="173" t="str">
        <f t="shared" si="54"/>
        <v/>
      </c>
      <c r="AR81" s="14">
        <f t="shared" si="55"/>
        <v>0</v>
      </c>
      <c r="AS81" s="177" t="str">
        <f t="shared" si="56"/>
        <v/>
      </c>
      <c r="AU81" s="128" t="str">
        <f t="shared" si="57"/>
        <v/>
      </c>
      <c r="AV81" s="128">
        <f t="shared" si="58"/>
        <v>0</v>
      </c>
      <c r="AW81" s="184">
        <f>IF(AV81&lt;1,0,SUMIF($I$44:I80,I81,$W$44:W80))</f>
        <v>0</v>
      </c>
      <c r="AX81" s="184">
        <f>IF(AV81&lt;2,0,SUMIF($I82:I$348,I81,$W82:W$348))</f>
        <v>0</v>
      </c>
      <c r="AY81" s="128">
        <f t="shared" si="59"/>
        <v>0</v>
      </c>
      <c r="AZ81" s="128">
        <f t="shared" si="60"/>
        <v>0</v>
      </c>
      <c r="BA81" s="175">
        <f>IF(AW81+AX81=0,0,IF(AW81=0,VLOOKUP(I81,I82:$W$348,15,FALSE),VLOOKUP(I81,$I$45:$W81,15,FALSE)))</f>
        <v>0</v>
      </c>
      <c r="BB81" s="128">
        <f t="shared" si="61"/>
        <v>0</v>
      </c>
      <c r="BC81" s="175">
        <f>IF(AW81+AX81=0,0,IF(AW81=0,VLOOKUP(I81,I82:$Y$348,17,FALSE),VLOOKUP(I81,$I$45:$Y81,17,FALSE)))</f>
        <v>0</v>
      </c>
      <c r="BD81" s="175">
        <f t="shared" si="62"/>
        <v>0</v>
      </c>
      <c r="BE81" s="128">
        <f t="shared" si="63"/>
        <v>0</v>
      </c>
      <c r="BF81" s="176" t="str">
        <f t="shared" si="64"/>
        <v/>
      </c>
      <c r="BG81" s="128">
        <f t="shared" si="65"/>
        <v>0</v>
      </c>
      <c r="BH81" s="175" t="str">
        <f t="shared" si="66"/>
        <v/>
      </c>
      <c r="BI81" s="177">
        <f t="shared" si="67"/>
        <v>0</v>
      </c>
      <c r="BJ81" s="177">
        <f t="shared" si="68"/>
        <v>0</v>
      </c>
      <c r="BK81" s="177" t="str">
        <f t="shared" si="71"/>
        <v/>
      </c>
      <c r="BL81" s="248">
        <f>COUNTIF($B$73:B81,B81)</f>
        <v>9</v>
      </c>
      <c r="BN81" s="128" t="str">
        <f>IF($BM$79&gt;=21,9,"")</f>
        <v/>
      </c>
      <c r="BO81" s="249" t="str">
        <f>$G$6</f>
        <v>リッチモンド</v>
      </c>
      <c r="BQ81" s="178"/>
    </row>
    <row r="82" spans="1:69" ht="30" customHeight="1" x14ac:dyDescent="0.15">
      <c r="A82" s="152" t="str">
        <f t="shared" si="36"/>
        <v/>
      </c>
      <c r="B82" s="152">
        <f t="shared" si="37"/>
        <v>0</v>
      </c>
      <c r="C82" s="152">
        <f t="shared" si="38"/>
        <v>0</v>
      </c>
      <c r="D82" s="152" t="str">
        <f t="shared" si="39"/>
        <v>035</v>
      </c>
      <c r="E82" s="152" t="str">
        <f t="shared" si="40"/>
        <v/>
      </c>
      <c r="F82" s="152">
        <f t="shared" si="72"/>
        <v>35</v>
      </c>
      <c r="G82" s="154" t="str">
        <f t="shared" si="69"/>
        <v>035</v>
      </c>
      <c r="H82" s="140" t="str">
        <f>IF(I82="","",VLOOKUP(I82,[3]マスター!$B$2:$C$5000,2,0))</f>
        <v/>
      </c>
      <c r="I82" s="155"/>
      <c r="J82" s="156"/>
      <c r="K82" s="156"/>
      <c r="L82" s="157"/>
      <c r="M82" s="158"/>
      <c r="N82" s="156"/>
      <c r="O82" s="159" t="str">
        <f t="shared" si="41"/>
        <v/>
      </c>
      <c r="P82" s="280" t="str">
        <f>IF(I82="","",VLOOKUP(I82,[3]マスター!$B$2:$C$5000,2,0))</f>
        <v/>
      </c>
      <c r="Q82" s="280" t="e">
        <f>VLOOKUP(R82,[3]マスター!$B$2:$C$5000,2,0)</f>
        <v>#N/A</v>
      </c>
      <c r="R82" s="280" t="e">
        <f>VLOOKUP(S82,[3]マスター!$B$2:$C$5000,2,0)</f>
        <v>#N/A</v>
      </c>
      <c r="S82" s="281" t="str">
        <f>IF(I82="","",VLOOKUP(I82,[3]マスター!$B$2:$D$5000,3,0))</f>
        <v/>
      </c>
      <c r="T82" s="281"/>
      <c r="U82" s="161" t="str">
        <f>IF(I82="","",VLOOKUP(I82,[3]マスター!$B$2:$L$5000,11,0))</f>
        <v/>
      </c>
      <c r="V82" s="161" t="str">
        <f>IF(I82="","",VLOOKUP(I82,[3]マスター!$B$2:$K$5000,10,0))</f>
        <v/>
      </c>
      <c r="W82" s="179">
        <f t="shared" si="42"/>
        <v>0</v>
      </c>
      <c r="X82" s="163">
        <f t="shared" si="31"/>
        <v>0</v>
      </c>
      <c r="Y82" s="179" t="str">
        <f t="shared" si="43"/>
        <v/>
      </c>
      <c r="Z82" s="180" t="str">
        <f t="shared" si="44"/>
        <v/>
      </c>
      <c r="AA82" s="181" t="str">
        <f t="shared" si="45"/>
        <v/>
      </c>
      <c r="AB82" s="181" t="str">
        <f t="shared" si="46"/>
        <v/>
      </c>
      <c r="AC82" s="165" t="str">
        <f t="shared" si="70"/>
        <v/>
      </c>
      <c r="AD82" s="182" t="str">
        <f t="shared" si="47"/>
        <v/>
      </c>
      <c r="AE82" s="182" t="str">
        <f t="shared" si="48"/>
        <v/>
      </c>
      <c r="AF82" s="182" t="str">
        <f t="shared" si="49"/>
        <v/>
      </c>
      <c r="AG82" s="183" t="str">
        <f t="shared" si="50"/>
        <v/>
      </c>
      <c r="AH82" s="168" t="str">
        <f t="shared" si="73"/>
        <v/>
      </c>
      <c r="AL82" s="125">
        <v>1</v>
      </c>
      <c r="AM82" s="123" t="str">
        <f t="shared" si="51"/>
        <v>4</v>
      </c>
      <c r="AN82" s="123" t="str">
        <f t="shared" si="52"/>
        <v>4</v>
      </c>
      <c r="AO82" s="123">
        <f>COUNTIF($I$72:I82,I82)</f>
        <v>0</v>
      </c>
      <c r="AP82" s="172" t="str">
        <f t="shared" si="53"/>
        <v/>
      </c>
      <c r="AQ82" s="173" t="str">
        <f t="shared" si="54"/>
        <v/>
      </c>
      <c r="AR82" s="14">
        <f t="shared" si="55"/>
        <v>0</v>
      </c>
      <c r="AS82" s="177" t="str">
        <f t="shared" si="56"/>
        <v/>
      </c>
      <c r="AU82" s="128" t="str">
        <f t="shared" si="57"/>
        <v/>
      </c>
      <c r="AV82" s="128">
        <f t="shared" si="58"/>
        <v>0</v>
      </c>
      <c r="AW82" s="184">
        <f>IF(AV82&lt;1,0,SUMIF($I$44:I81,I82,$W$44:W81))</f>
        <v>0</v>
      </c>
      <c r="AX82" s="184">
        <f>IF(AV82&lt;2,0,SUMIF($I83:I$348,I82,$W83:W$348))</f>
        <v>0</v>
      </c>
      <c r="AY82" s="128">
        <f t="shared" si="59"/>
        <v>0</v>
      </c>
      <c r="AZ82" s="128">
        <f t="shared" si="60"/>
        <v>0</v>
      </c>
      <c r="BA82" s="175">
        <f>IF(AW82+AX82=0,0,IF(AW82=0,VLOOKUP(I82,I83:$W$348,15,FALSE),VLOOKUP(I82,$I$45:$W82,15,FALSE)))</f>
        <v>0</v>
      </c>
      <c r="BB82" s="128">
        <f t="shared" si="61"/>
        <v>0</v>
      </c>
      <c r="BC82" s="175">
        <f>IF(AW82+AX82=0,0,IF(AW82=0,VLOOKUP(I82,I83:$Y$348,17,FALSE),VLOOKUP(I82,$I$45:$Y82,17,FALSE)))</f>
        <v>0</v>
      </c>
      <c r="BD82" s="175">
        <f t="shared" si="62"/>
        <v>0</v>
      </c>
      <c r="BE82" s="128">
        <f t="shared" si="63"/>
        <v>0</v>
      </c>
      <c r="BF82" s="176" t="str">
        <f t="shared" si="64"/>
        <v/>
      </c>
      <c r="BG82" s="128">
        <f t="shared" si="65"/>
        <v>0</v>
      </c>
      <c r="BH82" s="175" t="str">
        <f t="shared" si="66"/>
        <v/>
      </c>
      <c r="BI82" s="177">
        <f t="shared" si="67"/>
        <v>0</v>
      </c>
      <c r="BJ82" s="177">
        <f t="shared" si="68"/>
        <v>0</v>
      </c>
      <c r="BK82" s="177" t="str">
        <f t="shared" si="71"/>
        <v/>
      </c>
      <c r="BL82" s="248">
        <f>COUNTIF($B$73:B82,B82)</f>
        <v>10</v>
      </c>
      <c r="BM82" s="128">
        <f>(SUMIF(変換前!$AR$73:$AR$348,BP82)/BP82)</f>
        <v>0</v>
      </c>
      <c r="BN82" s="128" t="str">
        <f>IF($BM$82&gt;=1,10,"")</f>
        <v/>
      </c>
      <c r="BO82" s="249" t="str">
        <f>$G$7</f>
        <v>来賓控室</v>
      </c>
      <c r="BP82" s="128">
        <f>F7</f>
        <v>41</v>
      </c>
      <c r="BQ82" s="178"/>
    </row>
    <row r="83" spans="1:69" ht="30" customHeight="1" x14ac:dyDescent="0.15">
      <c r="A83" s="152" t="str">
        <f t="shared" si="36"/>
        <v/>
      </c>
      <c r="B83" s="152">
        <f t="shared" si="37"/>
        <v>0</v>
      </c>
      <c r="C83" s="152">
        <f t="shared" si="38"/>
        <v>0</v>
      </c>
      <c r="D83" s="152" t="str">
        <f t="shared" si="39"/>
        <v>036</v>
      </c>
      <c r="E83" s="152" t="str">
        <f t="shared" si="40"/>
        <v/>
      </c>
      <c r="F83" s="152">
        <f t="shared" si="72"/>
        <v>36</v>
      </c>
      <c r="G83" s="154" t="str">
        <f t="shared" si="69"/>
        <v>036</v>
      </c>
      <c r="H83" s="140" t="str">
        <f>IF(I83="","",VLOOKUP(I83,[3]マスター!$B$2:$C$5000,2,0))</f>
        <v/>
      </c>
      <c r="I83" s="155"/>
      <c r="J83" s="156"/>
      <c r="K83" s="156"/>
      <c r="L83" s="157"/>
      <c r="M83" s="158"/>
      <c r="N83" s="156"/>
      <c r="O83" s="159" t="str">
        <f t="shared" si="41"/>
        <v/>
      </c>
      <c r="P83" s="280" t="str">
        <f>IF(I83="","",VLOOKUP(I83,[3]マスター!$B$2:$C$5000,2,0))</f>
        <v/>
      </c>
      <c r="Q83" s="280" t="e">
        <f>VLOOKUP(R83,[3]マスター!$B$2:$C$5000,2,0)</f>
        <v>#N/A</v>
      </c>
      <c r="R83" s="280" t="e">
        <f>VLOOKUP(S83,[3]マスター!$B$2:$C$5000,2,0)</f>
        <v>#N/A</v>
      </c>
      <c r="S83" s="281" t="str">
        <f>IF(I83="","",VLOOKUP(I83,[3]マスター!$B$2:$D$5000,3,0))</f>
        <v/>
      </c>
      <c r="T83" s="281"/>
      <c r="U83" s="161" t="str">
        <f>IF(I83="","",VLOOKUP(I83,[3]マスター!$B$2:$L$5000,11,0))</f>
        <v/>
      </c>
      <c r="V83" s="161" t="str">
        <f>IF(I83="","",VLOOKUP(I83,[3]マスター!$B$2:$K$5000,10,0))</f>
        <v/>
      </c>
      <c r="W83" s="179">
        <f t="shared" si="42"/>
        <v>0</v>
      </c>
      <c r="X83" s="163">
        <f t="shared" si="31"/>
        <v>0</v>
      </c>
      <c r="Y83" s="179" t="str">
        <f t="shared" si="43"/>
        <v/>
      </c>
      <c r="Z83" s="180" t="str">
        <f t="shared" si="44"/>
        <v/>
      </c>
      <c r="AA83" s="181" t="str">
        <f t="shared" si="45"/>
        <v/>
      </c>
      <c r="AB83" s="181" t="str">
        <f t="shared" si="46"/>
        <v/>
      </c>
      <c r="AC83" s="165" t="str">
        <f t="shared" si="70"/>
        <v/>
      </c>
      <c r="AD83" s="182" t="str">
        <f t="shared" si="47"/>
        <v/>
      </c>
      <c r="AE83" s="182" t="str">
        <f t="shared" si="48"/>
        <v/>
      </c>
      <c r="AF83" s="182" t="str">
        <f t="shared" si="49"/>
        <v/>
      </c>
      <c r="AG83" s="183" t="str">
        <f t="shared" si="50"/>
        <v/>
      </c>
      <c r="AH83" s="168" t="str">
        <f t="shared" si="73"/>
        <v/>
      </c>
      <c r="AL83" s="125">
        <v>1</v>
      </c>
      <c r="AM83" s="123" t="str">
        <f t="shared" si="51"/>
        <v>4</v>
      </c>
      <c r="AN83" s="123" t="str">
        <f t="shared" si="52"/>
        <v>4</v>
      </c>
      <c r="AO83" s="123">
        <f>COUNTIF($I$72:I83,I83)</f>
        <v>0</v>
      </c>
      <c r="AP83" s="172" t="str">
        <f t="shared" si="53"/>
        <v/>
      </c>
      <c r="AQ83" s="173" t="str">
        <f t="shared" si="54"/>
        <v/>
      </c>
      <c r="AR83" s="14">
        <f t="shared" si="55"/>
        <v>0</v>
      </c>
      <c r="AS83" s="177" t="str">
        <f t="shared" si="56"/>
        <v/>
      </c>
      <c r="AU83" s="128" t="str">
        <f t="shared" si="57"/>
        <v/>
      </c>
      <c r="AV83" s="128">
        <f t="shared" si="58"/>
        <v>0</v>
      </c>
      <c r="AW83" s="184">
        <f>IF(AV83&lt;1,0,SUMIF($I$44:I82,I83,$W$44:W82))</f>
        <v>0</v>
      </c>
      <c r="AX83" s="184">
        <f>IF(AV83&lt;2,0,SUMIF($I84:I$348,I83,$W84:W$348))</f>
        <v>0</v>
      </c>
      <c r="AY83" s="128">
        <f t="shared" si="59"/>
        <v>0</v>
      </c>
      <c r="AZ83" s="128">
        <f t="shared" si="60"/>
        <v>0</v>
      </c>
      <c r="BA83" s="175">
        <f>IF(AW83+AX83=0,0,IF(AW83=0,VLOOKUP(I83,I84:$W$348,15,FALSE),VLOOKUP(I83,$I$45:$W83,15,FALSE)))</f>
        <v>0</v>
      </c>
      <c r="BB83" s="128">
        <f t="shared" si="61"/>
        <v>0</v>
      </c>
      <c r="BC83" s="175">
        <f>IF(AW83+AX83=0,0,IF(AW83=0,VLOOKUP(I83,I84:$Y$348,17,FALSE),VLOOKUP(I83,$I$45:$Y83,17,FALSE)))</f>
        <v>0</v>
      </c>
      <c r="BD83" s="175">
        <f t="shared" si="62"/>
        <v>0</v>
      </c>
      <c r="BE83" s="128">
        <f t="shared" si="63"/>
        <v>0</v>
      </c>
      <c r="BF83" s="176" t="str">
        <f t="shared" si="64"/>
        <v/>
      </c>
      <c r="BG83" s="128">
        <f t="shared" si="65"/>
        <v>0</v>
      </c>
      <c r="BH83" s="175" t="str">
        <f t="shared" si="66"/>
        <v/>
      </c>
      <c r="BI83" s="177">
        <f t="shared" si="67"/>
        <v>0</v>
      </c>
      <c r="BJ83" s="177">
        <f t="shared" si="68"/>
        <v>0</v>
      </c>
      <c r="BK83" s="177" t="str">
        <f t="shared" si="71"/>
        <v/>
      </c>
      <c r="BL83" s="248">
        <f>COUNTIF($B$73:B83,B83)</f>
        <v>11</v>
      </c>
      <c r="BN83" s="128" t="str">
        <f>IF($BM$82&gt;=11,11,"")</f>
        <v/>
      </c>
      <c r="BO83" s="249" t="str">
        <f>$G$7</f>
        <v>来賓控室</v>
      </c>
      <c r="BQ83" s="178"/>
    </row>
    <row r="84" spans="1:69" ht="30" customHeight="1" x14ac:dyDescent="0.15">
      <c r="A84" s="152" t="str">
        <f t="shared" si="36"/>
        <v/>
      </c>
      <c r="B84" s="152">
        <f t="shared" si="37"/>
        <v>0</v>
      </c>
      <c r="C84" s="152">
        <f t="shared" si="38"/>
        <v>0</v>
      </c>
      <c r="D84" s="152" t="str">
        <f t="shared" si="39"/>
        <v>037</v>
      </c>
      <c r="E84" s="152" t="str">
        <f t="shared" si="40"/>
        <v/>
      </c>
      <c r="F84" s="152">
        <f t="shared" si="72"/>
        <v>37</v>
      </c>
      <c r="G84" s="154" t="str">
        <f t="shared" si="69"/>
        <v>037</v>
      </c>
      <c r="H84" s="140" t="str">
        <f>IF(I84="","",VLOOKUP(I84,[3]マスター!$B$2:$C$5000,2,0))</f>
        <v/>
      </c>
      <c r="I84" s="155"/>
      <c r="J84" s="156"/>
      <c r="K84" s="156"/>
      <c r="L84" s="157"/>
      <c r="M84" s="158"/>
      <c r="N84" s="156"/>
      <c r="O84" s="159" t="str">
        <f t="shared" si="41"/>
        <v/>
      </c>
      <c r="P84" s="280" t="str">
        <f>IF(I84="","",VLOOKUP(I84,[3]マスター!$B$2:$C$5000,2,0))</f>
        <v/>
      </c>
      <c r="Q84" s="280" t="e">
        <f>VLOOKUP(R84,[3]マスター!$B$2:$C$5000,2,0)</f>
        <v>#N/A</v>
      </c>
      <c r="R84" s="280" t="e">
        <f>VLOOKUP(S84,[3]マスター!$B$2:$C$5000,2,0)</f>
        <v>#N/A</v>
      </c>
      <c r="S84" s="281" t="str">
        <f>IF(I84="","",VLOOKUP(I84,[3]マスター!$B$2:$D$5000,3,0))</f>
        <v/>
      </c>
      <c r="T84" s="281"/>
      <c r="U84" s="161" t="str">
        <f>IF(I84="","",VLOOKUP(I84,[3]マスター!$B$2:$L$5000,11,0))</f>
        <v/>
      </c>
      <c r="V84" s="161" t="str">
        <f>IF(I84="","",VLOOKUP(I84,[3]マスター!$B$2:$K$5000,10,0))</f>
        <v/>
      </c>
      <c r="W84" s="179">
        <f t="shared" si="42"/>
        <v>0</v>
      </c>
      <c r="X84" s="163">
        <f t="shared" si="31"/>
        <v>0</v>
      </c>
      <c r="Y84" s="179" t="str">
        <f t="shared" si="43"/>
        <v/>
      </c>
      <c r="Z84" s="180" t="str">
        <f t="shared" si="44"/>
        <v/>
      </c>
      <c r="AA84" s="181" t="str">
        <f t="shared" si="45"/>
        <v/>
      </c>
      <c r="AB84" s="181" t="str">
        <f t="shared" si="46"/>
        <v/>
      </c>
      <c r="AC84" s="165" t="str">
        <f t="shared" si="70"/>
        <v/>
      </c>
      <c r="AD84" s="182" t="str">
        <f t="shared" si="47"/>
        <v/>
      </c>
      <c r="AE84" s="182" t="str">
        <f t="shared" si="48"/>
        <v/>
      </c>
      <c r="AF84" s="182" t="str">
        <f t="shared" si="49"/>
        <v/>
      </c>
      <c r="AG84" s="183" t="str">
        <f t="shared" si="50"/>
        <v/>
      </c>
      <c r="AH84" s="168" t="str">
        <f t="shared" si="73"/>
        <v/>
      </c>
      <c r="AL84" s="125">
        <v>1</v>
      </c>
      <c r="AM84" s="123" t="str">
        <f t="shared" si="51"/>
        <v>4</v>
      </c>
      <c r="AN84" s="123" t="str">
        <f t="shared" si="52"/>
        <v>4</v>
      </c>
      <c r="AO84" s="123">
        <f>COUNTIF($I$72:I84,I84)</f>
        <v>0</v>
      </c>
      <c r="AP84" s="172" t="str">
        <f t="shared" si="53"/>
        <v/>
      </c>
      <c r="AQ84" s="173" t="str">
        <f t="shared" si="54"/>
        <v/>
      </c>
      <c r="AR84" s="14">
        <f t="shared" si="55"/>
        <v>0</v>
      </c>
      <c r="AS84" s="177" t="str">
        <f t="shared" si="56"/>
        <v/>
      </c>
      <c r="AU84" s="128" t="str">
        <f t="shared" si="57"/>
        <v/>
      </c>
      <c r="AV84" s="128">
        <f t="shared" si="58"/>
        <v>0</v>
      </c>
      <c r="AW84" s="184">
        <f>IF(AV84&lt;1,0,SUMIF($I$44:I83,I84,$W$44:W83))</f>
        <v>0</v>
      </c>
      <c r="AX84" s="184">
        <f>IF(AV84&lt;2,0,SUMIF($I85:I$348,I84,$W85:W$348))</f>
        <v>0</v>
      </c>
      <c r="AY84" s="128">
        <f t="shared" si="59"/>
        <v>0</v>
      </c>
      <c r="AZ84" s="128">
        <f t="shared" si="60"/>
        <v>0</v>
      </c>
      <c r="BA84" s="175">
        <f>IF(AW84+AX84=0,0,IF(AW84=0,VLOOKUP(I84,I85:$W$348,15,FALSE),VLOOKUP(I84,$I$45:$W84,15,FALSE)))</f>
        <v>0</v>
      </c>
      <c r="BB84" s="128">
        <f t="shared" si="61"/>
        <v>0</v>
      </c>
      <c r="BC84" s="175">
        <f>IF(AW84+AX84=0,0,IF(AW84=0,VLOOKUP(I84,I85:$Y$348,17,FALSE),VLOOKUP(I84,$I$45:$Y84,17,FALSE)))</f>
        <v>0</v>
      </c>
      <c r="BD84" s="175">
        <f t="shared" si="62"/>
        <v>0</v>
      </c>
      <c r="BE84" s="128">
        <f t="shared" si="63"/>
        <v>0</v>
      </c>
      <c r="BF84" s="176" t="str">
        <f t="shared" si="64"/>
        <v/>
      </c>
      <c r="BG84" s="128">
        <f t="shared" si="65"/>
        <v>0</v>
      </c>
      <c r="BH84" s="175" t="str">
        <f t="shared" si="66"/>
        <v/>
      </c>
      <c r="BI84" s="177">
        <f t="shared" si="67"/>
        <v>0</v>
      </c>
      <c r="BJ84" s="177">
        <f t="shared" si="68"/>
        <v>0</v>
      </c>
      <c r="BK84" s="177" t="str">
        <f t="shared" si="71"/>
        <v/>
      </c>
      <c r="BL84" s="248">
        <f>COUNTIF($B$73:B84,B84)</f>
        <v>12</v>
      </c>
      <c r="BN84" s="128" t="str">
        <f>IF($BM$82&gt;=21,12,"")</f>
        <v/>
      </c>
      <c r="BO84" s="249" t="str">
        <f>$G$7</f>
        <v>来賓控室</v>
      </c>
      <c r="BQ84" s="178"/>
    </row>
    <row r="85" spans="1:69" ht="30" customHeight="1" x14ac:dyDescent="0.15">
      <c r="A85" s="152" t="str">
        <f t="shared" si="36"/>
        <v/>
      </c>
      <c r="B85" s="152">
        <f t="shared" si="37"/>
        <v>0</v>
      </c>
      <c r="C85" s="152">
        <f t="shared" si="38"/>
        <v>0</v>
      </c>
      <c r="D85" s="152" t="str">
        <f t="shared" si="39"/>
        <v>038</v>
      </c>
      <c r="E85" s="152" t="str">
        <f t="shared" si="40"/>
        <v/>
      </c>
      <c r="F85" s="152">
        <f t="shared" si="72"/>
        <v>38</v>
      </c>
      <c r="G85" s="154" t="str">
        <f t="shared" si="69"/>
        <v>038</v>
      </c>
      <c r="H85" s="140" t="str">
        <f>IF(I85="","",VLOOKUP(I85,[3]マスター!$B$2:$C$5000,2,0))</f>
        <v/>
      </c>
      <c r="I85" s="155"/>
      <c r="J85" s="156"/>
      <c r="K85" s="156"/>
      <c r="L85" s="157"/>
      <c r="M85" s="158"/>
      <c r="N85" s="156"/>
      <c r="O85" s="159" t="str">
        <f t="shared" si="41"/>
        <v/>
      </c>
      <c r="P85" s="280" t="str">
        <f>IF(I85="","",VLOOKUP(I85,[3]マスター!$B$2:$C$5000,2,0))</f>
        <v/>
      </c>
      <c r="Q85" s="280" t="e">
        <f>VLOOKUP(R85,[3]マスター!$B$2:$C$5000,2,0)</f>
        <v>#N/A</v>
      </c>
      <c r="R85" s="280" t="e">
        <f>VLOOKUP(S85,[3]マスター!$B$2:$C$5000,2,0)</f>
        <v>#N/A</v>
      </c>
      <c r="S85" s="281" t="str">
        <f>IF(I85="","",VLOOKUP(I85,[3]マスター!$B$2:$D$5000,3,0))</f>
        <v/>
      </c>
      <c r="T85" s="281"/>
      <c r="U85" s="161" t="str">
        <f>IF(I85="","",VLOOKUP(I85,[3]マスター!$B$2:$L$5000,11,0))</f>
        <v/>
      </c>
      <c r="V85" s="161" t="str">
        <f>IF(I85="","",VLOOKUP(I85,[3]マスター!$B$2:$K$5000,10,0))</f>
        <v/>
      </c>
      <c r="W85" s="179">
        <f t="shared" si="42"/>
        <v>0</v>
      </c>
      <c r="X85" s="163">
        <f t="shared" si="31"/>
        <v>0</v>
      </c>
      <c r="Y85" s="179" t="str">
        <f t="shared" si="43"/>
        <v/>
      </c>
      <c r="Z85" s="180" t="str">
        <f t="shared" si="44"/>
        <v/>
      </c>
      <c r="AA85" s="181" t="str">
        <f t="shared" si="45"/>
        <v/>
      </c>
      <c r="AB85" s="181" t="str">
        <f t="shared" si="46"/>
        <v/>
      </c>
      <c r="AC85" s="165" t="str">
        <f t="shared" si="70"/>
        <v/>
      </c>
      <c r="AD85" s="182" t="str">
        <f t="shared" si="47"/>
        <v/>
      </c>
      <c r="AE85" s="182" t="str">
        <f t="shared" si="48"/>
        <v/>
      </c>
      <c r="AF85" s="182" t="str">
        <f t="shared" si="49"/>
        <v/>
      </c>
      <c r="AG85" s="183" t="str">
        <f t="shared" si="50"/>
        <v/>
      </c>
      <c r="AH85" s="168" t="str">
        <f t="shared" si="73"/>
        <v/>
      </c>
      <c r="AL85" s="125">
        <v>1</v>
      </c>
      <c r="AM85" s="123" t="str">
        <f t="shared" si="51"/>
        <v>4</v>
      </c>
      <c r="AN85" s="123" t="str">
        <f t="shared" si="52"/>
        <v>4</v>
      </c>
      <c r="AO85" s="123">
        <f>COUNTIF($I$72:I85,I85)</f>
        <v>0</v>
      </c>
      <c r="AP85" s="172" t="str">
        <f t="shared" si="53"/>
        <v/>
      </c>
      <c r="AQ85" s="173" t="str">
        <f t="shared" si="54"/>
        <v/>
      </c>
      <c r="AR85" s="14">
        <f t="shared" si="55"/>
        <v>0</v>
      </c>
      <c r="AS85" s="177" t="str">
        <f t="shared" si="56"/>
        <v/>
      </c>
      <c r="AU85" s="128" t="str">
        <f t="shared" si="57"/>
        <v/>
      </c>
      <c r="AV85" s="128">
        <f t="shared" si="58"/>
        <v>0</v>
      </c>
      <c r="AW85" s="184">
        <f>IF(AV85&lt;1,0,SUMIF($I$44:I84,I85,$W$44:W84))</f>
        <v>0</v>
      </c>
      <c r="AX85" s="184">
        <f>IF(AV85&lt;2,0,SUMIF($I86:I$348,I85,$W86:W$348))</f>
        <v>0</v>
      </c>
      <c r="AY85" s="128">
        <f t="shared" si="59"/>
        <v>0</v>
      </c>
      <c r="AZ85" s="128">
        <f t="shared" si="60"/>
        <v>0</v>
      </c>
      <c r="BA85" s="175">
        <f>IF(AW85+AX85=0,0,IF(AW85=0,VLOOKUP(I85,I86:$W$348,15,FALSE),VLOOKUP(I85,$I$45:$W85,15,FALSE)))</f>
        <v>0</v>
      </c>
      <c r="BB85" s="128">
        <f t="shared" si="61"/>
        <v>0</v>
      </c>
      <c r="BC85" s="175">
        <f>IF(AW85+AX85=0,0,IF(AW85=0,VLOOKUP(I85,I86:$Y$348,17,FALSE),VLOOKUP(I85,$I$45:$Y85,17,FALSE)))</f>
        <v>0</v>
      </c>
      <c r="BD85" s="175">
        <f t="shared" si="62"/>
        <v>0</v>
      </c>
      <c r="BE85" s="128">
        <f t="shared" si="63"/>
        <v>0</v>
      </c>
      <c r="BF85" s="176" t="str">
        <f t="shared" si="64"/>
        <v/>
      </c>
      <c r="BG85" s="128">
        <f t="shared" si="65"/>
        <v>0</v>
      </c>
      <c r="BH85" s="175" t="str">
        <f t="shared" si="66"/>
        <v/>
      </c>
      <c r="BI85" s="177">
        <f t="shared" si="67"/>
        <v>0</v>
      </c>
      <c r="BJ85" s="177">
        <f t="shared" si="68"/>
        <v>0</v>
      </c>
      <c r="BK85" s="177" t="str">
        <f t="shared" si="71"/>
        <v/>
      </c>
      <c r="BL85" s="248">
        <f>COUNTIF($B$73:B85,B85)</f>
        <v>13</v>
      </c>
      <c r="BM85" s="128">
        <f>(SUMIF(変換前!$AR$73:$AR$348,BP85)/BP85)</f>
        <v>0</v>
      </c>
      <c r="BN85" s="128" t="str">
        <f>IF($BM$85&gt;=1,13,"")</f>
        <v/>
      </c>
      <c r="BO85" s="249" t="str">
        <f>$G$8</f>
        <v>アマリー①</v>
      </c>
      <c r="BP85" s="128">
        <f>F8</f>
        <v>57</v>
      </c>
      <c r="BQ85" s="178"/>
    </row>
    <row r="86" spans="1:69" ht="30" customHeight="1" x14ac:dyDescent="0.15">
      <c r="A86" s="152" t="str">
        <f t="shared" si="36"/>
        <v/>
      </c>
      <c r="B86" s="152">
        <f t="shared" si="37"/>
        <v>0</v>
      </c>
      <c r="C86" s="152">
        <f t="shared" si="38"/>
        <v>0</v>
      </c>
      <c r="D86" s="152" t="str">
        <f t="shared" si="39"/>
        <v>039</v>
      </c>
      <c r="E86" s="152" t="str">
        <f t="shared" si="40"/>
        <v/>
      </c>
      <c r="F86" s="152">
        <f t="shared" si="72"/>
        <v>39</v>
      </c>
      <c r="G86" s="154" t="str">
        <f t="shared" si="69"/>
        <v>039</v>
      </c>
      <c r="H86" s="140" t="str">
        <f>IF(I86="","",VLOOKUP(I86,[3]マスター!$B$2:$C$5000,2,0))</f>
        <v/>
      </c>
      <c r="I86" s="155"/>
      <c r="J86" s="156"/>
      <c r="K86" s="156"/>
      <c r="L86" s="157"/>
      <c r="M86" s="158"/>
      <c r="N86" s="156"/>
      <c r="O86" s="159" t="str">
        <f t="shared" si="41"/>
        <v/>
      </c>
      <c r="P86" s="280" t="str">
        <f>IF(I86="","",VLOOKUP(I86,[3]マスター!$B$2:$C$5000,2,0))</f>
        <v/>
      </c>
      <c r="Q86" s="280" t="e">
        <f>VLOOKUP(R86,[3]マスター!$B$2:$C$5000,2,0)</f>
        <v>#N/A</v>
      </c>
      <c r="R86" s="280" t="e">
        <f>VLOOKUP(S86,[3]マスター!$B$2:$C$5000,2,0)</f>
        <v>#N/A</v>
      </c>
      <c r="S86" s="281" t="str">
        <f>IF(I86="","",VLOOKUP(I86,[3]マスター!$B$2:$D$5000,3,0))</f>
        <v/>
      </c>
      <c r="T86" s="281"/>
      <c r="U86" s="161" t="str">
        <f>IF(I86="","",VLOOKUP(I86,[3]マスター!$B$2:$L$5000,11,0))</f>
        <v/>
      </c>
      <c r="V86" s="161" t="str">
        <f>IF(I86="","",VLOOKUP(I86,[3]マスター!$B$2:$K$5000,10,0))</f>
        <v/>
      </c>
      <c r="W86" s="179">
        <f t="shared" si="42"/>
        <v>0</v>
      </c>
      <c r="X86" s="163">
        <f t="shared" si="31"/>
        <v>0</v>
      </c>
      <c r="Y86" s="179" t="str">
        <f t="shared" si="43"/>
        <v/>
      </c>
      <c r="Z86" s="180" t="str">
        <f t="shared" si="44"/>
        <v/>
      </c>
      <c r="AA86" s="181" t="str">
        <f t="shared" si="45"/>
        <v/>
      </c>
      <c r="AB86" s="181" t="str">
        <f t="shared" si="46"/>
        <v/>
      </c>
      <c r="AC86" s="165" t="str">
        <f t="shared" si="70"/>
        <v/>
      </c>
      <c r="AD86" s="182" t="str">
        <f t="shared" si="47"/>
        <v/>
      </c>
      <c r="AE86" s="182" t="str">
        <f t="shared" si="48"/>
        <v/>
      </c>
      <c r="AF86" s="182" t="str">
        <f t="shared" si="49"/>
        <v/>
      </c>
      <c r="AG86" s="183" t="str">
        <f t="shared" si="50"/>
        <v/>
      </c>
      <c r="AH86" s="168" t="str">
        <f t="shared" si="73"/>
        <v/>
      </c>
      <c r="AL86" s="125">
        <v>1</v>
      </c>
      <c r="AM86" s="123" t="str">
        <f t="shared" si="51"/>
        <v>4</v>
      </c>
      <c r="AN86" s="123" t="str">
        <f t="shared" si="52"/>
        <v>4</v>
      </c>
      <c r="AO86" s="123">
        <f>COUNTIF($I$72:I86,I86)</f>
        <v>0</v>
      </c>
      <c r="AP86" s="172" t="str">
        <f t="shared" si="53"/>
        <v/>
      </c>
      <c r="AQ86" s="173" t="str">
        <f t="shared" si="54"/>
        <v/>
      </c>
      <c r="AR86" s="14">
        <f t="shared" si="55"/>
        <v>0</v>
      </c>
      <c r="AS86" s="177" t="str">
        <f t="shared" si="56"/>
        <v/>
      </c>
      <c r="AU86" s="128" t="str">
        <f t="shared" si="57"/>
        <v/>
      </c>
      <c r="AV86" s="128">
        <f t="shared" si="58"/>
        <v>0</v>
      </c>
      <c r="AW86" s="184">
        <f>IF(AV86&lt;1,0,SUMIF($I$44:I85,I86,$W$44:W85))</f>
        <v>0</v>
      </c>
      <c r="AX86" s="184">
        <f>IF(AV86&lt;2,0,SUMIF($I87:I$348,I86,$W87:W$348))</f>
        <v>0</v>
      </c>
      <c r="AY86" s="128">
        <f t="shared" si="59"/>
        <v>0</v>
      </c>
      <c r="AZ86" s="128">
        <f t="shared" si="60"/>
        <v>0</v>
      </c>
      <c r="BA86" s="175">
        <f>IF(AW86+AX86=0,0,IF(AW86=0,VLOOKUP(I86,I87:$W$348,15,FALSE),VLOOKUP(I86,$I$45:$W86,15,FALSE)))</f>
        <v>0</v>
      </c>
      <c r="BB86" s="128">
        <f t="shared" si="61"/>
        <v>0</v>
      </c>
      <c r="BC86" s="175">
        <f>IF(AW86+AX86=0,0,IF(AW86=0,VLOOKUP(I86,I87:$Y$348,17,FALSE),VLOOKUP(I86,$I$45:$Y86,17,FALSE)))</f>
        <v>0</v>
      </c>
      <c r="BD86" s="175">
        <f t="shared" si="62"/>
        <v>0</v>
      </c>
      <c r="BE86" s="128">
        <f t="shared" si="63"/>
        <v>0</v>
      </c>
      <c r="BF86" s="176" t="str">
        <f t="shared" si="64"/>
        <v/>
      </c>
      <c r="BG86" s="128">
        <f t="shared" si="65"/>
        <v>0</v>
      </c>
      <c r="BH86" s="175" t="str">
        <f t="shared" si="66"/>
        <v/>
      </c>
      <c r="BI86" s="177">
        <f t="shared" si="67"/>
        <v>0</v>
      </c>
      <c r="BJ86" s="177">
        <f t="shared" si="68"/>
        <v>0</v>
      </c>
      <c r="BK86" s="177" t="str">
        <f t="shared" si="71"/>
        <v/>
      </c>
      <c r="BL86" s="248">
        <f>COUNTIF($B$73:B86,B86)</f>
        <v>14</v>
      </c>
      <c r="BN86" s="128" t="str">
        <f>IF($BM$85&gt;=11,14,"")</f>
        <v/>
      </c>
      <c r="BO86" s="249" t="str">
        <f>$G$8</f>
        <v>アマリー①</v>
      </c>
      <c r="BQ86" s="178"/>
    </row>
    <row r="87" spans="1:69" ht="30" customHeight="1" x14ac:dyDescent="0.15">
      <c r="A87" s="152" t="str">
        <f t="shared" si="36"/>
        <v/>
      </c>
      <c r="B87" s="152">
        <f t="shared" si="37"/>
        <v>0</v>
      </c>
      <c r="C87" s="152">
        <f t="shared" si="38"/>
        <v>0</v>
      </c>
      <c r="D87" s="152" t="str">
        <f t="shared" si="39"/>
        <v>040</v>
      </c>
      <c r="E87" s="152" t="str">
        <f t="shared" si="40"/>
        <v/>
      </c>
      <c r="F87" s="152">
        <f t="shared" si="72"/>
        <v>40</v>
      </c>
      <c r="G87" s="154" t="str">
        <f t="shared" si="69"/>
        <v>040</v>
      </c>
      <c r="H87" s="140" t="str">
        <f>IF(I87="","",VLOOKUP(I87,[3]マスター!$B$2:$C$5000,2,0))</f>
        <v/>
      </c>
      <c r="I87" s="155"/>
      <c r="J87" s="156"/>
      <c r="K87" s="156"/>
      <c r="L87" s="157"/>
      <c r="M87" s="158"/>
      <c r="N87" s="156"/>
      <c r="O87" s="159" t="str">
        <f t="shared" si="41"/>
        <v/>
      </c>
      <c r="P87" s="280" t="str">
        <f>IF(I87="","",VLOOKUP(I87,[3]マスター!$B$2:$C$5000,2,0))</f>
        <v/>
      </c>
      <c r="Q87" s="280" t="e">
        <f>VLOOKUP(R87,[3]マスター!$B$2:$C$5000,2,0)</f>
        <v>#N/A</v>
      </c>
      <c r="R87" s="280" t="e">
        <f>VLOOKUP(S87,[3]マスター!$B$2:$C$5000,2,0)</f>
        <v>#N/A</v>
      </c>
      <c r="S87" s="281" t="str">
        <f>IF(I87="","",VLOOKUP(I87,[3]マスター!$B$2:$D$5000,3,0))</f>
        <v/>
      </c>
      <c r="T87" s="281"/>
      <c r="U87" s="161" t="str">
        <f>IF(I87="","",VLOOKUP(I87,[3]マスター!$B$2:$L$5000,11,0))</f>
        <v/>
      </c>
      <c r="V87" s="161" t="str">
        <f>IF(I87="","",VLOOKUP(I87,[3]マスター!$B$2:$K$5000,10,0))</f>
        <v/>
      </c>
      <c r="W87" s="179">
        <f t="shared" si="42"/>
        <v>0</v>
      </c>
      <c r="X87" s="163">
        <f t="shared" si="31"/>
        <v>0</v>
      </c>
      <c r="Y87" s="179" t="str">
        <f t="shared" si="43"/>
        <v/>
      </c>
      <c r="Z87" s="180" t="str">
        <f t="shared" si="44"/>
        <v/>
      </c>
      <c r="AA87" s="181" t="str">
        <f t="shared" si="45"/>
        <v/>
      </c>
      <c r="AB87" s="181" t="str">
        <f t="shared" si="46"/>
        <v/>
      </c>
      <c r="AC87" s="165" t="str">
        <f t="shared" si="70"/>
        <v/>
      </c>
      <c r="AD87" s="182" t="str">
        <f t="shared" si="47"/>
        <v/>
      </c>
      <c r="AE87" s="182" t="str">
        <f t="shared" si="48"/>
        <v/>
      </c>
      <c r="AF87" s="182" t="str">
        <f t="shared" si="49"/>
        <v/>
      </c>
      <c r="AG87" s="183" t="str">
        <f t="shared" si="50"/>
        <v/>
      </c>
      <c r="AH87" s="168" t="str">
        <f t="shared" si="73"/>
        <v/>
      </c>
      <c r="AL87" s="125">
        <v>1</v>
      </c>
      <c r="AM87" s="123" t="str">
        <f t="shared" si="51"/>
        <v>4</v>
      </c>
      <c r="AN87" s="123" t="str">
        <f t="shared" si="52"/>
        <v>4</v>
      </c>
      <c r="AO87" s="123">
        <f>COUNTIF($I$72:I87,I87)</f>
        <v>0</v>
      </c>
      <c r="AP87" s="172" t="str">
        <f t="shared" si="53"/>
        <v/>
      </c>
      <c r="AQ87" s="173" t="str">
        <f t="shared" si="54"/>
        <v/>
      </c>
      <c r="AR87" s="14">
        <f t="shared" si="55"/>
        <v>0</v>
      </c>
      <c r="AS87" s="177" t="str">
        <f t="shared" si="56"/>
        <v/>
      </c>
      <c r="AU87" s="128" t="str">
        <f t="shared" si="57"/>
        <v/>
      </c>
      <c r="AV87" s="128">
        <f t="shared" si="58"/>
        <v>0</v>
      </c>
      <c r="AW87" s="184">
        <f>IF(AV87&lt;1,0,SUMIF($I$44:I86,I87,$W$44:W86))</f>
        <v>0</v>
      </c>
      <c r="AX87" s="184">
        <f>IF(AV87&lt;2,0,SUMIF($I88:I$348,I87,$W88:W$348))</f>
        <v>0</v>
      </c>
      <c r="AY87" s="128">
        <f t="shared" si="59"/>
        <v>0</v>
      </c>
      <c r="AZ87" s="128">
        <f t="shared" si="60"/>
        <v>0</v>
      </c>
      <c r="BA87" s="175">
        <f>IF(AW87+AX87=0,0,IF(AW87=0,VLOOKUP(I87,I88:$W$348,15,FALSE),VLOOKUP(I87,$I$45:$W87,15,FALSE)))</f>
        <v>0</v>
      </c>
      <c r="BB87" s="128">
        <f t="shared" si="61"/>
        <v>0</v>
      </c>
      <c r="BC87" s="175">
        <f>IF(AW87+AX87=0,0,IF(AW87=0,VLOOKUP(I87,I88:$Y$348,17,FALSE),VLOOKUP(I87,$I$45:$Y87,17,FALSE)))</f>
        <v>0</v>
      </c>
      <c r="BD87" s="175">
        <f t="shared" si="62"/>
        <v>0</v>
      </c>
      <c r="BE87" s="128">
        <f t="shared" si="63"/>
        <v>0</v>
      </c>
      <c r="BF87" s="176" t="str">
        <f t="shared" si="64"/>
        <v/>
      </c>
      <c r="BG87" s="128">
        <f t="shared" si="65"/>
        <v>0</v>
      </c>
      <c r="BH87" s="175" t="str">
        <f t="shared" si="66"/>
        <v/>
      </c>
      <c r="BI87" s="177">
        <f t="shared" si="67"/>
        <v>0</v>
      </c>
      <c r="BJ87" s="177">
        <f t="shared" si="68"/>
        <v>0</v>
      </c>
      <c r="BK87" s="177" t="str">
        <f t="shared" si="71"/>
        <v/>
      </c>
      <c r="BL87" s="248">
        <f>COUNTIF($B$73:B87,B87)</f>
        <v>15</v>
      </c>
      <c r="BN87" s="128" t="str">
        <f>IF($BM$85&gt;=21,15,"")</f>
        <v/>
      </c>
      <c r="BO87" s="249" t="str">
        <f>$G$8</f>
        <v>アマリー①</v>
      </c>
      <c r="BQ87" s="178"/>
    </row>
    <row r="88" spans="1:69" ht="30" customHeight="1" x14ac:dyDescent="0.15">
      <c r="A88" s="152" t="str">
        <f t="shared" si="36"/>
        <v/>
      </c>
      <c r="B88" s="152">
        <f t="shared" si="37"/>
        <v>0</v>
      </c>
      <c r="C88" s="152">
        <f t="shared" si="38"/>
        <v>0</v>
      </c>
      <c r="D88" s="152" t="str">
        <f t="shared" si="39"/>
        <v>041</v>
      </c>
      <c r="E88" s="152" t="str">
        <f t="shared" si="40"/>
        <v/>
      </c>
      <c r="F88" s="152">
        <f t="shared" si="72"/>
        <v>41</v>
      </c>
      <c r="G88" s="154" t="str">
        <f t="shared" si="69"/>
        <v>041</v>
      </c>
      <c r="H88" s="140" t="str">
        <f>IF(I88="","",VLOOKUP(I88,[3]マスター!$B$2:$C$5000,2,0))</f>
        <v/>
      </c>
      <c r="I88" s="155"/>
      <c r="J88" s="156"/>
      <c r="K88" s="156"/>
      <c r="L88" s="157"/>
      <c r="M88" s="158"/>
      <c r="N88" s="156"/>
      <c r="O88" s="159" t="str">
        <f t="shared" si="41"/>
        <v/>
      </c>
      <c r="P88" s="280" t="str">
        <f>IF(I88="","",VLOOKUP(I88,[3]マスター!$B$2:$C$5000,2,0))</f>
        <v/>
      </c>
      <c r="Q88" s="280" t="e">
        <f>VLOOKUP(R88,[3]マスター!$B$2:$C$5000,2,0)</f>
        <v>#N/A</v>
      </c>
      <c r="R88" s="280" t="e">
        <f>VLOOKUP(S88,[3]マスター!$B$2:$C$5000,2,0)</f>
        <v>#N/A</v>
      </c>
      <c r="S88" s="281" t="str">
        <f>IF(I88="","",VLOOKUP(I88,[3]マスター!$B$2:$D$5000,3,0))</f>
        <v/>
      </c>
      <c r="T88" s="281"/>
      <c r="U88" s="161" t="str">
        <f>IF(I88="","",VLOOKUP(I88,[3]マスター!$B$2:$L$5000,11,0))</f>
        <v/>
      </c>
      <c r="V88" s="161" t="str">
        <f>IF(I88="","",VLOOKUP(I88,[3]マスター!$B$2:$K$5000,10,0))</f>
        <v/>
      </c>
      <c r="W88" s="179">
        <f t="shared" si="42"/>
        <v>0</v>
      </c>
      <c r="X88" s="163">
        <f t="shared" si="31"/>
        <v>0</v>
      </c>
      <c r="Y88" s="179" t="str">
        <f t="shared" si="43"/>
        <v/>
      </c>
      <c r="Z88" s="180" t="str">
        <f t="shared" si="44"/>
        <v/>
      </c>
      <c r="AA88" s="181" t="str">
        <f t="shared" si="45"/>
        <v/>
      </c>
      <c r="AB88" s="181" t="str">
        <f t="shared" si="46"/>
        <v/>
      </c>
      <c r="AC88" s="165" t="str">
        <f t="shared" si="70"/>
        <v/>
      </c>
      <c r="AD88" s="182" t="str">
        <f t="shared" si="47"/>
        <v/>
      </c>
      <c r="AE88" s="182" t="str">
        <f t="shared" si="48"/>
        <v/>
      </c>
      <c r="AF88" s="182" t="str">
        <f t="shared" si="49"/>
        <v/>
      </c>
      <c r="AG88" s="183" t="str">
        <f t="shared" si="50"/>
        <v/>
      </c>
      <c r="AH88" s="168" t="str">
        <f t="shared" si="73"/>
        <v/>
      </c>
      <c r="AL88" s="125">
        <v>1</v>
      </c>
      <c r="AM88" s="123" t="str">
        <f t="shared" si="51"/>
        <v>4</v>
      </c>
      <c r="AN88" s="123" t="str">
        <f t="shared" si="52"/>
        <v>4</v>
      </c>
      <c r="AO88" s="123">
        <f>COUNTIF($I$72:I88,I88)</f>
        <v>0</v>
      </c>
      <c r="AP88" s="172" t="str">
        <f t="shared" si="53"/>
        <v/>
      </c>
      <c r="AQ88" s="173" t="str">
        <f t="shared" si="54"/>
        <v/>
      </c>
      <c r="AR88" s="14">
        <f t="shared" si="55"/>
        <v>0</v>
      </c>
      <c r="AS88" s="177" t="str">
        <f t="shared" si="56"/>
        <v/>
      </c>
      <c r="AU88" s="128" t="str">
        <f t="shared" si="57"/>
        <v/>
      </c>
      <c r="AV88" s="128">
        <f t="shared" si="58"/>
        <v>0</v>
      </c>
      <c r="AW88" s="184">
        <f>IF(AV88&lt;1,0,SUMIF($I$44:I87,I88,$W$44:W87))</f>
        <v>0</v>
      </c>
      <c r="AX88" s="184">
        <f>IF(AV88&lt;2,0,SUMIF($I89:I$348,I88,$W89:W$348))</f>
        <v>0</v>
      </c>
      <c r="AY88" s="128">
        <f t="shared" si="59"/>
        <v>0</v>
      </c>
      <c r="AZ88" s="128">
        <f t="shared" si="60"/>
        <v>0</v>
      </c>
      <c r="BA88" s="175">
        <f>IF(AW88+AX88=0,0,IF(AW88=0,VLOOKUP(I88,I89:$W$348,15,FALSE),VLOOKUP(I88,$I$45:$W88,15,FALSE)))</f>
        <v>0</v>
      </c>
      <c r="BB88" s="128">
        <f t="shared" si="61"/>
        <v>0</v>
      </c>
      <c r="BC88" s="175">
        <f>IF(AW88+AX88=0,0,IF(AW88=0,VLOOKUP(I88,I89:$Y$348,17,FALSE),VLOOKUP(I88,$I$45:$Y88,17,FALSE)))</f>
        <v>0</v>
      </c>
      <c r="BD88" s="175">
        <f t="shared" si="62"/>
        <v>0</v>
      </c>
      <c r="BE88" s="128">
        <f t="shared" si="63"/>
        <v>0</v>
      </c>
      <c r="BF88" s="176" t="str">
        <f t="shared" si="64"/>
        <v/>
      </c>
      <c r="BG88" s="128">
        <f t="shared" si="65"/>
        <v>0</v>
      </c>
      <c r="BH88" s="175" t="str">
        <f t="shared" si="66"/>
        <v/>
      </c>
      <c r="BI88" s="177">
        <f t="shared" si="67"/>
        <v>0</v>
      </c>
      <c r="BJ88" s="177">
        <f t="shared" si="68"/>
        <v>0</v>
      </c>
      <c r="BK88" s="177" t="str">
        <f t="shared" si="71"/>
        <v/>
      </c>
      <c r="BL88" s="248">
        <f>COUNTIF($B$73:B88,B88)</f>
        <v>16</v>
      </c>
      <c r="BM88" s="128">
        <f>(SUMIF(変換前!$AR$73:$AR$348,BP88)/BP88)</f>
        <v>0</v>
      </c>
      <c r="BN88" s="128" t="str">
        <f>IF($BM$88&gt;=1,16,"")</f>
        <v/>
      </c>
      <c r="BO88" s="249" t="str">
        <f>$G$9</f>
        <v>アマリー②</v>
      </c>
      <c r="BP88" s="128">
        <f>F9</f>
        <v>65</v>
      </c>
      <c r="BQ88" s="178"/>
    </row>
    <row r="89" spans="1:69" ht="30" customHeight="1" x14ac:dyDescent="0.15">
      <c r="A89" s="152" t="str">
        <f t="shared" si="36"/>
        <v/>
      </c>
      <c r="B89" s="152">
        <f t="shared" si="37"/>
        <v>0</v>
      </c>
      <c r="C89" s="152">
        <f t="shared" si="38"/>
        <v>0</v>
      </c>
      <c r="D89" s="152" t="str">
        <f t="shared" si="39"/>
        <v>042</v>
      </c>
      <c r="E89" s="152" t="str">
        <f t="shared" si="40"/>
        <v/>
      </c>
      <c r="F89" s="152">
        <f t="shared" si="72"/>
        <v>42</v>
      </c>
      <c r="G89" s="154" t="str">
        <f t="shared" si="69"/>
        <v>042</v>
      </c>
      <c r="H89" s="140" t="str">
        <f>IF(I89="","",VLOOKUP(I89,[3]マスター!$B$2:$C$5000,2,0))</f>
        <v/>
      </c>
      <c r="I89" s="155"/>
      <c r="J89" s="156"/>
      <c r="K89" s="156"/>
      <c r="L89" s="157"/>
      <c r="M89" s="158"/>
      <c r="N89" s="156"/>
      <c r="O89" s="159" t="str">
        <f t="shared" si="41"/>
        <v/>
      </c>
      <c r="P89" s="280" t="str">
        <f>IF(I89="","",VLOOKUP(I89,[3]マスター!$B$2:$C$5000,2,0))</f>
        <v/>
      </c>
      <c r="Q89" s="280" t="e">
        <f>VLOOKUP(R89,[3]マスター!$B$2:$C$5000,2,0)</f>
        <v>#N/A</v>
      </c>
      <c r="R89" s="280" t="e">
        <f>VLOOKUP(S89,[3]マスター!$B$2:$C$5000,2,0)</f>
        <v>#N/A</v>
      </c>
      <c r="S89" s="281" t="str">
        <f>IF(I89="","",VLOOKUP(I89,[3]マスター!$B$2:$D$5000,3,0))</f>
        <v/>
      </c>
      <c r="T89" s="281"/>
      <c r="U89" s="161" t="str">
        <f>IF(I89="","",VLOOKUP(I89,[3]マスター!$B$2:$L$5000,11,0))</f>
        <v/>
      </c>
      <c r="V89" s="161" t="str">
        <f>IF(I89="","",VLOOKUP(I89,[3]マスター!$B$2:$K$5000,10,0))</f>
        <v/>
      </c>
      <c r="W89" s="179">
        <f t="shared" si="42"/>
        <v>0</v>
      </c>
      <c r="X89" s="163">
        <f t="shared" si="31"/>
        <v>0</v>
      </c>
      <c r="Y89" s="179" t="str">
        <f t="shared" si="43"/>
        <v/>
      </c>
      <c r="Z89" s="180" t="str">
        <f t="shared" si="44"/>
        <v/>
      </c>
      <c r="AA89" s="181" t="str">
        <f t="shared" si="45"/>
        <v/>
      </c>
      <c r="AB89" s="181" t="str">
        <f t="shared" si="46"/>
        <v/>
      </c>
      <c r="AC89" s="165" t="str">
        <f t="shared" si="70"/>
        <v/>
      </c>
      <c r="AD89" s="182" t="str">
        <f t="shared" si="47"/>
        <v/>
      </c>
      <c r="AE89" s="182" t="str">
        <f t="shared" si="48"/>
        <v/>
      </c>
      <c r="AF89" s="182" t="str">
        <f t="shared" si="49"/>
        <v/>
      </c>
      <c r="AG89" s="183" t="str">
        <f t="shared" si="50"/>
        <v/>
      </c>
      <c r="AH89" s="168" t="str">
        <f t="shared" si="73"/>
        <v/>
      </c>
      <c r="AL89" s="125">
        <v>1</v>
      </c>
      <c r="AM89" s="123" t="str">
        <f t="shared" si="51"/>
        <v>4</v>
      </c>
      <c r="AN89" s="123" t="str">
        <f t="shared" si="52"/>
        <v>4</v>
      </c>
      <c r="AO89" s="123">
        <f>COUNTIF($I$72:I89,I89)</f>
        <v>0</v>
      </c>
      <c r="AP89" s="172" t="str">
        <f t="shared" si="53"/>
        <v/>
      </c>
      <c r="AQ89" s="173" t="str">
        <f t="shared" si="54"/>
        <v/>
      </c>
      <c r="AR89" s="14">
        <f t="shared" si="55"/>
        <v>0</v>
      </c>
      <c r="AS89" s="177" t="str">
        <f t="shared" si="56"/>
        <v/>
      </c>
      <c r="AU89" s="128" t="str">
        <f t="shared" si="57"/>
        <v/>
      </c>
      <c r="AV89" s="128">
        <f t="shared" si="58"/>
        <v>0</v>
      </c>
      <c r="AW89" s="184">
        <f>IF(AV89&lt;1,0,SUMIF($I$44:I88,I89,$W$44:W88))</f>
        <v>0</v>
      </c>
      <c r="AX89" s="184">
        <f>IF(AV89&lt;2,0,SUMIF($I90:I$348,I89,$W90:W$348))</f>
        <v>0</v>
      </c>
      <c r="AY89" s="128">
        <f t="shared" si="59"/>
        <v>0</v>
      </c>
      <c r="AZ89" s="128">
        <f t="shared" si="60"/>
        <v>0</v>
      </c>
      <c r="BA89" s="175">
        <f>IF(AW89+AX89=0,0,IF(AW89=0,VLOOKUP(I89,I90:$W$348,15,FALSE),VLOOKUP(I89,$I$45:$W89,15,FALSE)))</f>
        <v>0</v>
      </c>
      <c r="BB89" s="128">
        <f t="shared" si="61"/>
        <v>0</v>
      </c>
      <c r="BC89" s="175">
        <f>IF(AW89+AX89=0,0,IF(AW89=0,VLOOKUP(I89,I90:$Y$348,17,FALSE),VLOOKUP(I89,$I$45:$Y89,17,FALSE)))</f>
        <v>0</v>
      </c>
      <c r="BD89" s="175">
        <f t="shared" si="62"/>
        <v>0</v>
      </c>
      <c r="BE89" s="128">
        <f t="shared" si="63"/>
        <v>0</v>
      </c>
      <c r="BF89" s="176" t="str">
        <f t="shared" si="64"/>
        <v/>
      </c>
      <c r="BG89" s="128">
        <f t="shared" si="65"/>
        <v>0</v>
      </c>
      <c r="BH89" s="175" t="str">
        <f t="shared" si="66"/>
        <v/>
      </c>
      <c r="BI89" s="177">
        <f t="shared" si="67"/>
        <v>0</v>
      </c>
      <c r="BJ89" s="177">
        <f t="shared" si="68"/>
        <v>0</v>
      </c>
      <c r="BK89" s="177" t="str">
        <f t="shared" si="71"/>
        <v/>
      </c>
      <c r="BL89" s="248">
        <f>COUNTIF($B$73:B89,B89)</f>
        <v>17</v>
      </c>
      <c r="BN89" s="128" t="str">
        <f>IF($BM$88&gt;=11,17,"")</f>
        <v/>
      </c>
      <c r="BO89" s="249" t="str">
        <f>$G$9</f>
        <v>アマリー②</v>
      </c>
      <c r="BQ89" s="178"/>
    </row>
    <row r="90" spans="1:69" ht="30" customHeight="1" x14ac:dyDescent="0.15">
      <c r="A90" s="152" t="str">
        <f t="shared" si="36"/>
        <v/>
      </c>
      <c r="B90" s="152">
        <f t="shared" si="37"/>
        <v>0</v>
      </c>
      <c r="C90" s="152">
        <f t="shared" si="38"/>
        <v>0</v>
      </c>
      <c r="D90" s="152" t="str">
        <f t="shared" si="39"/>
        <v>043</v>
      </c>
      <c r="E90" s="152" t="str">
        <f t="shared" si="40"/>
        <v/>
      </c>
      <c r="F90" s="152">
        <f t="shared" si="72"/>
        <v>43</v>
      </c>
      <c r="G90" s="154" t="str">
        <f t="shared" si="69"/>
        <v>043</v>
      </c>
      <c r="H90" s="140" t="str">
        <f>IF(I90="","",VLOOKUP(I90,[3]マスター!$B$2:$C$5000,2,0))</f>
        <v/>
      </c>
      <c r="I90" s="155"/>
      <c r="J90" s="156"/>
      <c r="K90" s="156"/>
      <c r="L90" s="157"/>
      <c r="M90" s="158"/>
      <c r="N90" s="156"/>
      <c r="O90" s="159" t="str">
        <f t="shared" si="41"/>
        <v/>
      </c>
      <c r="P90" s="280" t="str">
        <f>IF(I90="","",VLOOKUP(I90,[3]マスター!$B$2:$C$5000,2,0))</f>
        <v/>
      </c>
      <c r="Q90" s="280" t="e">
        <f>VLOOKUP(R90,[3]マスター!$B$2:$C$5000,2,0)</f>
        <v>#N/A</v>
      </c>
      <c r="R90" s="280" t="e">
        <f>VLOOKUP(S90,[3]マスター!$B$2:$C$5000,2,0)</f>
        <v>#N/A</v>
      </c>
      <c r="S90" s="281" t="str">
        <f>IF(I90="","",VLOOKUP(I90,[3]マスター!$B$2:$D$5000,3,0))</f>
        <v/>
      </c>
      <c r="T90" s="281"/>
      <c r="U90" s="161" t="str">
        <f>IF(I90="","",VLOOKUP(I90,[3]マスター!$B$2:$L$5000,11,0))</f>
        <v/>
      </c>
      <c r="V90" s="161" t="str">
        <f>IF(I90="","",VLOOKUP(I90,[3]マスター!$B$2:$K$5000,10,0))</f>
        <v/>
      </c>
      <c r="W90" s="179">
        <f t="shared" si="42"/>
        <v>0</v>
      </c>
      <c r="X90" s="163">
        <f t="shared" si="31"/>
        <v>0</v>
      </c>
      <c r="Y90" s="179" t="str">
        <f t="shared" si="43"/>
        <v/>
      </c>
      <c r="Z90" s="180" t="str">
        <f t="shared" si="44"/>
        <v/>
      </c>
      <c r="AA90" s="181" t="str">
        <f t="shared" si="45"/>
        <v/>
      </c>
      <c r="AB90" s="181" t="str">
        <f t="shared" si="46"/>
        <v/>
      </c>
      <c r="AC90" s="165" t="str">
        <f t="shared" si="70"/>
        <v/>
      </c>
      <c r="AD90" s="182" t="str">
        <f t="shared" si="47"/>
        <v/>
      </c>
      <c r="AE90" s="182" t="str">
        <f t="shared" si="48"/>
        <v/>
      </c>
      <c r="AF90" s="182" t="str">
        <f t="shared" si="49"/>
        <v/>
      </c>
      <c r="AG90" s="183" t="str">
        <f t="shared" si="50"/>
        <v/>
      </c>
      <c r="AH90" s="168" t="str">
        <f t="shared" si="73"/>
        <v/>
      </c>
      <c r="AL90" s="125">
        <v>1</v>
      </c>
      <c r="AM90" s="123" t="str">
        <f t="shared" si="51"/>
        <v>4</v>
      </c>
      <c r="AN90" s="123" t="str">
        <f t="shared" si="52"/>
        <v>4</v>
      </c>
      <c r="AO90" s="123">
        <f>COUNTIF($I$72:I90,I90)</f>
        <v>0</v>
      </c>
      <c r="AP90" s="172" t="str">
        <f t="shared" si="53"/>
        <v/>
      </c>
      <c r="AQ90" s="173" t="str">
        <f t="shared" si="54"/>
        <v/>
      </c>
      <c r="AR90" s="14">
        <f t="shared" si="55"/>
        <v>0</v>
      </c>
      <c r="AS90" s="177" t="str">
        <f t="shared" si="56"/>
        <v/>
      </c>
      <c r="AU90" s="128" t="str">
        <f t="shared" si="57"/>
        <v/>
      </c>
      <c r="AV90" s="128">
        <f t="shared" si="58"/>
        <v>0</v>
      </c>
      <c r="AW90" s="184">
        <f>IF(AV90&lt;1,0,SUMIF($I$44:I89,I90,$W$44:W89))</f>
        <v>0</v>
      </c>
      <c r="AX90" s="184">
        <f>IF(AV90&lt;2,0,SUMIF($I91:I$348,I90,$W91:W$348))</f>
        <v>0</v>
      </c>
      <c r="AY90" s="128">
        <f t="shared" si="59"/>
        <v>0</v>
      </c>
      <c r="AZ90" s="128">
        <f t="shared" si="60"/>
        <v>0</v>
      </c>
      <c r="BA90" s="175">
        <f>IF(AW90+AX90=0,0,IF(AW90=0,VLOOKUP(I90,I91:$W$348,15,FALSE),VLOOKUP(I90,$I$45:$W90,15,FALSE)))</f>
        <v>0</v>
      </c>
      <c r="BB90" s="128">
        <f t="shared" si="61"/>
        <v>0</v>
      </c>
      <c r="BC90" s="175">
        <f>IF(AW90+AX90=0,0,IF(AW90=0,VLOOKUP(I90,I91:$Y$348,17,FALSE),VLOOKUP(I90,$I$45:$Y90,17,FALSE)))</f>
        <v>0</v>
      </c>
      <c r="BD90" s="175">
        <f t="shared" si="62"/>
        <v>0</v>
      </c>
      <c r="BE90" s="128">
        <f t="shared" si="63"/>
        <v>0</v>
      </c>
      <c r="BF90" s="176" t="str">
        <f t="shared" si="64"/>
        <v/>
      </c>
      <c r="BG90" s="128">
        <f t="shared" si="65"/>
        <v>0</v>
      </c>
      <c r="BH90" s="175" t="str">
        <f t="shared" si="66"/>
        <v/>
      </c>
      <c r="BI90" s="177">
        <f t="shared" si="67"/>
        <v>0</v>
      </c>
      <c r="BJ90" s="177">
        <f t="shared" si="68"/>
        <v>0</v>
      </c>
      <c r="BK90" s="177" t="str">
        <f t="shared" si="71"/>
        <v/>
      </c>
      <c r="BL90" s="248">
        <f>COUNTIF($B$73:B90,B90)</f>
        <v>18</v>
      </c>
      <c r="BN90" s="128" t="str">
        <f>IF($BM$88&gt;=21,18,"")</f>
        <v/>
      </c>
      <c r="BO90" s="249" t="str">
        <f>$G$9</f>
        <v>アマリー②</v>
      </c>
      <c r="BQ90" s="178"/>
    </row>
    <row r="91" spans="1:69" ht="30" customHeight="1" x14ac:dyDescent="0.15">
      <c r="A91" s="152" t="str">
        <f t="shared" si="36"/>
        <v/>
      </c>
      <c r="B91" s="152">
        <f t="shared" si="37"/>
        <v>0</v>
      </c>
      <c r="C91" s="152">
        <f t="shared" si="38"/>
        <v>0</v>
      </c>
      <c r="D91" s="152" t="str">
        <f t="shared" si="39"/>
        <v>044</v>
      </c>
      <c r="E91" s="152" t="str">
        <f t="shared" si="40"/>
        <v/>
      </c>
      <c r="F91" s="152">
        <f t="shared" si="72"/>
        <v>44</v>
      </c>
      <c r="G91" s="154" t="str">
        <f t="shared" si="69"/>
        <v>044</v>
      </c>
      <c r="H91" s="140" t="str">
        <f>IF(I91="","",VLOOKUP(I91,[3]マスター!$B$2:$C$5000,2,0))</f>
        <v/>
      </c>
      <c r="I91" s="155"/>
      <c r="J91" s="156"/>
      <c r="K91" s="156"/>
      <c r="L91" s="157"/>
      <c r="M91" s="158"/>
      <c r="N91" s="156"/>
      <c r="O91" s="159" t="str">
        <f t="shared" si="41"/>
        <v/>
      </c>
      <c r="P91" s="280" t="str">
        <f>IF(I91="","",VLOOKUP(I91,[3]マスター!$B$2:$C$5000,2,0))</f>
        <v/>
      </c>
      <c r="Q91" s="280" t="e">
        <f>VLOOKUP(R91,[3]マスター!$B$2:$C$5000,2,0)</f>
        <v>#N/A</v>
      </c>
      <c r="R91" s="280" t="e">
        <f>VLOOKUP(S91,[3]マスター!$B$2:$C$5000,2,0)</f>
        <v>#N/A</v>
      </c>
      <c r="S91" s="281" t="str">
        <f>IF(I91="","",VLOOKUP(I91,[3]マスター!$B$2:$D$5000,3,0))</f>
        <v/>
      </c>
      <c r="T91" s="281"/>
      <c r="U91" s="161" t="str">
        <f>IF(I91="","",VLOOKUP(I91,[3]マスター!$B$2:$L$5000,11,0))</f>
        <v/>
      </c>
      <c r="V91" s="161" t="str">
        <f>IF(I91="","",VLOOKUP(I91,[3]マスター!$B$2:$K$5000,10,0))</f>
        <v/>
      </c>
      <c r="W91" s="179">
        <f t="shared" si="42"/>
        <v>0</v>
      </c>
      <c r="X91" s="163">
        <f t="shared" si="31"/>
        <v>0</v>
      </c>
      <c r="Y91" s="179" t="str">
        <f t="shared" si="43"/>
        <v/>
      </c>
      <c r="Z91" s="180" t="str">
        <f t="shared" si="44"/>
        <v/>
      </c>
      <c r="AA91" s="181" t="str">
        <f t="shared" si="45"/>
        <v/>
      </c>
      <c r="AB91" s="181" t="str">
        <f t="shared" si="46"/>
        <v/>
      </c>
      <c r="AC91" s="165" t="str">
        <f t="shared" si="70"/>
        <v/>
      </c>
      <c r="AD91" s="182" t="str">
        <f t="shared" si="47"/>
        <v/>
      </c>
      <c r="AE91" s="182" t="str">
        <f t="shared" si="48"/>
        <v/>
      </c>
      <c r="AF91" s="182" t="str">
        <f t="shared" si="49"/>
        <v/>
      </c>
      <c r="AG91" s="183" t="str">
        <f t="shared" si="50"/>
        <v/>
      </c>
      <c r="AH91" s="168" t="str">
        <f t="shared" si="73"/>
        <v/>
      </c>
      <c r="AL91" s="125">
        <v>1</v>
      </c>
      <c r="AM91" s="123" t="str">
        <f t="shared" si="51"/>
        <v>4</v>
      </c>
      <c r="AN91" s="123" t="str">
        <f t="shared" si="52"/>
        <v>4</v>
      </c>
      <c r="AO91" s="123">
        <f>COUNTIF($I$72:I91,I91)</f>
        <v>0</v>
      </c>
      <c r="AP91" s="172" t="str">
        <f t="shared" si="53"/>
        <v/>
      </c>
      <c r="AQ91" s="173" t="str">
        <f t="shared" si="54"/>
        <v/>
      </c>
      <c r="AR91" s="14">
        <f t="shared" si="55"/>
        <v>0</v>
      </c>
      <c r="AS91" s="177" t="str">
        <f t="shared" si="56"/>
        <v/>
      </c>
      <c r="AU91" s="128" t="str">
        <f t="shared" si="57"/>
        <v/>
      </c>
      <c r="AV91" s="128">
        <f t="shared" si="58"/>
        <v>0</v>
      </c>
      <c r="AW91" s="184">
        <f>IF(AV91&lt;1,0,SUMIF($I$44:I90,I91,$W$44:W90))</f>
        <v>0</v>
      </c>
      <c r="AX91" s="184">
        <f>IF(AV91&lt;2,0,SUMIF($I92:I$348,I91,$W92:W$348))</f>
        <v>0</v>
      </c>
      <c r="AY91" s="128">
        <f t="shared" si="59"/>
        <v>0</v>
      </c>
      <c r="AZ91" s="128">
        <f t="shared" si="60"/>
        <v>0</v>
      </c>
      <c r="BA91" s="175">
        <f>IF(AW91+AX91=0,0,IF(AW91=0,VLOOKUP(I91,I92:$W$348,15,FALSE),VLOOKUP(I91,$I$45:$W91,15,FALSE)))</f>
        <v>0</v>
      </c>
      <c r="BB91" s="128">
        <f t="shared" si="61"/>
        <v>0</v>
      </c>
      <c r="BC91" s="175">
        <f>IF(AW91+AX91=0,0,IF(AW91=0,VLOOKUP(I91,I92:$Y$348,17,FALSE),VLOOKUP(I91,$I$45:$Y91,17,FALSE)))</f>
        <v>0</v>
      </c>
      <c r="BD91" s="175">
        <f t="shared" si="62"/>
        <v>0</v>
      </c>
      <c r="BE91" s="128">
        <f t="shared" si="63"/>
        <v>0</v>
      </c>
      <c r="BF91" s="176" t="str">
        <f t="shared" si="64"/>
        <v/>
      </c>
      <c r="BG91" s="128">
        <f t="shared" si="65"/>
        <v>0</v>
      </c>
      <c r="BH91" s="175" t="str">
        <f t="shared" si="66"/>
        <v/>
      </c>
      <c r="BI91" s="177">
        <f t="shared" si="67"/>
        <v>0</v>
      </c>
      <c r="BJ91" s="177">
        <f t="shared" si="68"/>
        <v>0</v>
      </c>
      <c r="BK91" s="177" t="str">
        <f t="shared" si="71"/>
        <v/>
      </c>
      <c r="BL91" s="248">
        <f>COUNTIF($B$73:B91,B91)</f>
        <v>19</v>
      </c>
      <c r="BM91" s="128">
        <f>(SUMIF(変換前!$AR$73:$AR$348,BP91)/BP91)</f>
        <v>0</v>
      </c>
      <c r="BN91" s="128" t="str">
        <f>IF($BM$91&gt;=1,19,"")</f>
        <v/>
      </c>
      <c r="BO91" s="249" t="str">
        <f>$G$10</f>
        <v>ハートウェル</v>
      </c>
      <c r="BP91" s="128">
        <f>F10</f>
        <v>71</v>
      </c>
      <c r="BQ91" s="178"/>
    </row>
    <row r="92" spans="1:69" ht="30" customHeight="1" x14ac:dyDescent="0.15">
      <c r="A92" s="152" t="str">
        <f t="shared" si="36"/>
        <v/>
      </c>
      <c r="B92" s="152">
        <f t="shared" si="37"/>
        <v>0</v>
      </c>
      <c r="C92" s="152">
        <f t="shared" si="38"/>
        <v>0</v>
      </c>
      <c r="D92" s="152" t="str">
        <f t="shared" si="39"/>
        <v>045</v>
      </c>
      <c r="E92" s="152" t="str">
        <f t="shared" si="40"/>
        <v/>
      </c>
      <c r="F92" s="152">
        <f t="shared" si="72"/>
        <v>45</v>
      </c>
      <c r="G92" s="154" t="str">
        <f t="shared" si="69"/>
        <v>045</v>
      </c>
      <c r="H92" s="140" t="str">
        <f>IF(I92="","",VLOOKUP(I92,[3]マスター!$B$2:$C$5000,2,0))</f>
        <v/>
      </c>
      <c r="I92" s="155"/>
      <c r="J92" s="156"/>
      <c r="K92" s="156"/>
      <c r="L92" s="157"/>
      <c r="M92" s="158"/>
      <c r="N92" s="156"/>
      <c r="O92" s="159" t="str">
        <f t="shared" si="41"/>
        <v/>
      </c>
      <c r="P92" s="280" t="str">
        <f>IF(I92="","",VLOOKUP(I92,[3]マスター!$B$2:$C$5000,2,0))</f>
        <v/>
      </c>
      <c r="Q92" s="280" t="e">
        <f>VLOOKUP(R92,[3]マスター!$B$2:$C$5000,2,0)</f>
        <v>#N/A</v>
      </c>
      <c r="R92" s="280" t="e">
        <f>VLOOKUP(S92,[3]マスター!$B$2:$C$5000,2,0)</f>
        <v>#N/A</v>
      </c>
      <c r="S92" s="281" t="str">
        <f>IF(I92="","",VLOOKUP(I92,[3]マスター!$B$2:$D$5000,3,0))</f>
        <v/>
      </c>
      <c r="T92" s="281"/>
      <c r="U92" s="161" t="str">
        <f>IF(I92="","",VLOOKUP(I92,[3]マスター!$B$2:$L$5000,11,0))</f>
        <v/>
      </c>
      <c r="V92" s="161" t="str">
        <f>IF(I92="","",VLOOKUP(I92,[3]マスター!$B$2:$K$5000,10,0))</f>
        <v/>
      </c>
      <c r="W92" s="179">
        <f t="shared" si="42"/>
        <v>0</v>
      </c>
      <c r="X92" s="163">
        <f t="shared" si="31"/>
        <v>0</v>
      </c>
      <c r="Y92" s="179" t="str">
        <f t="shared" si="43"/>
        <v/>
      </c>
      <c r="Z92" s="180" t="str">
        <f t="shared" si="44"/>
        <v/>
      </c>
      <c r="AA92" s="181" t="str">
        <f t="shared" si="45"/>
        <v/>
      </c>
      <c r="AB92" s="181" t="str">
        <f t="shared" si="46"/>
        <v/>
      </c>
      <c r="AC92" s="165" t="str">
        <f t="shared" si="70"/>
        <v/>
      </c>
      <c r="AD92" s="182" t="str">
        <f t="shared" si="47"/>
        <v/>
      </c>
      <c r="AE92" s="182" t="str">
        <f t="shared" si="48"/>
        <v/>
      </c>
      <c r="AF92" s="182" t="str">
        <f t="shared" si="49"/>
        <v/>
      </c>
      <c r="AG92" s="183" t="str">
        <f t="shared" si="50"/>
        <v/>
      </c>
      <c r="AH92" s="168" t="str">
        <f t="shared" si="73"/>
        <v/>
      </c>
      <c r="AL92" s="125">
        <v>1</v>
      </c>
      <c r="AM92" s="123" t="str">
        <f t="shared" si="51"/>
        <v>4</v>
      </c>
      <c r="AN92" s="123" t="str">
        <f t="shared" si="52"/>
        <v>4</v>
      </c>
      <c r="AO92" s="123">
        <f>COUNTIF($I$72:I92,I92)</f>
        <v>0</v>
      </c>
      <c r="AP92" s="172" t="str">
        <f t="shared" si="53"/>
        <v/>
      </c>
      <c r="AQ92" s="173" t="str">
        <f t="shared" si="54"/>
        <v/>
      </c>
      <c r="AR92" s="14">
        <f t="shared" si="55"/>
        <v>0</v>
      </c>
      <c r="AS92" s="177" t="str">
        <f t="shared" si="56"/>
        <v/>
      </c>
      <c r="AU92" s="128" t="str">
        <f t="shared" si="57"/>
        <v/>
      </c>
      <c r="AV92" s="128">
        <f t="shared" si="58"/>
        <v>0</v>
      </c>
      <c r="AW92" s="184">
        <f>IF(AV92&lt;1,0,SUMIF($I$44:I91,I92,$W$44:W91))</f>
        <v>0</v>
      </c>
      <c r="AX92" s="184">
        <f>IF(AV92&lt;2,0,SUMIF($I93:I$348,I92,$W93:W$348))</f>
        <v>0</v>
      </c>
      <c r="AY92" s="128">
        <f t="shared" si="59"/>
        <v>0</v>
      </c>
      <c r="AZ92" s="128">
        <f t="shared" si="60"/>
        <v>0</v>
      </c>
      <c r="BA92" s="175">
        <f>IF(AW92+AX92=0,0,IF(AW92=0,VLOOKUP(I92,I93:$W$348,15,FALSE),VLOOKUP(I92,$I$45:$W92,15,FALSE)))</f>
        <v>0</v>
      </c>
      <c r="BB92" s="128">
        <f t="shared" si="61"/>
        <v>0</v>
      </c>
      <c r="BC92" s="175">
        <f>IF(AW92+AX92=0,0,IF(AW92=0,VLOOKUP(I92,I93:$Y$348,17,FALSE),VLOOKUP(I92,$I$45:$Y92,17,FALSE)))</f>
        <v>0</v>
      </c>
      <c r="BD92" s="175">
        <f t="shared" si="62"/>
        <v>0</v>
      </c>
      <c r="BE92" s="128">
        <f t="shared" si="63"/>
        <v>0</v>
      </c>
      <c r="BF92" s="176" t="str">
        <f t="shared" si="64"/>
        <v/>
      </c>
      <c r="BG92" s="128">
        <f t="shared" si="65"/>
        <v>0</v>
      </c>
      <c r="BH92" s="175" t="str">
        <f t="shared" si="66"/>
        <v/>
      </c>
      <c r="BI92" s="177">
        <f t="shared" si="67"/>
        <v>0</v>
      </c>
      <c r="BJ92" s="177">
        <f t="shared" si="68"/>
        <v>0</v>
      </c>
      <c r="BK92" s="177" t="str">
        <f t="shared" si="71"/>
        <v/>
      </c>
      <c r="BL92" s="248">
        <f>COUNTIF($B$73:B92,B92)</f>
        <v>20</v>
      </c>
      <c r="BN92" s="128" t="str">
        <f>IF($BM$91&gt;=11,20,"")</f>
        <v/>
      </c>
      <c r="BO92" s="249" t="str">
        <f>$G$10</f>
        <v>ハートウェル</v>
      </c>
      <c r="BQ92" s="178"/>
    </row>
    <row r="93" spans="1:69" ht="30" customHeight="1" x14ac:dyDescent="0.15">
      <c r="A93" s="152" t="str">
        <f t="shared" si="36"/>
        <v/>
      </c>
      <c r="B93" s="152">
        <f t="shared" si="37"/>
        <v>0</v>
      </c>
      <c r="C93" s="152">
        <f t="shared" si="38"/>
        <v>0</v>
      </c>
      <c r="D93" s="152" t="str">
        <f t="shared" si="39"/>
        <v>046</v>
      </c>
      <c r="E93" s="152" t="str">
        <f t="shared" si="40"/>
        <v/>
      </c>
      <c r="F93" s="152">
        <f t="shared" si="72"/>
        <v>46</v>
      </c>
      <c r="G93" s="154" t="str">
        <f t="shared" si="69"/>
        <v>046</v>
      </c>
      <c r="H93" s="140" t="str">
        <f>IF(I93="","",VLOOKUP(I93,[3]マスター!$B$2:$C$5000,2,0))</f>
        <v/>
      </c>
      <c r="I93" s="155"/>
      <c r="J93" s="156"/>
      <c r="K93" s="156"/>
      <c r="L93" s="157"/>
      <c r="M93" s="158"/>
      <c r="N93" s="156"/>
      <c r="O93" s="159" t="str">
        <f t="shared" si="41"/>
        <v/>
      </c>
      <c r="P93" s="280" t="str">
        <f>IF(I93="","",VLOOKUP(I93,[3]マスター!$B$2:$C$5000,2,0))</f>
        <v/>
      </c>
      <c r="Q93" s="280" t="e">
        <f>VLOOKUP(R93,[3]マスター!$B$2:$C$5000,2,0)</f>
        <v>#N/A</v>
      </c>
      <c r="R93" s="280" t="e">
        <f>VLOOKUP(S93,[3]マスター!$B$2:$C$5000,2,0)</f>
        <v>#N/A</v>
      </c>
      <c r="S93" s="281" t="str">
        <f>IF(I93="","",VLOOKUP(I93,[3]マスター!$B$2:$D$5000,3,0))</f>
        <v/>
      </c>
      <c r="T93" s="281"/>
      <c r="U93" s="161" t="str">
        <f>IF(I93="","",VLOOKUP(I93,[3]マスター!$B$2:$L$5000,11,0))</f>
        <v/>
      </c>
      <c r="V93" s="161" t="str">
        <f>IF(I93="","",VLOOKUP(I93,[3]マスター!$B$2:$K$5000,10,0))</f>
        <v/>
      </c>
      <c r="W93" s="179">
        <f t="shared" si="42"/>
        <v>0</v>
      </c>
      <c r="X93" s="163">
        <f t="shared" si="31"/>
        <v>0</v>
      </c>
      <c r="Y93" s="179" t="str">
        <f t="shared" si="43"/>
        <v/>
      </c>
      <c r="Z93" s="180" t="str">
        <f t="shared" si="44"/>
        <v/>
      </c>
      <c r="AA93" s="181" t="str">
        <f t="shared" si="45"/>
        <v/>
      </c>
      <c r="AB93" s="181" t="str">
        <f t="shared" si="46"/>
        <v/>
      </c>
      <c r="AC93" s="165" t="str">
        <f t="shared" si="70"/>
        <v/>
      </c>
      <c r="AD93" s="182" t="str">
        <f t="shared" si="47"/>
        <v/>
      </c>
      <c r="AE93" s="182" t="str">
        <f t="shared" si="48"/>
        <v/>
      </c>
      <c r="AF93" s="182" t="str">
        <f t="shared" si="49"/>
        <v/>
      </c>
      <c r="AG93" s="183" t="str">
        <f t="shared" si="50"/>
        <v/>
      </c>
      <c r="AH93" s="168" t="str">
        <f t="shared" si="73"/>
        <v/>
      </c>
      <c r="AL93" s="125">
        <v>1</v>
      </c>
      <c r="AM93" s="123" t="str">
        <f t="shared" si="51"/>
        <v>4</v>
      </c>
      <c r="AN93" s="123" t="str">
        <f t="shared" si="52"/>
        <v>4</v>
      </c>
      <c r="AO93" s="123">
        <f>COUNTIF($I$72:I93,I93)</f>
        <v>0</v>
      </c>
      <c r="AP93" s="172" t="str">
        <f t="shared" si="53"/>
        <v/>
      </c>
      <c r="AQ93" s="173" t="str">
        <f t="shared" si="54"/>
        <v/>
      </c>
      <c r="AR93" s="14">
        <f t="shared" si="55"/>
        <v>0</v>
      </c>
      <c r="AS93" s="177" t="str">
        <f t="shared" si="56"/>
        <v/>
      </c>
      <c r="AU93" s="128" t="str">
        <f t="shared" si="57"/>
        <v/>
      </c>
      <c r="AV93" s="128">
        <f t="shared" si="58"/>
        <v>0</v>
      </c>
      <c r="AW93" s="184">
        <f>IF(AV93&lt;1,0,SUMIF($I$44:I92,I93,$W$44:W92))</f>
        <v>0</v>
      </c>
      <c r="AX93" s="184">
        <f>IF(AV93&lt;2,0,SUMIF($I94:I$348,I93,$W94:W$348))</f>
        <v>0</v>
      </c>
      <c r="AY93" s="128">
        <f t="shared" si="59"/>
        <v>0</v>
      </c>
      <c r="AZ93" s="128">
        <f t="shared" si="60"/>
        <v>0</v>
      </c>
      <c r="BA93" s="175">
        <f>IF(AW93+AX93=0,0,IF(AW93=0,VLOOKUP(I93,I94:$W$348,15,FALSE),VLOOKUP(I93,$I$45:$W93,15,FALSE)))</f>
        <v>0</v>
      </c>
      <c r="BB93" s="128">
        <f t="shared" si="61"/>
        <v>0</v>
      </c>
      <c r="BC93" s="175">
        <f>IF(AW93+AX93=0,0,IF(AW93=0,VLOOKUP(I93,I94:$Y$348,17,FALSE),VLOOKUP(I93,$I$45:$Y93,17,FALSE)))</f>
        <v>0</v>
      </c>
      <c r="BD93" s="175">
        <f t="shared" si="62"/>
        <v>0</v>
      </c>
      <c r="BE93" s="128">
        <f t="shared" si="63"/>
        <v>0</v>
      </c>
      <c r="BF93" s="176" t="str">
        <f t="shared" si="64"/>
        <v/>
      </c>
      <c r="BG93" s="128">
        <f t="shared" si="65"/>
        <v>0</v>
      </c>
      <c r="BH93" s="175" t="str">
        <f t="shared" si="66"/>
        <v/>
      </c>
      <c r="BI93" s="177">
        <f t="shared" si="67"/>
        <v>0</v>
      </c>
      <c r="BJ93" s="177">
        <f t="shared" si="68"/>
        <v>0</v>
      </c>
      <c r="BK93" s="177" t="str">
        <f t="shared" si="71"/>
        <v/>
      </c>
      <c r="BL93" s="248">
        <f>COUNTIF($B$73:B93,B93)</f>
        <v>21</v>
      </c>
      <c r="BN93" s="128" t="str">
        <f>IF($BM$91&gt;=21,21,"")</f>
        <v/>
      </c>
      <c r="BO93" s="249" t="str">
        <f>$G$10</f>
        <v>ハートウェル</v>
      </c>
      <c r="BQ93" s="178"/>
    </row>
    <row r="94" spans="1:69" ht="30" customHeight="1" x14ac:dyDescent="0.15">
      <c r="A94" s="152" t="str">
        <f t="shared" si="36"/>
        <v/>
      </c>
      <c r="B94" s="152">
        <f t="shared" si="37"/>
        <v>0</v>
      </c>
      <c r="C94" s="152">
        <f t="shared" si="38"/>
        <v>0</v>
      </c>
      <c r="D94" s="152" t="str">
        <f t="shared" si="39"/>
        <v>047</v>
      </c>
      <c r="E94" s="152" t="str">
        <f t="shared" si="40"/>
        <v/>
      </c>
      <c r="F94" s="152">
        <f t="shared" si="72"/>
        <v>47</v>
      </c>
      <c r="G94" s="154" t="str">
        <f t="shared" si="69"/>
        <v>047</v>
      </c>
      <c r="H94" s="140" t="str">
        <f>IF(I94="","",VLOOKUP(I94,[3]マスター!$B$2:$C$5000,2,0))</f>
        <v/>
      </c>
      <c r="I94" s="155"/>
      <c r="J94" s="156"/>
      <c r="K94" s="156"/>
      <c r="L94" s="157"/>
      <c r="M94" s="158"/>
      <c r="N94" s="156"/>
      <c r="O94" s="159" t="str">
        <f t="shared" si="41"/>
        <v/>
      </c>
      <c r="P94" s="280" t="str">
        <f>IF(I94="","",VLOOKUP(I94,[3]マスター!$B$2:$C$5000,2,0))</f>
        <v/>
      </c>
      <c r="Q94" s="280" t="e">
        <f>VLOOKUP(R94,[3]マスター!$B$2:$C$5000,2,0)</f>
        <v>#N/A</v>
      </c>
      <c r="R94" s="280" t="e">
        <f>VLOOKUP(S94,[3]マスター!$B$2:$C$5000,2,0)</f>
        <v>#N/A</v>
      </c>
      <c r="S94" s="281" t="str">
        <f>IF(I94="","",VLOOKUP(I94,[3]マスター!$B$2:$D$5000,3,0))</f>
        <v/>
      </c>
      <c r="T94" s="281"/>
      <c r="U94" s="161" t="str">
        <f>IF(I94="","",VLOOKUP(I94,[3]マスター!$B$2:$L$5000,11,0))</f>
        <v/>
      </c>
      <c r="V94" s="161" t="str">
        <f>IF(I94="","",VLOOKUP(I94,[3]マスター!$B$2:$K$5000,10,0))</f>
        <v/>
      </c>
      <c r="W94" s="179">
        <f t="shared" si="42"/>
        <v>0</v>
      </c>
      <c r="X94" s="163">
        <f t="shared" si="31"/>
        <v>0</v>
      </c>
      <c r="Y94" s="179" t="str">
        <f t="shared" si="43"/>
        <v/>
      </c>
      <c r="Z94" s="180" t="str">
        <f t="shared" si="44"/>
        <v/>
      </c>
      <c r="AA94" s="181" t="str">
        <f t="shared" si="45"/>
        <v/>
      </c>
      <c r="AB94" s="181" t="str">
        <f t="shared" si="46"/>
        <v/>
      </c>
      <c r="AC94" s="165" t="str">
        <f t="shared" si="70"/>
        <v/>
      </c>
      <c r="AD94" s="182" t="str">
        <f t="shared" si="47"/>
        <v/>
      </c>
      <c r="AE94" s="182" t="str">
        <f t="shared" si="48"/>
        <v/>
      </c>
      <c r="AF94" s="182" t="str">
        <f t="shared" si="49"/>
        <v/>
      </c>
      <c r="AG94" s="183" t="str">
        <f t="shared" si="50"/>
        <v/>
      </c>
      <c r="AH94" s="168" t="str">
        <f t="shared" si="73"/>
        <v/>
      </c>
      <c r="AL94" s="125">
        <v>1</v>
      </c>
      <c r="AM94" s="123" t="str">
        <f t="shared" si="51"/>
        <v>4</v>
      </c>
      <c r="AN94" s="123" t="str">
        <f t="shared" si="52"/>
        <v>4</v>
      </c>
      <c r="AO94" s="123">
        <f>COUNTIF($I$72:I94,I94)</f>
        <v>0</v>
      </c>
      <c r="AP94" s="172" t="str">
        <f t="shared" si="53"/>
        <v/>
      </c>
      <c r="AQ94" s="173" t="str">
        <f t="shared" si="54"/>
        <v/>
      </c>
      <c r="AR94" s="14">
        <f t="shared" si="55"/>
        <v>0</v>
      </c>
      <c r="AS94" s="177" t="str">
        <f t="shared" si="56"/>
        <v/>
      </c>
      <c r="AU94" s="128" t="str">
        <f t="shared" si="57"/>
        <v/>
      </c>
      <c r="AV94" s="128">
        <f t="shared" si="58"/>
        <v>0</v>
      </c>
      <c r="AW94" s="184">
        <f>IF(AV94&lt;1,0,SUMIF($I$44:I93,I94,$W$44:W93))</f>
        <v>0</v>
      </c>
      <c r="AX94" s="184">
        <f>IF(AV94&lt;2,0,SUMIF($I95:I$348,I94,$W95:W$348))</f>
        <v>0</v>
      </c>
      <c r="AY94" s="128">
        <f t="shared" si="59"/>
        <v>0</v>
      </c>
      <c r="AZ94" s="128">
        <f t="shared" si="60"/>
        <v>0</v>
      </c>
      <c r="BA94" s="175">
        <f>IF(AW94+AX94=0,0,IF(AW94=0,VLOOKUP(I94,I95:$W$348,15,FALSE),VLOOKUP(I94,$I$45:$W94,15,FALSE)))</f>
        <v>0</v>
      </c>
      <c r="BB94" s="128">
        <f t="shared" si="61"/>
        <v>0</v>
      </c>
      <c r="BC94" s="175">
        <f>IF(AW94+AX94=0,0,IF(AW94=0,VLOOKUP(I94,I95:$Y$348,17,FALSE),VLOOKUP(I94,$I$45:$Y94,17,FALSE)))</f>
        <v>0</v>
      </c>
      <c r="BD94" s="175">
        <f t="shared" si="62"/>
        <v>0</v>
      </c>
      <c r="BE94" s="128">
        <f t="shared" si="63"/>
        <v>0</v>
      </c>
      <c r="BF94" s="176" t="str">
        <f t="shared" si="64"/>
        <v/>
      </c>
      <c r="BG94" s="128">
        <f t="shared" si="65"/>
        <v>0</v>
      </c>
      <c r="BH94" s="175" t="str">
        <f t="shared" si="66"/>
        <v/>
      </c>
      <c r="BI94" s="177">
        <f t="shared" si="67"/>
        <v>0</v>
      </c>
      <c r="BJ94" s="177">
        <f t="shared" si="68"/>
        <v>0</v>
      </c>
      <c r="BK94" s="177" t="str">
        <f t="shared" si="71"/>
        <v/>
      </c>
      <c r="BL94" s="248">
        <f>COUNTIF($B$73:B94,B94)</f>
        <v>22</v>
      </c>
      <c r="BM94" s="128">
        <f>(SUMIF(変換前!$AR$73:$AR$348,BP94)/BP94)</f>
        <v>0</v>
      </c>
      <c r="BN94" s="128" t="str">
        <f>IF(BM94&gt;=1,22,"")</f>
        <v/>
      </c>
      <c r="BO94" s="249" t="str">
        <f>$G$11</f>
        <v>ティーラウンジ</v>
      </c>
      <c r="BP94" s="128">
        <f>F11</f>
        <v>83</v>
      </c>
      <c r="BQ94" s="178"/>
    </row>
    <row r="95" spans="1:69" ht="30" customHeight="1" x14ac:dyDescent="0.15">
      <c r="A95" s="152" t="str">
        <f t="shared" si="36"/>
        <v/>
      </c>
      <c r="B95" s="152">
        <f t="shared" si="37"/>
        <v>0</v>
      </c>
      <c r="C95" s="152">
        <f t="shared" si="38"/>
        <v>0</v>
      </c>
      <c r="D95" s="152" t="str">
        <f t="shared" si="39"/>
        <v>048</v>
      </c>
      <c r="E95" s="152" t="str">
        <f t="shared" si="40"/>
        <v/>
      </c>
      <c r="F95" s="152">
        <f t="shared" si="72"/>
        <v>48</v>
      </c>
      <c r="G95" s="154" t="str">
        <f t="shared" si="69"/>
        <v>048</v>
      </c>
      <c r="H95" s="140" t="str">
        <f>IF(I95="","",VLOOKUP(I95,[3]マスター!$B$2:$C$5000,2,0))</f>
        <v/>
      </c>
      <c r="I95" s="155"/>
      <c r="J95" s="156"/>
      <c r="K95" s="156"/>
      <c r="L95" s="157"/>
      <c r="M95" s="158"/>
      <c r="N95" s="156"/>
      <c r="O95" s="159" t="str">
        <f t="shared" si="41"/>
        <v/>
      </c>
      <c r="P95" s="280" t="str">
        <f>IF(I95="","",VLOOKUP(I95,[3]マスター!$B$2:$C$5000,2,0))</f>
        <v/>
      </c>
      <c r="Q95" s="280" t="e">
        <f>VLOOKUP(R95,[3]マスター!$B$2:$C$5000,2,0)</f>
        <v>#N/A</v>
      </c>
      <c r="R95" s="280" t="e">
        <f>VLOOKUP(S95,[3]マスター!$B$2:$C$5000,2,0)</f>
        <v>#N/A</v>
      </c>
      <c r="S95" s="281" t="str">
        <f>IF(I95="","",VLOOKUP(I95,[3]マスター!$B$2:$D$5000,3,0))</f>
        <v/>
      </c>
      <c r="T95" s="281"/>
      <c r="U95" s="161" t="str">
        <f>IF(I95="","",VLOOKUP(I95,[3]マスター!$B$2:$L$5000,11,0))</f>
        <v/>
      </c>
      <c r="V95" s="161" t="str">
        <f>IF(I95="","",VLOOKUP(I95,[3]マスター!$B$2:$K$5000,10,0))</f>
        <v/>
      </c>
      <c r="W95" s="179">
        <f t="shared" si="42"/>
        <v>0</v>
      </c>
      <c r="X95" s="163">
        <f t="shared" si="31"/>
        <v>0</v>
      </c>
      <c r="Y95" s="179" t="str">
        <f t="shared" si="43"/>
        <v/>
      </c>
      <c r="Z95" s="180" t="str">
        <f t="shared" si="44"/>
        <v/>
      </c>
      <c r="AA95" s="181" t="str">
        <f t="shared" si="45"/>
        <v/>
      </c>
      <c r="AB95" s="181" t="str">
        <f t="shared" si="46"/>
        <v/>
      </c>
      <c r="AC95" s="165" t="str">
        <f t="shared" si="70"/>
        <v/>
      </c>
      <c r="AD95" s="182" t="str">
        <f t="shared" si="47"/>
        <v/>
      </c>
      <c r="AE95" s="182" t="str">
        <f t="shared" si="48"/>
        <v/>
      </c>
      <c r="AF95" s="182" t="str">
        <f t="shared" si="49"/>
        <v/>
      </c>
      <c r="AG95" s="183" t="str">
        <f t="shared" si="50"/>
        <v/>
      </c>
      <c r="AH95" s="168" t="str">
        <f t="shared" si="73"/>
        <v/>
      </c>
      <c r="AL95" s="125">
        <v>1</v>
      </c>
      <c r="AM95" s="123" t="str">
        <f t="shared" si="51"/>
        <v>4</v>
      </c>
      <c r="AN95" s="123" t="str">
        <f t="shared" si="52"/>
        <v>4</v>
      </c>
      <c r="AO95" s="123">
        <f>COUNTIF($I$72:I95,I95)</f>
        <v>0</v>
      </c>
      <c r="AP95" s="172" t="str">
        <f t="shared" si="53"/>
        <v/>
      </c>
      <c r="AQ95" s="173" t="str">
        <f t="shared" si="54"/>
        <v/>
      </c>
      <c r="AR95" s="14">
        <f t="shared" si="55"/>
        <v>0</v>
      </c>
      <c r="AS95" s="177" t="str">
        <f t="shared" si="56"/>
        <v/>
      </c>
      <c r="AU95" s="128" t="str">
        <f t="shared" si="57"/>
        <v/>
      </c>
      <c r="AV95" s="128">
        <f t="shared" si="58"/>
        <v>0</v>
      </c>
      <c r="AW95" s="184">
        <f>IF(AV95&lt;1,0,SUMIF($I$44:I94,I95,$W$44:W94))</f>
        <v>0</v>
      </c>
      <c r="AX95" s="184">
        <f>IF(AV95&lt;2,0,SUMIF($I96:I$348,I95,$W96:W$348))</f>
        <v>0</v>
      </c>
      <c r="AY95" s="128">
        <f t="shared" si="59"/>
        <v>0</v>
      </c>
      <c r="AZ95" s="128">
        <f t="shared" si="60"/>
        <v>0</v>
      </c>
      <c r="BA95" s="175">
        <f>IF(AW95+AX95=0,0,IF(AW95=0,VLOOKUP(I95,I96:$W$348,15,FALSE),VLOOKUP(I95,$I$45:$W95,15,FALSE)))</f>
        <v>0</v>
      </c>
      <c r="BB95" s="128">
        <f t="shared" si="61"/>
        <v>0</v>
      </c>
      <c r="BC95" s="175">
        <f>IF(AW95+AX95=0,0,IF(AW95=0,VLOOKUP(I95,I96:$Y$348,17,FALSE),VLOOKUP(I95,$I$45:$Y95,17,FALSE)))</f>
        <v>0</v>
      </c>
      <c r="BD95" s="175">
        <f t="shared" si="62"/>
        <v>0</v>
      </c>
      <c r="BE95" s="128">
        <f t="shared" si="63"/>
        <v>0</v>
      </c>
      <c r="BF95" s="176" t="str">
        <f t="shared" si="64"/>
        <v/>
      </c>
      <c r="BG95" s="128">
        <f t="shared" si="65"/>
        <v>0</v>
      </c>
      <c r="BH95" s="175" t="str">
        <f t="shared" si="66"/>
        <v/>
      </c>
      <c r="BI95" s="177">
        <f t="shared" si="67"/>
        <v>0</v>
      </c>
      <c r="BJ95" s="177">
        <f t="shared" si="68"/>
        <v>0</v>
      </c>
      <c r="BK95" s="177" t="str">
        <f t="shared" si="71"/>
        <v/>
      </c>
      <c r="BL95" s="248">
        <f>COUNTIF($B$73:B95,B95)</f>
        <v>23</v>
      </c>
      <c r="BN95" s="128" t="str">
        <f>IF($BM$94&gt;=11,23,"")</f>
        <v/>
      </c>
      <c r="BO95" s="249" t="str">
        <f>$G$11</f>
        <v>ティーラウンジ</v>
      </c>
      <c r="BQ95" s="178"/>
    </row>
    <row r="96" spans="1:69" ht="30" customHeight="1" x14ac:dyDescent="0.15">
      <c r="A96" s="152" t="str">
        <f t="shared" si="36"/>
        <v/>
      </c>
      <c r="B96" s="152">
        <f t="shared" si="37"/>
        <v>0</v>
      </c>
      <c r="C96" s="152">
        <f t="shared" si="38"/>
        <v>0</v>
      </c>
      <c r="D96" s="152" t="str">
        <f t="shared" si="39"/>
        <v>049</v>
      </c>
      <c r="E96" s="152" t="str">
        <f t="shared" si="40"/>
        <v/>
      </c>
      <c r="F96" s="152">
        <f t="shared" si="72"/>
        <v>49</v>
      </c>
      <c r="G96" s="154" t="str">
        <f t="shared" si="69"/>
        <v>049</v>
      </c>
      <c r="H96" s="140" t="str">
        <f>IF(I96="","",VLOOKUP(I96,[3]マスター!$B$2:$C$5000,2,0))</f>
        <v/>
      </c>
      <c r="I96" s="155"/>
      <c r="J96" s="156"/>
      <c r="K96" s="156"/>
      <c r="L96" s="157"/>
      <c r="M96" s="158"/>
      <c r="N96" s="156"/>
      <c r="O96" s="159" t="str">
        <f t="shared" si="41"/>
        <v/>
      </c>
      <c r="P96" s="280" t="str">
        <f>IF(I96="","",VLOOKUP(I96,[3]マスター!$B$2:$C$5000,2,0))</f>
        <v/>
      </c>
      <c r="Q96" s="280" t="e">
        <f>VLOOKUP(R96,[3]マスター!$B$2:$C$5000,2,0)</f>
        <v>#N/A</v>
      </c>
      <c r="R96" s="280" t="e">
        <f>VLOOKUP(S96,[3]マスター!$B$2:$C$5000,2,0)</f>
        <v>#N/A</v>
      </c>
      <c r="S96" s="281" t="str">
        <f>IF(I96="","",VLOOKUP(I96,[3]マスター!$B$2:$D$5000,3,0))</f>
        <v/>
      </c>
      <c r="T96" s="281"/>
      <c r="U96" s="161" t="str">
        <f>IF(I96="","",VLOOKUP(I96,[3]マスター!$B$2:$L$5000,11,0))</f>
        <v/>
      </c>
      <c r="V96" s="161" t="str">
        <f>IF(I96="","",VLOOKUP(I96,[3]マスター!$B$2:$K$5000,10,0))</f>
        <v/>
      </c>
      <c r="W96" s="179">
        <f t="shared" si="42"/>
        <v>0</v>
      </c>
      <c r="X96" s="163">
        <f t="shared" si="31"/>
        <v>0</v>
      </c>
      <c r="Y96" s="179" t="str">
        <f t="shared" si="43"/>
        <v/>
      </c>
      <c r="Z96" s="180" t="str">
        <f t="shared" si="44"/>
        <v/>
      </c>
      <c r="AA96" s="181" t="str">
        <f t="shared" si="45"/>
        <v/>
      </c>
      <c r="AB96" s="181" t="str">
        <f t="shared" si="46"/>
        <v/>
      </c>
      <c r="AC96" s="165" t="str">
        <f t="shared" si="70"/>
        <v/>
      </c>
      <c r="AD96" s="182" t="str">
        <f t="shared" si="47"/>
        <v/>
      </c>
      <c r="AE96" s="182" t="str">
        <f t="shared" si="48"/>
        <v/>
      </c>
      <c r="AF96" s="182" t="str">
        <f t="shared" si="49"/>
        <v/>
      </c>
      <c r="AG96" s="183" t="str">
        <f t="shared" si="50"/>
        <v/>
      </c>
      <c r="AH96" s="168" t="str">
        <f t="shared" si="73"/>
        <v/>
      </c>
      <c r="AL96" s="125">
        <v>1</v>
      </c>
      <c r="AM96" s="123" t="str">
        <f t="shared" si="51"/>
        <v>4</v>
      </c>
      <c r="AN96" s="123" t="str">
        <f t="shared" si="52"/>
        <v>4</v>
      </c>
      <c r="AO96" s="123">
        <f>COUNTIF($I$72:I96,I96)</f>
        <v>0</v>
      </c>
      <c r="AP96" s="172" t="str">
        <f t="shared" si="53"/>
        <v/>
      </c>
      <c r="AQ96" s="173" t="str">
        <f t="shared" si="54"/>
        <v/>
      </c>
      <c r="AR96" s="14">
        <f t="shared" si="55"/>
        <v>0</v>
      </c>
      <c r="AS96" s="177" t="str">
        <f t="shared" si="56"/>
        <v/>
      </c>
      <c r="AU96" s="128" t="str">
        <f t="shared" si="57"/>
        <v/>
      </c>
      <c r="AV96" s="128">
        <f t="shared" si="58"/>
        <v>0</v>
      </c>
      <c r="AW96" s="184">
        <f>IF(AV96&lt;1,0,SUMIF($I$44:I95,I96,$W$44:W95))</f>
        <v>0</v>
      </c>
      <c r="AX96" s="184">
        <f>IF(AV96&lt;2,0,SUMIF($I97:I$348,I96,$W97:W$348))</f>
        <v>0</v>
      </c>
      <c r="AY96" s="128">
        <f t="shared" si="59"/>
        <v>0</v>
      </c>
      <c r="AZ96" s="128">
        <f t="shared" si="60"/>
        <v>0</v>
      </c>
      <c r="BA96" s="175">
        <f>IF(AW96+AX96=0,0,IF(AW96=0,VLOOKUP(I96,I97:$W$348,15,FALSE),VLOOKUP(I96,$I$45:$W96,15,FALSE)))</f>
        <v>0</v>
      </c>
      <c r="BB96" s="128">
        <f t="shared" si="61"/>
        <v>0</v>
      </c>
      <c r="BC96" s="175">
        <f>IF(AW96+AX96=0,0,IF(AW96=0,VLOOKUP(I96,I97:$Y$348,17,FALSE),VLOOKUP(I96,$I$45:$Y96,17,FALSE)))</f>
        <v>0</v>
      </c>
      <c r="BD96" s="175">
        <f t="shared" si="62"/>
        <v>0</v>
      </c>
      <c r="BE96" s="128">
        <f t="shared" si="63"/>
        <v>0</v>
      </c>
      <c r="BF96" s="176" t="str">
        <f t="shared" si="64"/>
        <v/>
      </c>
      <c r="BG96" s="128">
        <f t="shared" si="65"/>
        <v>0</v>
      </c>
      <c r="BH96" s="175" t="str">
        <f t="shared" si="66"/>
        <v/>
      </c>
      <c r="BI96" s="177">
        <f t="shared" si="67"/>
        <v>0</v>
      </c>
      <c r="BJ96" s="177">
        <f t="shared" si="68"/>
        <v>0</v>
      </c>
      <c r="BK96" s="177" t="str">
        <f t="shared" si="71"/>
        <v/>
      </c>
      <c r="BL96" s="248">
        <f>COUNTIF($B$73:B96,B96)</f>
        <v>24</v>
      </c>
      <c r="BM96" s="128">
        <f>(SUMIF(変換前!$AR$73:$AR$348,BP96)/BP96)</f>
        <v>0</v>
      </c>
      <c r="BN96" s="128" t="str">
        <f>IF(BM96&gt;=1,24,"")</f>
        <v/>
      </c>
      <c r="BO96" s="249" t="str">
        <f>$G$12</f>
        <v>雅</v>
      </c>
      <c r="BP96" s="128">
        <f>F12</f>
        <v>91</v>
      </c>
      <c r="BQ96" s="178"/>
    </row>
    <row r="97" spans="1:69" ht="30" customHeight="1" x14ac:dyDescent="0.15">
      <c r="A97" s="152" t="str">
        <f t="shared" si="36"/>
        <v/>
      </c>
      <c r="B97" s="152">
        <f t="shared" si="37"/>
        <v>0</v>
      </c>
      <c r="C97" s="152">
        <f t="shared" si="38"/>
        <v>0</v>
      </c>
      <c r="D97" s="152" t="str">
        <f t="shared" si="39"/>
        <v>050</v>
      </c>
      <c r="E97" s="152" t="str">
        <f t="shared" si="40"/>
        <v/>
      </c>
      <c r="F97" s="152">
        <f t="shared" si="72"/>
        <v>50</v>
      </c>
      <c r="G97" s="154" t="str">
        <f t="shared" si="69"/>
        <v>050</v>
      </c>
      <c r="H97" s="140" t="str">
        <f>IF(I97="","",VLOOKUP(I97,[3]マスター!$B$2:$C$5000,2,0))</f>
        <v/>
      </c>
      <c r="I97" s="155"/>
      <c r="J97" s="156"/>
      <c r="K97" s="156"/>
      <c r="L97" s="157"/>
      <c r="M97" s="158"/>
      <c r="N97" s="156"/>
      <c r="O97" s="159" t="str">
        <f t="shared" si="41"/>
        <v/>
      </c>
      <c r="P97" s="280" t="str">
        <f>IF(I97="","",VLOOKUP(I97,[3]マスター!$B$2:$C$5000,2,0))</f>
        <v/>
      </c>
      <c r="Q97" s="280" t="e">
        <f>VLOOKUP(R97,[3]マスター!$B$2:$C$5000,2,0)</f>
        <v>#N/A</v>
      </c>
      <c r="R97" s="280" t="e">
        <f>VLOOKUP(S97,[3]マスター!$B$2:$C$5000,2,0)</f>
        <v>#N/A</v>
      </c>
      <c r="S97" s="281" t="str">
        <f>IF(I97="","",VLOOKUP(I97,[3]マスター!$B$2:$D$5000,3,0))</f>
        <v/>
      </c>
      <c r="T97" s="281"/>
      <c r="U97" s="161" t="str">
        <f>IF(I97="","",VLOOKUP(I97,[3]マスター!$B$2:$L$5000,11,0))</f>
        <v/>
      </c>
      <c r="V97" s="161" t="str">
        <f>IF(I97="","",VLOOKUP(I97,[3]マスター!$B$2:$K$5000,10,0))</f>
        <v/>
      </c>
      <c r="W97" s="179">
        <f t="shared" si="42"/>
        <v>0</v>
      </c>
      <c r="X97" s="163">
        <f t="shared" si="31"/>
        <v>0</v>
      </c>
      <c r="Y97" s="179" t="str">
        <f t="shared" si="43"/>
        <v/>
      </c>
      <c r="Z97" s="180" t="str">
        <f t="shared" si="44"/>
        <v/>
      </c>
      <c r="AA97" s="181" t="str">
        <f t="shared" si="45"/>
        <v/>
      </c>
      <c r="AB97" s="181" t="str">
        <f t="shared" si="46"/>
        <v/>
      </c>
      <c r="AC97" s="165" t="str">
        <f t="shared" si="70"/>
        <v/>
      </c>
      <c r="AD97" s="182" t="str">
        <f t="shared" si="47"/>
        <v/>
      </c>
      <c r="AE97" s="182" t="str">
        <f t="shared" si="48"/>
        <v/>
      </c>
      <c r="AF97" s="182" t="str">
        <f t="shared" si="49"/>
        <v/>
      </c>
      <c r="AG97" s="183" t="str">
        <f t="shared" si="50"/>
        <v/>
      </c>
      <c r="AH97" s="168" t="str">
        <f t="shared" si="73"/>
        <v/>
      </c>
      <c r="AL97" s="125">
        <v>1</v>
      </c>
      <c r="AM97" s="123" t="str">
        <f t="shared" si="51"/>
        <v>4</v>
      </c>
      <c r="AN97" s="123" t="str">
        <f t="shared" si="52"/>
        <v>4</v>
      </c>
      <c r="AO97" s="123">
        <f>COUNTIF($I$72:I97,I97)</f>
        <v>0</v>
      </c>
      <c r="AP97" s="172" t="str">
        <f t="shared" si="53"/>
        <v/>
      </c>
      <c r="AQ97" s="173" t="str">
        <f t="shared" si="54"/>
        <v/>
      </c>
      <c r="AR97" s="14">
        <f t="shared" si="55"/>
        <v>0</v>
      </c>
      <c r="AS97" s="177" t="str">
        <f t="shared" si="56"/>
        <v/>
      </c>
      <c r="AU97" s="128" t="str">
        <f t="shared" si="57"/>
        <v/>
      </c>
      <c r="AV97" s="128">
        <f t="shared" si="58"/>
        <v>0</v>
      </c>
      <c r="AW97" s="184">
        <f>IF(AV97&lt;1,0,SUMIF($I$44:I96,I97,$W$44:W96))</f>
        <v>0</v>
      </c>
      <c r="AX97" s="184">
        <f>IF(AV97&lt;2,0,SUMIF($I98:I$348,I97,$W98:W$348))</f>
        <v>0</v>
      </c>
      <c r="AY97" s="128">
        <f t="shared" si="59"/>
        <v>0</v>
      </c>
      <c r="AZ97" s="128">
        <f t="shared" si="60"/>
        <v>0</v>
      </c>
      <c r="BA97" s="175">
        <f>IF(AW97+AX97=0,0,IF(AW97=0,VLOOKUP(I97,I98:$W$348,15,FALSE),VLOOKUP(I97,$I$45:$W97,15,FALSE)))</f>
        <v>0</v>
      </c>
      <c r="BB97" s="128">
        <f t="shared" si="61"/>
        <v>0</v>
      </c>
      <c r="BC97" s="175">
        <f>IF(AW97+AX97=0,0,IF(AW97=0,VLOOKUP(I97,I98:$Y$348,17,FALSE),VLOOKUP(I97,$I$45:$Y97,17,FALSE)))</f>
        <v>0</v>
      </c>
      <c r="BD97" s="175">
        <f t="shared" si="62"/>
        <v>0</v>
      </c>
      <c r="BE97" s="128">
        <f t="shared" si="63"/>
        <v>0</v>
      </c>
      <c r="BF97" s="176" t="str">
        <f t="shared" si="64"/>
        <v/>
      </c>
      <c r="BG97" s="128">
        <f t="shared" si="65"/>
        <v>0</v>
      </c>
      <c r="BH97" s="175" t="str">
        <f t="shared" si="66"/>
        <v/>
      </c>
      <c r="BI97" s="177">
        <f t="shared" si="67"/>
        <v>0</v>
      </c>
      <c r="BJ97" s="177">
        <f t="shared" si="68"/>
        <v>0</v>
      </c>
      <c r="BK97" s="177" t="str">
        <f t="shared" si="71"/>
        <v/>
      </c>
      <c r="BL97" s="248">
        <f>COUNTIF($B$73:B97,B97)</f>
        <v>25</v>
      </c>
      <c r="BN97" s="128" t="str">
        <f>IF($BM$96&gt;=11,25,"")</f>
        <v/>
      </c>
      <c r="BO97" s="249" t="str">
        <f>$G$12</f>
        <v>雅</v>
      </c>
    </row>
    <row r="98" spans="1:69" ht="30" customHeight="1" x14ac:dyDescent="0.15">
      <c r="A98" s="152"/>
      <c r="B98" s="152" t="str">
        <f t="shared" si="37"/>
        <v/>
      </c>
      <c r="C98" s="152">
        <f t="shared" si="38"/>
        <v>0</v>
      </c>
      <c r="D98" s="190"/>
      <c r="E98" s="190"/>
      <c r="F98" s="191"/>
      <c r="G98" s="192"/>
      <c r="H98" s="193"/>
      <c r="I98" s="194">
        <f>$I$42</f>
        <v>0</v>
      </c>
      <c r="J98" s="195"/>
      <c r="K98" s="196"/>
      <c r="L98" s="197"/>
      <c r="M98" s="198"/>
      <c r="N98" s="199"/>
      <c r="O98" s="200"/>
      <c r="P98" s="103">
        <v>1</v>
      </c>
      <c r="Q98" s="201">
        <f>IF(M99&gt;=25,"",COUNT($Q$40,$P$70,$P$98))</f>
        <v>3</v>
      </c>
      <c r="R98" s="201"/>
      <c r="S98" s="67"/>
      <c r="T98" s="98"/>
      <c r="U98" s="250"/>
      <c r="V98" s="251"/>
      <c r="W98" s="252"/>
      <c r="X98" s="253"/>
      <c r="Z98" s="177"/>
      <c r="AA98" s="205"/>
      <c r="AB98" s="205"/>
      <c r="AC98" s="206"/>
      <c r="AD98" s="205"/>
      <c r="AE98" s="205"/>
      <c r="AF98" s="205"/>
      <c r="AG98" s="123"/>
      <c r="AH98" s="207"/>
      <c r="AI98" s="208" t="s">
        <v>0</v>
      </c>
      <c r="AJ98" s="170">
        <f>COUNT(I101:I125)</f>
        <v>1</v>
      </c>
      <c r="AL98" s="125"/>
      <c r="AM98" s="123"/>
      <c r="AN98" s="123" t="str">
        <f>CONCATENATE($F98,$M98)</f>
        <v/>
      </c>
      <c r="AO98" s="123"/>
      <c r="AP98" s="172"/>
      <c r="AQ98" s="173"/>
      <c r="AR98" s="14" t="str">
        <f t="shared" si="55"/>
        <v/>
      </c>
      <c r="AU98" s="128"/>
      <c r="AV98" s="128"/>
      <c r="AW98" s="184"/>
      <c r="AX98" s="184"/>
      <c r="AY98" s="128"/>
      <c r="AZ98" s="128"/>
      <c r="BA98" s="175"/>
      <c r="BB98" s="128"/>
      <c r="BC98" s="175"/>
      <c r="BD98" s="175"/>
      <c r="BE98" s="128"/>
      <c r="BF98" s="176"/>
      <c r="BG98" s="128"/>
      <c r="BH98" s="175"/>
      <c r="BK98" s="177" t="str">
        <f t="shared" si="71"/>
        <v/>
      </c>
      <c r="BL98" s="248"/>
      <c r="BM98" s="128">
        <f>(SUMIF(変換前!$AR$73:$AR$348,BP98)/BP98)</f>
        <v>0</v>
      </c>
      <c r="BN98" s="128" t="str">
        <f>IF(BM98&gt;=1,26,"")</f>
        <v/>
      </c>
      <c r="BO98" s="249" t="str">
        <f t="shared" ref="BO98:BO116" si="74">G13</f>
        <v>翡翠</v>
      </c>
      <c r="BP98" s="128">
        <f t="shared" ref="BP98:BP116" si="75">F13</f>
        <v>109</v>
      </c>
    </row>
    <row r="99" spans="1:69" ht="30" customHeight="1" x14ac:dyDescent="0.15">
      <c r="A99" s="152"/>
      <c r="B99" s="152">
        <f t="shared" si="37"/>
        <v>0</v>
      </c>
      <c r="C99" s="152">
        <f t="shared" si="38"/>
        <v>0</v>
      </c>
      <c r="D99" s="137"/>
      <c r="E99" s="137"/>
      <c r="F99" s="209"/>
      <c r="G99" s="210">
        <f>SUMIF($X$1:$X$40,I99,$Z$1:$Z$40)</f>
        <v>0</v>
      </c>
      <c r="H99" s="112"/>
      <c r="I99" s="285" t="s">
        <v>83</v>
      </c>
      <c r="J99" s="285"/>
      <c r="K99" s="285"/>
      <c r="L99" s="211"/>
      <c r="M99" s="212">
        <f>IF($I$99="","",SUMIF($J$4:$J$32,$I$99,$I$4:$I$32))</f>
        <v>3</v>
      </c>
      <c r="N99" s="254"/>
      <c r="O99" s="255"/>
      <c r="P99" s="103"/>
      <c r="Q99" s="213">
        <f>IF(M99&gt;=25,"",COUNTIF($Q$37:$AH$37,$O$37))</f>
        <v>4</v>
      </c>
      <c r="R99" s="213"/>
      <c r="S99" s="100"/>
      <c r="T99" s="215"/>
      <c r="U99" s="256"/>
      <c r="V99" s="215"/>
      <c r="W99" s="257"/>
      <c r="X99" s="258"/>
      <c r="Y99" s="218"/>
      <c r="Z99" s="219"/>
      <c r="AA99" s="220"/>
      <c r="AB99" s="221"/>
      <c r="AC99" s="222"/>
      <c r="AD99" s="223"/>
      <c r="AE99" s="223"/>
      <c r="AF99" s="223"/>
      <c r="AG99" s="224"/>
      <c r="AH99" s="225"/>
      <c r="AI99" s="123" t="str">
        <f>I99</f>
        <v>C:GRILL</v>
      </c>
      <c r="AJ99" s="170">
        <f>AJ98</f>
        <v>1</v>
      </c>
      <c r="AK99" s="171">
        <f>SUM(Y101:Y125)</f>
        <v>4</v>
      </c>
      <c r="AL99" s="125"/>
      <c r="AM99" s="123"/>
      <c r="AN99" s="123" t="str">
        <f>CONCATENATE($F99,$M99)</f>
        <v>3</v>
      </c>
      <c r="AO99" s="123"/>
      <c r="AP99" s="172"/>
      <c r="AQ99" s="173"/>
      <c r="AR99" s="14">
        <f t="shared" si="55"/>
        <v>0</v>
      </c>
      <c r="AU99" s="128"/>
      <c r="AV99" s="128"/>
      <c r="AW99" s="184"/>
      <c r="AX99" s="184"/>
      <c r="AY99" s="128"/>
      <c r="AZ99" s="128"/>
      <c r="BA99" s="175"/>
      <c r="BB99" s="128"/>
      <c r="BC99" s="175"/>
      <c r="BD99" s="175"/>
      <c r="BE99" s="128"/>
      <c r="BF99" s="176"/>
      <c r="BG99" s="128"/>
      <c r="BH99" s="175"/>
      <c r="BK99" s="177">
        <f t="shared" si="71"/>
        <v>0</v>
      </c>
      <c r="BL99" s="248"/>
      <c r="BM99" s="128">
        <f>(SUMIF(変換前!$AR$73:$AR$348,BP99)/BP99)</f>
        <v>0</v>
      </c>
      <c r="BN99" s="128" t="str">
        <f>IF(BM99&gt;=1,27,"")</f>
        <v/>
      </c>
      <c r="BO99" s="249" t="str">
        <f t="shared" si="74"/>
        <v>瑠璃</v>
      </c>
      <c r="BP99" s="128">
        <f t="shared" si="75"/>
        <v>1131</v>
      </c>
    </row>
    <row r="100" spans="1:69" s="247" customFormat="1" ht="30" customHeight="1" x14ac:dyDescent="0.15">
      <c r="A100" s="152"/>
      <c r="B100" s="152">
        <f t="shared" si="37"/>
        <v>0</v>
      </c>
      <c r="C100" s="152">
        <f t="shared" si="38"/>
        <v>0</v>
      </c>
      <c r="D100" s="152"/>
      <c r="E100" s="152"/>
      <c r="F100" s="138">
        <f>$F$72</f>
        <v>0</v>
      </c>
      <c r="G100" s="226" t="str">
        <f>$G$72</f>
        <v>会場</v>
      </c>
      <c r="H100" s="139" t="str">
        <f>H72</f>
        <v>名前</v>
      </c>
      <c r="I100" s="227" t="str">
        <f>$I$72</f>
        <v>コード</v>
      </c>
      <c r="J100" s="228" t="str">
        <f>$J$72</f>
        <v>ＩＮ</v>
      </c>
      <c r="K100" s="228" t="str">
        <f>$K$72</f>
        <v>ＯＵＴ</v>
      </c>
      <c r="L100" s="229" t="str">
        <f>$L$72</f>
        <v>休憩</v>
      </c>
      <c r="M100" s="230" t="str">
        <f>$M$72</f>
        <v>出張</v>
      </c>
      <c r="N100" s="259" t="str">
        <f>$N$72</f>
        <v>朝食  　 休憩</v>
      </c>
      <c r="O100" s="260">
        <f>$O$72</f>
        <v>0</v>
      </c>
      <c r="P100" s="233"/>
      <c r="Q100" s="233"/>
      <c r="R100" s="234"/>
      <c r="S100" s="235"/>
      <c r="T100" s="235"/>
      <c r="U100" s="161"/>
      <c r="V100" s="261"/>
      <c r="W100" s="162"/>
      <c r="X100" s="163"/>
      <c r="Y100" s="236"/>
      <c r="Z100" s="237"/>
      <c r="AA100" s="238"/>
      <c r="AB100" s="239"/>
      <c r="AC100" s="240"/>
      <c r="AD100" s="241"/>
      <c r="AE100" s="241"/>
      <c r="AF100" s="241"/>
      <c r="AG100" s="242"/>
      <c r="AH100" s="243"/>
      <c r="AI100" s="123"/>
      <c r="AJ100" s="170"/>
      <c r="AK100" s="171"/>
      <c r="AL100" s="125">
        <v>1</v>
      </c>
      <c r="AM100" s="123" t="str">
        <f>CONCATENATE($M98,$N100)</f>
        <v>朝食  　 休憩</v>
      </c>
      <c r="AN100" s="123" t="str">
        <f>CONCATENATE($F100,$M100)</f>
        <v>0出張</v>
      </c>
      <c r="AO100" s="123"/>
      <c r="AP100" s="262"/>
      <c r="AQ100" s="263"/>
      <c r="AR100" s="14">
        <f t="shared" si="55"/>
        <v>0</v>
      </c>
      <c r="AS100" s="177"/>
      <c r="AT100" s="177"/>
      <c r="AU100" s="171"/>
      <c r="AV100" s="171"/>
      <c r="AW100" s="16"/>
      <c r="AX100" s="16"/>
      <c r="AY100" s="171"/>
      <c r="AZ100" s="171"/>
      <c r="BA100" s="245"/>
      <c r="BB100" s="171"/>
      <c r="BC100" s="245"/>
      <c r="BD100" s="245"/>
      <c r="BE100" s="171"/>
      <c r="BF100" s="246"/>
      <c r="BG100" s="171"/>
      <c r="BH100" s="245"/>
      <c r="BI100" s="171"/>
      <c r="BJ100" s="171"/>
      <c r="BK100" s="177"/>
      <c r="BL100" s="248"/>
      <c r="BM100" s="128">
        <f>(SUMIF(変換前!$AR$73:$AR$348,BP100)/BP100)</f>
        <v>0</v>
      </c>
      <c r="BN100" s="128" t="str">
        <f>IF(BM100&gt;=1,28,"")</f>
        <v/>
      </c>
      <c r="BO100" s="249" t="str">
        <f t="shared" si="74"/>
        <v>伽羅</v>
      </c>
      <c r="BP100" s="128">
        <f t="shared" si="75"/>
        <v>1215</v>
      </c>
      <c r="BQ100" s="128"/>
    </row>
    <row r="101" spans="1:69" ht="30" customHeight="1" x14ac:dyDescent="0.15">
      <c r="A101" s="152" t="str">
        <f t="shared" ref="A101:A125" si="76">IF(I101="","",CONCATENATE(AO101,CONCATENATE(SUMIF($G$4:$G$32,G101,$F$4:$F$32),I101)))</f>
        <v>1035665</v>
      </c>
      <c r="B101" s="152">
        <f t="shared" si="37"/>
        <v>0</v>
      </c>
      <c r="C101" s="152">
        <f t="shared" si="38"/>
        <v>1</v>
      </c>
      <c r="D101" s="152" t="str">
        <f t="shared" ref="D101:D125" si="77">CONCATENATE(AR101,CONCATENATE(E101,F101))</f>
        <v>001</v>
      </c>
      <c r="E101" s="152">
        <f t="shared" ref="E101:E125" si="78">IF(I101="","",IF(AR100=AR101,SUMIF($AR$73:$AR$348,AR101),IF(AR102="",AR101,IF(AR101=AR102,SUMIF($AR$73:$AR$348,AR101)))))</f>
        <v>0</v>
      </c>
      <c r="F101" s="152">
        <v>1</v>
      </c>
      <c r="G101" s="154" t="str">
        <f>CONCATENATE(G99,F101)</f>
        <v>01</v>
      </c>
      <c r="H101" s="140" t="str">
        <f>IF(I101="","",VLOOKUP(I101,[3]マスター!$B$2:$C$5000,2,0))</f>
        <v>塩崎　航</v>
      </c>
      <c r="I101" s="155">
        <v>35665</v>
      </c>
      <c r="J101" s="156">
        <v>11</v>
      </c>
      <c r="K101" s="156">
        <v>15</v>
      </c>
      <c r="L101" s="157"/>
      <c r="M101" s="158"/>
      <c r="N101" s="156"/>
      <c r="O101" s="159" t="str">
        <f t="shared" ref="O101:O125" si="79">IF(J101="","",IF(AV101&gt;2,IF(BG101=3,"ssS",IF(BG101=2,"sSs","Sss")),IF(AV101=2,IF(BG101=3,"sS","Ss"),"")))</f>
        <v>Ss</v>
      </c>
      <c r="P101" s="280" t="str">
        <f>IF(I101="","",VLOOKUP(I101,[3]マスター!$B$2:$C$5000,2,0))</f>
        <v>塩崎　航</v>
      </c>
      <c r="Q101" s="280" t="e">
        <f>VLOOKUP(R101,[3]マスター!$B$2:$C$5000,2,0)</f>
        <v>#N/A</v>
      </c>
      <c r="R101" s="280" t="e">
        <f>VLOOKUP(S101,[3]マスター!$B$2:$C$5000,2,0)</f>
        <v>#N/A</v>
      </c>
      <c r="S101" s="281" t="str">
        <f>IF(I101="","",VLOOKUP(I101,[3]マスター!$B$2:$D$5000,3,0))</f>
        <v>シオザキ　ワタル</v>
      </c>
      <c r="T101" s="281"/>
      <c r="U101" s="161" t="str">
        <f>IF(I101="","",VLOOKUP(I101,[3]マスター!$B$2:$L$5000,11,0))</f>
        <v>E</v>
      </c>
      <c r="V101" s="161">
        <f>IF(I101="","",VLOOKUP(I101,[3]マスター!$B$2:$K$5000,10,0))</f>
        <v>1400</v>
      </c>
      <c r="W101" s="162">
        <f t="shared" ref="W101:W125" si="80">J101+L101</f>
        <v>11</v>
      </c>
      <c r="X101" s="163">
        <f t="shared" si="31"/>
        <v>15</v>
      </c>
      <c r="Y101" s="162">
        <f t="shared" ref="Y101:Y125" si="81">IF(V101&lt;&gt;"",X101-W101,"")</f>
        <v>4</v>
      </c>
      <c r="Z101" s="164">
        <f t="shared" ref="Z101:Z125" si="82">IF(V101&lt;&gt;"",V101*Y101,"")</f>
        <v>5600</v>
      </c>
      <c r="AA101" s="160">
        <f t="shared" ref="AA101:AA125" si="83">IF(V101&lt;&gt;"",IF(W101&lt;7,7-W101,0),"")</f>
        <v>0</v>
      </c>
      <c r="AB101" s="160">
        <f t="shared" ref="AB101:AB125" si="84">IF(V101&lt;&gt;"",IF(X101&gt;22,X101-22,0),"")</f>
        <v>0</v>
      </c>
      <c r="AC101" s="165">
        <f t="shared" ref="AC101:AC125" si="85">IF(V101&lt;&gt;"",IF(P101=V101,IF((Y101+Y102)&gt;8,(Y101+Y102)-8),IF(Y101&gt;8,Y101-8,0)),"")</f>
        <v>0</v>
      </c>
      <c r="AD101" s="166">
        <f t="shared" ref="AD101:AD125" si="86">IF(V101&lt;&gt;"",V101*AA101*0.25,"")</f>
        <v>0</v>
      </c>
      <c r="AE101" s="166">
        <f t="shared" ref="AE101:AE125" si="87">IF(V101&lt;&gt;"",V101*AB101*0.25,"")</f>
        <v>0</v>
      </c>
      <c r="AF101" s="166">
        <f t="shared" ref="AF101:AF125" si="88">IF(AC101&lt;&gt;"",V101*0.25*AC101,"")</f>
        <v>0</v>
      </c>
      <c r="AG101" s="183">
        <f t="shared" ref="AG101:AG125" si="89">IF(I101="","",IF(AV101&gt;2,IF(BG101=3,$AG$42,IF(BG101=2,$AG$42,$AG$43)),IF(AV101=2,IF(BG101=3,$AG$42,$AG$43),$AG$43)))</f>
        <v>700</v>
      </c>
      <c r="AH101" s="168">
        <f>IF(V101&lt;&gt;"",Z101+AD101+AE101+AF101,"")</f>
        <v>5600</v>
      </c>
      <c r="AL101" s="125">
        <v>1</v>
      </c>
      <c r="AM101" s="123" t="str">
        <f t="shared" ref="AM101:AM125" si="90">CONCATENATE($M$99,$N101)</f>
        <v>3</v>
      </c>
      <c r="AN101" s="123" t="str">
        <f t="shared" ref="AN101:AN125" si="91">CONCATENATE($M$99,$M101)</f>
        <v>3</v>
      </c>
      <c r="AO101" s="123">
        <f>COUNTIF($I$72:I101,I101)</f>
        <v>1</v>
      </c>
      <c r="AP101" s="172">
        <f t="shared" ref="AP101:AP125" si="92">Y101</f>
        <v>4</v>
      </c>
      <c r="AQ101" s="173">
        <f t="shared" ref="AQ101:AQ125" si="93">AH101</f>
        <v>5600</v>
      </c>
      <c r="AR101" s="14">
        <f t="shared" si="55"/>
        <v>0</v>
      </c>
      <c r="AS101" s="177">
        <f t="shared" ref="AS101:AS125" si="94">IF($I101="","",RANK($I101,$I$73:$I$348,0))</f>
        <v>6</v>
      </c>
      <c r="AU101" s="128">
        <f t="shared" ref="AU101:AU125" si="95">IF(I101&gt;1,1,"")</f>
        <v>1</v>
      </c>
      <c r="AV101" s="128">
        <f t="shared" ref="AV101:AV125" si="96">SUMIF($I$45:$I$348,I101,$AU$45:$AU$348)</f>
        <v>2</v>
      </c>
      <c r="AW101" s="184">
        <f>IF(AV101&lt;1,0,SUMIF($I$44:I100,I101,$W$44:W100))</f>
        <v>0</v>
      </c>
      <c r="AX101" s="184">
        <f>IF(AV101&lt;2,0,SUMIF($I102:I$348,I101,$W102:W$348))</f>
        <v>16.75</v>
      </c>
      <c r="AY101" s="128">
        <f t="shared" ref="AY101:AY164" si="97">IF(AV101=2,IF(BG101=2,0,IF(BC101&gt;=8,IF(Y101&gt;8,(8-Y101)+Y101,Y101),IF(BC101+Y101&lt;8,0,BC101+Y101-8))),0)</f>
        <v>0</v>
      </c>
      <c r="AZ101" s="128">
        <f t="shared" ref="AZ101:AZ164" si="98">IF(BG101=1,0,IF(BG101=2,IF(BH101&gt;8,IF(Y101&gt;8,8-Y101+Y101,Y101),IF(Y101&gt;8,Y101+BH101-8-(Y101-8),IF(BH101+Y101&gt;8,BH101+Y101-8,0))),IF(BG101=3,IF(BC101+BD96&gt;8,IF(Y101&gt;=8,8,Y101),IF(Y101+BC101+BD96&gt;8,Y101+BC101+BD96-8,0)),0)))</f>
        <v>0</v>
      </c>
      <c r="BA101" s="175">
        <f>IF(AW101+AX101=0,0,IF(AW101=0,VLOOKUP(I101,I102:$W$348,15,FALSE),VLOOKUP(I101,$I$45:$W101,15,FALSE)))</f>
        <v>16.75</v>
      </c>
      <c r="BB101" s="128">
        <f t="shared" ref="BB101:BB164" si="99">IF(BA101&gt;W101,1,0)+IF(BA101&gt;BD101,1,0)</f>
        <v>2</v>
      </c>
      <c r="BC101" s="175">
        <f>IF(AW101+AX101=0,0,IF(AW101=0,VLOOKUP(I101,I102:$Y$348,17,FALSE),VLOOKUP(I101,$I$45:$Y101,17,FALSE)))</f>
        <v>6.25</v>
      </c>
      <c r="BD101" s="175">
        <f t="shared" ref="BD101:BD164" si="100">IF(AND(AW101&gt;1,AX101&gt;1),AX101,AW101+AX101-BA101)</f>
        <v>0</v>
      </c>
      <c r="BE101" s="128">
        <f t="shared" ref="BE101:BE164" si="101">IF(BD101&gt;BA101,1,0)+IF(BD101&gt;W101,1,0)</f>
        <v>0</v>
      </c>
      <c r="BF101" s="176">
        <f t="shared" ref="BF101:BF164" si="102">IF(I101="","",SUMIF($I$45:$I$348,I101,$Y$45:$Y$348)-BC101-Y101)</f>
        <v>0</v>
      </c>
      <c r="BG101" s="128">
        <f t="shared" ref="BG101:BG164" si="103">IF(AW101+AX101=0,0,IF(BB101+BE101=3,1,IF(BB101+BE101=2,2,3)))</f>
        <v>2</v>
      </c>
      <c r="BH101" s="175">
        <f t="shared" ref="BH101:BH164" si="104">IF(BE101=2,BC101,BF101)</f>
        <v>0</v>
      </c>
      <c r="BK101" s="177" t="str">
        <f>IF(AR101=AR97,"",AR101)</f>
        <v/>
      </c>
      <c r="BL101" s="248">
        <f>COUNTIF($B$73:B101,B101)</f>
        <v>28</v>
      </c>
      <c r="BM101" s="128">
        <f>(SUMIF(変換前!$AR$73:$AR$348,BP101)/BP101)</f>
        <v>0</v>
      </c>
      <c r="BN101" s="128" t="str">
        <f>IF(BM101&gt;=1,29,"")</f>
        <v/>
      </c>
      <c r="BO101" s="249" t="str">
        <f t="shared" si="74"/>
        <v>エスカーレ</v>
      </c>
      <c r="BP101" s="128">
        <f t="shared" si="75"/>
        <v>1313</v>
      </c>
    </row>
    <row r="102" spans="1:69" ht="30" customHeight="1" x14ac:dyDescent="0.15">
      <c r="A102" s="152" t="str">
        <f t="shared" si="76"/>
        <v/>
      </c>
      <c r="B102" s="152">
        <f t="shared" si="37"/>
        <v>0</v>
      </c>
      <c r="C102" s="152">
        <f t="shared" si="38"/>
        <v>1</v>
      </c>
      <c r="D102" s="152" t="str">
        <f t="shared" si="77"/>
        <v>02</v>
      </c>
      <c r="E102" s="152" t="str">
        <f t="shared" si="78"/>
        <v/>
      </c>
      <c r="F102" s="152">
        <v>2</v>
      </c>
      <c r="G102" s="154" t="str">
        <f t="shared" ref="G102:G125" si="105">CONCATENATE($G$99,F102)</f>
        <v>02</v>
      </c>
      <c r="H102" s="140" t="str">
        <f>IF(I102="","",VLOOKUP(I102,[3]マスター!$B$2:$C$5000,2,0))</f>
        <v/>
      </c>
      <c r="I102" s="155"/>
      <c r="J102" s="156"/>
      <c r="K102" s="156"/>
      <c r="L102" s="157"/>
      <c r="M102" s="158"/>
      <c r="N102" s="156"/>
      <c r="O102" s="159" t="str">
        <f t="shared" si="79"/>
        <v/>
      </c>
      <c r="P102" s="280" t="str">
        <f>IF(I102="","",VLOOKUP(I102,[3]マスター!$B$2:$C$5000,2,0))</f>
        <v/>
      </c>
      <c r="Q102" s="280" t="e">
        <f>VLOOKUP(R102,[3]マスター!$B$2:$C$5000,2,0)</f>
        <v>#N/A</v>
      </c>
      <c r="R102" s="280" t="e">
        <f>VLOOKUP(S102,[3]マスター!$B$2:$C$5000,2,0)</f>
        <v>#N/A</v>
      </c>
      <c r="S102" s="281" t="str">
        <f>IF(I102="","",VLOOKUP(I102,[3]マスター!$B$2:$D$5000,3,0))</f>
        <v/>
      </c>
      <c r="T102" s="281"/>
      <c r="U102" s="161" t="str">
        <f>IF(I102="","",VLOOKUP(I102,[3]マスター!$B$2:$L$5000,11,0))</f>
        <v/>
      </c>
      <c r="V102" s="161" t="str">
        <f>IF(I102="","",VLOOKUP(I102,[3]マスター!$B$2:$K$5000,10,0))</f>
        <v/>
      </c>
      <c r="W102" s="162">
        <f t="shared" si="80"/>
        <v>0</v>
      </c>
      <c r="X102" s="163">
        <f t="shared" si="31"/>
        <v>0</v>
      </c>
      <c r="Y102" s="162" t="str">
        <f t="shared" si="81"/>
        <v/>
      </c>
      <c r="Z102" s="164" t="str">
        <f t="shared" si="82"/>
        <v/>
      </c>
      <c r="AA102" s="160" t="str">
        <f t="shared" si="83"/>
        <v/>
      </c>
      <c r="AB102" s="160" t="str">
        <f t="shared" si="84"/>
        <v/>
      </c>
      <c r="AC102" s="165" t="str">
        <f t="shared" si="85"/>
        <v/>
      </c>
      <c r="AD102" s="166" t="str">
        <f t="shared" si="86"/>
        <v/>
      </c>
      <c r="AE102" s="166" t="str">
        <f t="shared" si="87"/>
        <v/>
      </c>
      <c r="AF102" s="166" t="str">
        <f t="shared" si="88"/>
        <v/>
      </c>
      <c r="AG102" s="183" t="str">
        <f t="shared" si="89"/>
        <v/>
      </c>
      <c r="AH102" s="168" t="str">
        <f>IF(V102&lt;&gt;"",Z102+AD102+AE102+AF102,"")</f>
        <v/>
      </c>
      <c r="AL102" s="125">
        <v>1</v>
      </c>
      <c r="AM102" s="123" t="str">
        <f t="shared" si="90"/>
        <v>3</v>
      </c>
      <c r="AN102" s="123" t="str">
        <f t="shared" si="91"/>
        <v>3</v>
      </c>
      <c r="AO102" s="123">
        <f>COUNTIF($I$72:I102,I102)</f>
        <v>1</v>
      </c>
      <c r="AP102" s="172" t="str">
        <f t="shared" si="92"/>
        <v/>
      </c>
      <c r="AQ102" s="173" t="str">
        <f t="shared" si="93"/>
        <v/>
      </c>
      <c r="AR102" s="14">
        <f t="shared" si="55"/>
        <v>0</v>
      </c>
      <c r="AS102" s="177" t="str">
        <f t="shared" si="94"/>
        <v/>
      </c>
      <c r="AU102" s="128" t="str">
        <f t="shared" si="95"/>
        <v/>
      </c>
      <c r="AV102" s="128">
        <f t="shared" si="96"/>
        <v>0</v>
      </c>
      <c r="AW102" s="184">
        <f>IF(AV102&lt;1,0,SUMIF($I$44:I101,I102,$W$44:W101))</f>
        <v>0</v>
      </c>
      <c r="AX102" s="184">
        <f>IF(AV102&lt;2,0,SUMIF($I103:I$348,I102,$W103:W$348))</f>
        <v>0</v>
      </c>
      <c r="AY102" s="128">
        <f t="shared" si="97"/>
        <v>0</v>
      </c>
      <c r="AZ102" s="128">
        <f t="shared" si="98"/>
        <v>0</v>
      </c>
      <c r="BA102" s="175">
        <f>IF(AW102+AX102=0,0,IF(AW102=0,VLOOKUP(I102,I103:$W$348,15,FALSE),VLOOKUP(I102,$I$45:$W102,15,FALSE)))</f>
        <v>0</v>
      </c>
      <c r="BB102" s="128">
        <f t="shared" si="99"/>
        <v>0</v>
      </c>
      <c r="BC102" s="175">
        <f>IF(AW102+AX102=0,0,IF(AW102=0,VLOOKUP(I102,I103:$Y$348,17,FALSE),VLOOKUP(I102,$I$45:$Y102,17,FALSE)))</f>
        <v>0</v>
      </c>
      <c r="BD102" s="175">
        <f t="shared" si="100"/>
        <v>0</v>
      </c>
      <c r="BE102" s="128">
        <f t="shared" si="101"/>
        <v>0</v>
      </c>
      <c r="BF102" s="176" t="str">
        <f t="shared" si="102"/>
        <v/>
      </c>
      <c r="BG102" s="128">
        <f t="shared" si="103"/>
        <v>0</v>
      </c>
      <c r="BH102" s="175" t="str">
        <f t="shared" si="104"/>
        <v/>
      </c>
      <c r="BK102" s="177" t="str">
        <f t="shared" ref="BK102:BK127" si="106">IF(AR102=AR101,"",AR102)</f>
        <v/>
      </c>
      <c r="BL102" s="248">
        <f>COUNTIF($B$73:B102,B102)</f>
        <v>29</v>
      </c>
      <c r="BM102" s="128">
        <f>(SUMIF(変換前!$AR$73:$AR$348,BP102)/BP102)</f>
        <v>0</v>
      </c>
      <c r="BN102" s="128" t="str">
        <f>IF(BM102&gt;=1,30,"")</f>
        <v/>
      </c>
      <c r="BO102" s="249" t="str">
        <f t="shared" si="74"/>
        <v>スノーベリー</v>
      </c>
      <c r="BP102" s="128">
        <f t="shared" si="75"/>
        <v>1411</v>
      </c>
    </row>
    <row r="103" spans="1:69" ht="30" customHeight="1" x14ac:dyDescent="0.15">
      <c r="A103" s="152" t="str">
        <f t="shared" si="76"/>
        <v/>
      </c>
      <c r="B103" s="152">
        <f t="shared" si="37"/>
        <v>0</v>
      </c>
      <c r="C103" s="152">
        <f t="shared" si="38"/>
        <v>1</v>
      </c>
      <c r="D103" s="152" t="str">
        <f t="shared" si="77"/>
        <v>03</v>
      </c>
      <c r="E103" s="152" t="str">
        <f t="shared" si="78"/>
        <v/>
      </c>
      <c r="F103" s="152">
        <v>3</v>
      </c>
      <c r="G103" s="154" t="str">
        <f t="shared" si="105"/>
        <v>03</v>
      </c>
      <c r="H103" s="140" t="str">
        <f>IF(I103="","",VLOOKUP(I103,[3]マスター!$B$2:$C$5000,2,0))</f>
        <v/>
      </c>
      <c r="I103" s="155"/>
      <c r="J103" s="156"/>
      <c r="K103" s="156"/>
      <c r="L103" s="157"/>
      <c r="M103" s="158"/>
      <c r="N103" s="156"/>
      <c r="O103" s="159" t="str">
        <f t="shared" si="79"/>
        <v/>
      </c>
      <c r="P103" s="280" t="str">
        <f>IF(I103="","",VLOOKUP(I103,[3]マスター!$B$2:$C$5000,2,0))</f>
        <v/>
      </c>
      <c r="Q103" s="280" t="e">
        <f>VLOOKUP(R103,[3]マスター!$B$2:$C$5000,2,0)</f>
        <v>#N/A</v>
      </c>
      <c r="R103" s="280" t="e">
        <f>VLOOKUP(S103,[3]マスター!$B$2:$C$5000,2,0)</f>
        <v>#N/A</v>
      </c>
      <c r="S103" s="281" t="str">
        <f>IF(I103="","",VLOOKUP(I103,[3]マスター!$B$2:$D$5000,3,0))</f>
        <v/>
      </c>
      <c r="T103" s="281"/>
      <c r="U103" s="161" t="str">
        <f>IF(I103="","",VLOOKUP(I103,[3]マスター!$B$2:$L$5000,11,0))</f>
        <v/>
      </c>
      <c r="V103" s="161" t="str">
        <f>IF(I103="","",VLOOKUP(I103,[3]マスター!$B$2:$K$5000,10,0))</f>
        <v/>
      </c>
      <c r="W103" s="179">
        <f t="shared" si="80"/>
        <v>0</v>
      </c>
      <c r="X103" s="163">
        <f t="shared" si="31"/>
        <v>0</v>
      </c>
      <c r="Y103" s="179" t="str">
        <f t="shared" si="81"/>
        <v/>
      </c>
      <c r="Z103" s="180" t="str">
        <f t="shared" si="82"/>
        <v/>
      </c>
      <c r="AA103" s="181" t="str">
        <f t="shared" si="83"/>
        <v/>
      </c>
      <c r="AB103" s="181" t="str">
        <f t="shared" si="84"/>
        <v/>
      </c>
      <c r="AC103" s="264" t="str">
        <f t="shared" si="85"/>
        <v/>
      </c>
      <c r="AD103" s="182" t="str">
        <f t="shared" si="86"/>
        <v/>
      </c>
      <c r="AE103" s="182" t="str">
        <f t="shared" si="87"/>
        <v/>
      </c>
      <c r="AF103" s="182" t="str">
        <f t="shared" si="88"/>
        <v/>
      </c>
      <c r="AG103" s="183" t="str">
        <f t="shared" si="89"/>
        <v/>
      </c>
      <c r="AH103" s="168" t="str">
        <f t="shared" ref="AH103:AH125" si="107">IF(V103&lt;&gt;"",Z103+AD103+AE103+AF103,"")</f>
        <v/>
      </c>
      <c r="AL103" s="125">
        <v>1</v>
      </c>
      <c r="AM103" s="123" t="str">
        <f t="shared" si="90"/>
        <v>3</v>
      </c>
      <c r="AN103" s="123" t="str">
        <f t="shared" si="91"/>
        <v>3</v>
      </c>
      <c r="AO103" s="123">
        <f>COUNTIF($I$72:I103,I103)</f>
        <v>1</v>
      </c>
      <c r="AP103" s="172" t="str">
        <f t="shared" si="92"/>
        <v/>
      </c>
      <c r="AQ103" s="173" t="str">
        <f t="shared" si="93"/>
        <v/>
      </c>
      <c r="AR103" s="14">
        <f t="shared" si="55"/>
        <v>0</v>
      </c>
      <c r="AS103" s="177" t="str">
        <f t="shared" si="94"/>
        <v/>
      </c>
      <c r="AU103" s="128" t="str">
        <f t="shared" si="95"/>
        <v/>
      </c>
      <c r="AV103" s="128">
        <f t="shared" si="96"/>
        <v>0</v>
      </c>
      <c r="AW103" s="184">
        <f>IF(AV103&lt;1,0,SUMIF($I$44:I102,I103,$W$44:W102))</f>
        <v>0</v>
      </c>
      <c r="AX103" s="184">
        <f>IF(AV103&lt;2,0,SUMIF($I104:I$348,I103,$W104:W$348))</f>
        <v>0</v>
      </c>
      <c r="AY103" s="128">
        <f t="shared" si="97"/>
        <v>0</v>
      </c>
      <c r="AZ103" s="128">
        <f t="shared" si="98"/>
        <v>0</v>
      </c>
      <c r="BA103" s="175">
        <f>IF(AW103+AX103=0,0,IF(AW103=0,VLOOKUP(I103,I104:$W$348,15,FALSE),VLOOKUP(I103,$I$45:$W103,15,FALSE)))</f>
        <v>0</v>
      </c>
      <c r="BB103" s="128">
        <f t="shared" si="99"/>
        <v>0</v>
      </c>
      <c r="BC103" s="175">
        <f>IF(AW103+AX103=0,0,IF(AW103=0,VLOOKUP(I103,I104:$Y$348,17,FALSE),VLOOKUP(I103,$I$45:$Y103,17,FALSE)))</f>
        <v>0</v>
      </c>
      <c r="BD103" s="175">
        <f t="shared" si="100"/>
        <v>0</v>
      </c>
      <c r="BE103" s="128">
        <f t="shared" si="101"/>
        <v>0</v>
      </c>
      <c r="BF103" s="176" t="str">
        <f t="shared" si="102"/>
        <v/>
      </c>
      <c r="BG103" s="128">
        <f t="shared" si="103"/>
        <v>0</v>
      </c>
      <c r="BH103" s="175" t="str">
        <f t="shared" si="104"/>
        <v/>
      </c>
      <c r="BK103" s="177" t="str">
        <f t="shared" si="106"/>
        <v/>
      </c>
      <c r="BL103" s="248">
        <f>COUNTIF($B$73:B103,B103)</f>
        <v>30</v>
      </c>
      <c r="BM103" s="128">
        <f>(SUMIF(変換前!$AR$73:$AR$348,BP103)/BP103)</f>
        <v>0</v>
      </c>
      <c r="BN103" s="128" t="str">
        <f>IF(BM103&gt;=1,31,"")</f>
        <v/>
      </c>
      <c r="BO103" s="249" t="str">
        <f t="shared" si="74"/>
        <v>ラベンダー</v>
      </c>
      <c r="BP103" s="128">
        <f t="shared" si="75"/>
        <v>1515</v>
      </c>
    </row>
    <row r="104" spans="1:69" ht="30" customHeight="1" x14ac:dyDescent="0.15">
      <c r="A104" s="152" t="str">
        <f t="shared" si="76"/>
        <v/>
      </c>
      <c r="B104" s="152">
        <f t="shared" si="37"/>
        <v>0</v>
      </c>
      <c r="C104" s="152">
        <f t="shared" si="38"/>
        <v>1</v>
      </c>
      <c r="D104" s="152" t="str">
        <f t="shared" si="77"/>
        <v>04</v>
      </c>
      <c r="E104" s="152" t="str">
        <f t="shared" si="78"/>
        <v/>
      </c>
      <c r="F104" s="152">
        <v>4</v>
      </c>
      <c r="G104" s="154" t="str">
        <f t="shared" si="105"/>
        <v>04</v>
      </c>
      <c r="H104" s="140" t="str">
        <f>IF(I104="","",VLOOKUP(I104,[3]マスター!$B$2:$C$5000,2,0))</f>
        <v/>
      </c>
      <c r="I104" s="155"/>
      <c r="J104" s="156"/>
      <c r="K104" s="156"/>
      <c r="L104" s="157"/>
      <c r="M104" s="158"/>
      <c r="N104" s="156"/>
      <c r="O104" s="159" t="str">
        <f t="shared" si="79"/>
        <v/>
      </c>
      <c r="P104" s="280" t="str">
        <f>IF(I104="","",VLOOKUP(I104,[3]マスター!$B$2:$C$5000,2,0))</f>
        <v/>
      </c>
      <c r="Q104" s="280" t="e">
        <f>VLOOKUP(R104,[3]マスター!$B$2:$C$5000,2,0)</f>
        <v>#N/A</v>
      </c>
      <c r="R104" s="280" t="e">
        <f>VLOOKUP(S104,[3]マスター!$B$2:$C$5000,2,0)</f>
        <v>#N/A</v>
      </c>
      <c r="S104" s="281" t="str">
        <f>IF(I104="","",VLOOKUP(I104,[3]マスター!$B$2:$D$5000,3,0))</f>
        <v/>
      </c>
      <c r="T104" s="281"/>
      <c r="U104" s="161" t="str">
        <f>IF(I104="","",VLOOKUP(I104,[3]マスター!$B$2:$L$5000,11,0))</f>
        <v/>
      </c>
      <c r="V104" s="161" t="str">
        <f>IF(I104="","",VLOOKUP(I104,[3]マスター!$B$2:$K$5000,10,0))</f>
        <v/>
      </c>
      <c r="W104" s="179">
        <f t="shared" si="80"/>
        <v>0</v>
      </c>
      <c r="X104" s="163">
        <f t="shared" si="31"/>
        <v>0</v>
      </c>
      <c r="Y104" s="179" t="str">
        <f t="shared" si="81"/>
        <v/>
      </c>
      <c r="Z104" s="180" t="str">
        <f t="shared" si="82"/>
        <v/>
      </c>
      <c r="AA104" s="181" t="str">
        <f t="shared" si="83"/>
        <v/>
      </c>
      <c r="AB104" s="181" t="str">
        <f t="shared" si="84"/>
        <v/>
      </c>
      <c r="AC104" s="264" t="str">
        <f t="shared" si="85"/>
        <v/>
      </c>
      <c r="AD104" s="182" t="str">
        <f t="shared" si="86"/>
        <v/>
      </c>
      <c r="AE104" s="182" t="str">
        <f t="shared" si="87"/>
        <v/>
      </c>
      <c r="AF104" s="182" t="str">
        <f t="shared" si="88"/>
        <v/>
      </c>
      <c r="AG104" s="183" t="str">
        <f t="shared" si="89"/>
        <v/>
      </c>
      <c r="AH104" s="168" t="str">
        <f t="shared" si="107"/>
        <v/>
      </c>
      <c r="AL104" s="125">
        <v>1</v>
      </c>
      <c r="AM104" s="123" t="str">
        <f t="shared" si="90"/>
        <v>3</v>
      </c>
      <c r="AN104" s="123" t="str">
        <f t="shared" si="91"/>
        <v>3</v>
      </c>
      <c r="AO104" s="123">
        <f>COUNTIF($I$72:I104,I104)</f>
        <v>1</v>
      </c>
      <c r="AP104" s="172" t="str">
        <f t="shared" si="92"/>
        <v/>
      </c>
      <c r="AQ104" s="173" t="str">
        <f t="shared" si="93"/>
        <v/>
      </c>
      <c r="AR104" s="14">
        <f t="shared" si="55"/>
        <v>0</v>
      </c>
      <c r="AS104" s="177" t="str">
        <f t="shared" si="94"/>
        <v/>
      </c>
      <c r="AU104" s="128" t="str">
        <f t="shared" si="95"/>
        <v/>
      </c>
      <c r="AV104" s="128">
        <f t="shared" si="96"/>
        <v>0</v>
      </c>
      <c r="AW104" s="184">
        <f>IF(AV104&lt;1,0,SUMIF($I$44:I103,I104,$W$44:W103))</f>
        <v>0</v>
      </c>
      <c r="AX104" s="184">
        <f>IF(AV104&lt;2,0,SUMIF($I105:I$348,I104,$W105:W$348))</f>
        <v>0</v>
      </c>
      <c r="AY104" s="128">
        <f t="shared" si="97"/>
        <v>0</v>
      </c>
      <c r="AZ104" s="128">
        <f t="shared" si="98"/>
        <v>0</v>
      </c>
      <c r="BA104" s="175">
        <f>IF(AW104+AX104=0,0,IF(AW104=0,VLOOKUP(I104,I105:$W$348,15,FALSE),VLOOKUP(I104,$I$45:$W104,15,FALSE)))</f>
        <v>0</v>
      </c>
      <c r="BB104" s="128">
        <f t="shared" si="99"/>
        <v>0</v>
      </c>
      <c r="BC104" s="175">
        <f>IF(AW104+AX104=0,0,IF(AW104=0,VLOOKUP(I104,I105:$Y$348,17,FALSE),VLOOKUP(I104,$I$45:$Y104,17,FALSE)))</f>
        <v>0</v>
      </c>
      <c r="BD104" s="175">
        <f t="shared" si="100"/>
        <v>0</v>
      </c>
      <c r="BE104" s="128">
        <f t="shared" si="101"/>
        <v>0</v>
      </c>
      <c r="BF104" s="176" t="str">
        <f t="shared" si="102"/>
        <v/>
      </c>
      <c r="BG104" s="128">
        <f t="shared" si="103"/>
        <v>0</v>
      </c>
      <c r="BH104" s="175" t="str">
        <f t="shared" si="104"/>
        <v/>
      </c>
      <c r="BK104" s="177" t="str">
        <f t="shared" si="106"/>
        <v/>
      </c>
      <c r="BL104" s="248">
        <f>COUNTIF($B$73:B104,B104)</f>
        <v>31</v>
      </c>
      <c r="BM104" s="128">
        <f>(SUMIF(変換前!$AR$73:$AR$348,BP104)/BP104)</f>
        <v>0</v>
      </c>
      <c r="BN104" s="128" t="str">
        <f>IF(BM104&gt;=1,32,"")</f>
        <v/>
      </c>
      <c r="BO104" s="249" t="str">
        <f t="shared" si="74"/>
        <v>ルピナス</v>
      </c>
      <c r="BP104" s="128">
        <f t="shared" si="75"/>
        <v>1617</v>
      </c>
    </row>
    <row r="105" spans="1:69" ht="30" customHeight="1" x14ac:dyDescent="0.15">
      <c r="A105" s="152" t="str">
        <f t="shared" si="76"/>
        <v/>
      </c>
      <c r="B105" s="152">
        <f t="shared" si="37"/>
        <v>0</v>
      </c>
      <c r="C105" s="152">
        <f t="shared" si="38"/>
        <v>1</v>
      </c>
      <c r="D105" s="152" t="str">
        <f t="shared" si="77"/>
        <v>05</v>
      </c>
      <c r="E105" s="152" t="str">
        <f t="shared" si="78"/>
        <v/>
      </c>
      <c r="F105" s="152">
        <v>5</v>
      </c>
      <c r="G105" s="154" t="str">
        <f t="shared" si="105"/>
        <v>05</v>
      </c>
      <c r="H105" s="140" t="str">
        <f>IF(I105="","",VLOOKUP(I105,[3]マスター!$B$2:$C$5000,2,0))</f>
        <v/>
      </c>
      <c r="I105" s="155"/>
      <c r="J105" s="156"/>
      <c r="K105" s="156"/>
      <c r="L105" s="157"/>
      <c r="M105" s="158"/>
      <c r="N105" s="156"/>
      <c r="O105" s="159" t="str">
        <f t="shared" si="79"/>
        <v/>
      </c>
      <c r="P105" s="280" t="str">
        <f>IF(I105="","",VLOOKUP(I105,[3]マスター!$B$2:$C$5000,2,0))</f>
        <v/>
      </c>
      <c r="Q105" s="280" t="e">
        <f>VLOOKUP(R105,[3]マスター!$B$2:$C$5000,2,0)</f>
        <v>#N/A</v>
      </c>
      <c r="R105" s="280" t="e">
        <f>VLOOKUP(S105,[3]マスター!$B$2:$C$5000,2,0)</f>
        <v>#N/A</v>
      </c>
      <c r="S105" s="281" t="str">
        <f>IF(I105="","",VLOOKUP(I105,[3]マスター!$B$2:$D$5000,3,0))</f>
        <v/>
      </c>
      <c r="T105" s="281"/>
      <c r="U105" s="161" t="str">
        <f>IF(I105="","",VLOOKUP(I105,[3]マスター!$B$2:$L$5000,11,0))</f>
        <v/>
      </c>
      <c r="V105" s="161" t="str">
        <f>IF(I105="","",VLOOKUP(I105,[3]マスター!$B$2:$K$5000,10,0))</f>
        <v/>
      </c>
      <c r="W105" s="179">
        <f t="shared" si="80"/>
        <v>0</v>
      </c>
      <c r="X105" s="163">
        <f t="shared" si="31"/>
        <v>0</v>
      </c>
      <c r="Y105" s="179" t="str">
        <f t="shared" si="81"/>
        <v/>
      </c>
      <c r="Z105" s="180" t="str">
        <f t="shared" si="82"/>
        <v/>
      </c>
      <c r="AA105" s="181" t="str">
        <f t="shared" si="83"/>
        <v/>
      </c>
      <c r="AB105" s="181" t="str">
        <f t="shared" si="84"/>
        <v/>
      </c>
      <c r="AC105" s="264" t="str">
        <f t="shared" si="85"/>
        <v/>
      </c>
      <c r="AD105" s="182" t="str">
        <f t="shared" si="86"/>
        <v/>
      </c>
      <c r="AE105" s="182" t="str">
        <f t="shared" si="87"/>
        <v/>
      </c>
      <c r="AF105" s="182" t="str">
        <f t="shared" si="88"/>
        <v/>
      </c>
      <c r="AG105" s="183" t="str">
        <f t="shared" si="89"/>
        <v/>
      </c>
      <c r="AH105" s="168" t="str">
        <f t="shared" si="107"/>
        <v/>
      </c>
      <c r="AL105" s="125">
        <v>1</v>
      </c>
      <c r="AM105" s="123" t="str">
        <f t="shared" si="90"/>
        <v>3</v>
      </c>
      <c r="AN105" s="123" t="str">
        <f t="shared" si="91"/>
        <v>3</v>
      </c>
      <c r="AO105" s="123">
        <f>COUNTIF($I$72:I105,I105)</f>
        <v>1</v>
      </c>
      <c r="AP105" s="172" t="str">
        <f t="shared" si="92"/>
        <v/>
      </c>
      <c r="AQ105" s="173" t="str">
        <f t="shared" si="93"/>
        <v/>
      </c>
      <c r="AR105" s="14">
        <f t="shared" si="55"/>
        <v>0</v>
      </c>
      <c r="AS105" s="177" t="str">
        <f t="shared" si="94"/>
        <v/>
      </c>
      <c r="AU105" s="128" t="str">
        <f t="shared" si="95"/>
        <v/>
      </c>
      <c r="AV105" s="128">
        <f t="shared" si="96"/>
        <v>0</v>
      </c>
      <c r="AW105" s="184">
        <f>IF(AV105&lt;1,0,SUMIF($I$44:I104,I105,$W$44:W104))</f>
        <v>0</v>
      </c>
      <c r="AX105" s="184">
        <f>IF(AV105&lt;2,0,SUMIF($I106:I$348,I105,$W106:W$348))</f>
        <v>0</v>
      </c>
      <c r="AY105" s="128">
        <f t="shared" si="97"/>
        <v>0</v>
      </c>
      <c r="AZ105" s="128">
        <f t="shared" si="98"/>
        <v>0</v>
      </c>
      <c r="BA105" s="175">
        <f>IF(AW105+AX105=0,0,IF(AW105=0,VLOOKUP(I105,I106:$W$348,15,FALSE),VLOOKUP(I105,$I$45:$W105,15,FALSE)))</f>
        <v>0</v>
      </c>
      <c r="BB105" s="128">
        <f t="shared" si="99"/>
        <v>0</v>
      </c>
      <c r="BC105" s="175">
        <f>IF(AW105+AX105=0,0,IF(AW105=0,VLOOKUP(I105,I106:$Y$348,17,FALSE),VLOOKUP(I105,$I$45:$Y105,17,FALSE)))</f>
        <v>0</v>
      </c>
      <c r="BD105" s="175">
        <f t="shared" si="100"/>
        <v>0</v>
      </c>
      <c r="BE105" s="128">
        <f t="shared" si="101"/>
        <v>0</v>
      </c>
      <c r="BF105" s="176" t="str">
        <f t="shared" si="102"/>
        <v/>
      </c>
      <c r="BG105" s="128">
        <f t="shared" si="103"/>
        <v>0</v>
      </c>
      <c r="BH105" s="175" t="str">
        <f t="shared" si="104"/>
        <v/>
      </c>
      <c r="BK105" s="177" t="str">
        <f t="shared" si="106"/>
        <v/>
      </c>
      <c r="BL105" s="248">
        <f>COUNTIF($B$73:B105,B105)</f>
        <v>32</v>
      </c>
      <c r="BM105" s="128">
        <f>(SUMIF(変換前!$AR$73:$AR$348,BP105)/BP105)</f>
        <v>0</v>
      </c>
      <c r="BN105" s="128" t="str">
        <f>IF(BM105&gt;=1,33,"")</f>
        <v/>
      </c>
      <c r="BO105" s="249" t="str">
        <f t="shared" si="74"/>
        <v>ブルーベル</v>
      </c>
      <c r="BP105" s="128">
        <f t="shared" si="75"/>
        <v>1717</v>
      </c>
    </row>
    <row r="106" spans="1:69" ht="30" customHeight="1" x14ac:dyDescent="0.15">
      <c r="A106" s="152" t="str">
        <f t="shared" si="76"/>
        <v/>
      </c>
      <c r="B106" s="152">
        <f t="shared" si="37"/>
        <v>0</v>
      </c>
      <c r="C106" s="152">
        <f t="shared" si="38"/>
        <v>1</v>
      </c>
      <c r="D106" s="152" t="str">
        <f t="shared" si="77"/>
        <v>06</v>
      </c>
      <c r="E106" s="152" t="str">
        <f t="shared" si="78"/>
        <v/>
      </c>
      <c r="F106" s="152">
        <v>6</v>
      </c>
      <c r="G106" s="154" t="str">
        <f t="shared" si="105"/>
        <v>06</v>
      </c>
      <c r="H106" s="140" t="str">
        <f>IF(I106="","",VLOOKUP(I106,[3]マスター!$B$2:$C$5000,2,0))</f>
        <v/>
      </c>
      <c r="I106" s="155"/>
      <c r="J106" s="156"/>
      <c r="K106" s="156"/>
      <c r="L106" s="157"/>
      <c r="M106" s="158"/>
      <c r="N106" s="156"/>
      <c r="O106" s="159" t="str">
        <f t="shared" si="79"/>
        <v/>
      </c>
      <c r="P106" s="280" t="str">
        <f>IF(I106="","",VLOOKUP(I106,[3]マスター!$B$2:$C$5000,2,0))</f>
        <v/>
      </c>
      <c r="Q106" s="280" t="e">
        <f>VLOOKUP(R106,[3]マスター!$B$2:$C$5000,2,0)</f>
        <v>#N/A</v>
      </c>
      <c r="R106" s="280" t="e">
        <f>VLOOKUP(S106,[3]マスター!$B$2:$C$5000,2,0)</f>
        <v>#N/A</v>
      </c>
      <c r="S106" s="281" t="str">
        <f>IF(I106="","",VLOOKUP(I106,[3]マスター!$B$2:$D$5000,3,0))</f>
        <v/>
      </c>
      <c r="T106" s="281"/>
      <c r="U106" s="161" t="str">
        <f>IF(I106="","",VLOOKUP(I106,[3]マスター!$B$2:$L$5000,11,0))</f>
        <v/>
      </c>
      <c r="V106" s="161" t="str">
        <f>IF(I106="","",VLOOKUP(I106,[3]マスター!$B$2:$K$5000,10,0))</f>
        <v/>
      </c>
      <c r="W106" s="179">
        <f t="shared" si="80"/>
        <v>0</v>
      </c>
      <c r="X106" s="163">
        <f t="shared" si="31"/>
        <v>0</v>
      </c>
      <c r="Y106" s="179" t="str">
        <f t="shared" si="81"/>
        <v/>
      </c>
      <c r="Z106" s="180" t="str">
        <f t="shared" si="82"/>
        <v/>
      </c>
      <c r="AA106" s="181" t="str">
        <f t="shared" si="83"/>
        <v/>
      </c>
      <c r="AB106" s="181" t="str">
        <f t="shared" si="84"/>
        <v/>
      </c>
      <c r="AC106" s="264" t="str">
        <f t="shared" si="85"/>
        <v/>
      </c>
      <c r="AD106" s="182" t="str">
        <f t="shared" si="86"/>
        <v/>
      </c>
      <c r="AE106" s="182" t="str">
        <f t="shared" si="87"/>
        <v/>
      </c>
      <c r="AF106" s="182" t="str">
        <f t="shared" si="88"/>
        <v/>
      </c>
      <c r="AG106" s="183" t="str">
        <f t="shared" si="89"/>
        <v/>
      </c>
      <c r="AH106" s="168" t="str">
        <f t="shared" si="107"/>
        <v/>
      </c>
      <c r="AL106" s="125">
        <v>1</v>
      </c>
      <c r="AM106" s="123" t="str">
        <f t="shared" si="90"/>
        <v>3</v>
      </c>
      <c r="AN106" s="123" t="str">
        <f t="shared" si="91"/>
        <v>3</v>
      </c>
      <c r="AO106" s="123">
        <f>COUNTIF($I$72:I106,I106)</f>
        <v>1</v>
      </c>
      <c r="AP106" s="172" t="str">
        <f t="shared" si="92"/>
        <v/>
      </c>
      <c r="AQ106" s="173" t="str">
        <f t="shared" si="93"/>
        <v/>
      </c>
      <c r="AR106" s="14">
        <f t="shared" si="55"/>
        <v>0</v>
      </c>
      <c r="AS106" s="177" t="str">
        <f t="shared" si="94"/>
        <v/>
      </c>
      <c r="AU106" s="128" t="str">
        <f t="shared" si="95"/>
        <v/>
      </c>
      <c r="AV106" s="128">
        <f t="shared" si="96"/>
        <v>0</v>
      </c>
      <c r="AW106" s="184">
        <f>IF(AV106&lt;1,0,SUMIF($I$44:I105,I106,$W$44:W105))</f>
        <v>0</v>
      </c>
      <c r="AX106" s="184">
        <f>IF(AV106&lt;2,0,SUMIF($I107:I$348,I106,$W107:W$348))</f>
        <v>0</v>
      </c>
      <c r="AY106" s="128">
        <f t="shared" si="97"/>
        <v>0</v>
      </c>
      <c r="AZ106" s="128">
        <f t="shared" si="98"/>
        <v>0</v>
      </c>
      <c r="BA106" s="175">
        <f>IF(AW106+AX106=0,0,IF(AW106=0,VLOOKUP(I106,I107:$W$348,15,FALSE),VLOOKUP(I106,$I$45:$W106,15,FALSE)))</f>
        <v>0</v>
      </c>
      <c r="BB106" s="128">
        <f t="shared" si="99"/>
        <v>0</v>
      </c>
      <c r="BC106" s="175">
        <f>IF(AW106+AX106=0,0,IF(AW106=0,VLOOKUP(I106,I107:$Y$348,17,FALSE),VLOOKUP(I106,$I$45:$Y106,17,FALSE)))</f>
        <v>0</v>
      </c>
      <c r="BD106" s="175">
        <f t="shared" si="100"/>
        <v>0</v>
      </c>
      <c r="BE106" s="128">
        <f t="shared" si="101"/>
        <v>0</v>
      </c>
      <c r="BF106" s="176" t="str">
        <f t="shared" si="102"/>
        <v/>
      </c>
      <c r="BG106" s="128">
        <f t="shared" si="103"/>
        <v>0</v>
      </c>
      <c r="BH106" s="175" t="str">
        <f t="shared" si="104"/>
        <v/>
      </c>
      <c r="BK106" s="177" t="str">
        <f t="shared" si="106"/>
        <v/>
      </c>
      <c r="BL106" s="248">
        <f>COUNTIF($B$73:B106,B106)</f>
        <v>33</v>
      </c>
      <c r="BM106" s="128">
        <f>(SUMIF(変換前!$AR$73:$AR$348,BP106)/BP106)</f>
        <v>0</v>
      </c>
      <c r="BN106" s="128" t="str">
        <f>IF(BM106&gt;=1,34,"")</f>
        <v/>
      </c>
      <c r="BO106" s="249" t="str">
        <f t="shared" si="74"/>
        <v>プリムローズ</v>
      </c>
      <c r="BP106" s="128">
        <f t="shared" si="75"/>
        <v>1811</v>
      </c>
    </row>
    <row r="107" spans="1:69" ht="30" customHeight="1" x14ac:dyDescent="0.15">
      <c r="A107" s="152" t="str">
        <f t="shared" si="76"/>
        <v/>
      </c>
      <c r="B107" s="152">
        <f t="shared" si="37"/>
        <v>0</v>
      </c>
      <c r="C107" s="152">
        <f t="shared" si="38"/>
        <v>1</v>
      </c>
      <c r="D107" s="152" t="str">
        <f t="shared" si="77"/>
        <v>07</v>
      </c>
      <c r="E107" s="152" t="str">
        <f t="shared" si="78"/>
        <v/>
      </c>
      <c r="F107" s="152">
        <v>7</v>
      </c>
      <c r="G107" s="154" t="str">
        <f t="shared" si="105"/>
        <v>07</v>
      </c>
      <c r="H107" s="140" t="str">
        <f>IF(I107="","",VLOOKUP(I107,[3]マスター!$B$2:$C$5000,2,0))</f>
        <v/>
      </c>
      <c r="I107" s="155"/>
      <c r="J107" s="156"/>
      <c r="K107" s="156"/>
      <c r="L107" s="157"/>
      <c r="M107" s="158"/>
      <c r="N107" s="156"/>
      <c r="O107" s="159" t="str">
        <f t="shared" si="79"/>
        <v/>
      </c>
      <c r="P107" s="280" t="str">
        <f>IF(I107="","",VLOOKUP(I107,[3]マスター!$B$2:$C$5000,2,0))</f>
        <v/>
      </c>
      <c r="Q107" s="280" t="e">
        <f>VLOOKUP(R107,[3]マスター!$B$2:$C$5000,2,0)</f>
        <v>#N/A</v>
      </c>
      <c r="R107" s="280" t="e">
        <f>VLOOKUP(S107,[3]マスター!$B$2:$C$5000,2,0)</f>
        <v>#N/A</v>
      </c>
      <c r="S107" s="281" t="str">
        <f>IF(I107="","",VLOOKUP(I107,[3]マスター!$B$2:$D$5000,3,0))</f>
        <v/>
      </c>
      <c r="T107" s="281"/>
      <c r="U107" s="161" t="str">
        <f>IF(I107="","",VLOOKUP(I107,[3]マスター!$B$2:$L$5000,11,0))</f>
        <v/>
      </c>
      <c r="V107" s="161" t="str">
        <f>IF(I107="","",VLOOKUP(I107,[3]マスター!$B$2:$K$5000,10,0))</f>
        <v/>
      </c>
      <c r="W107" s="179">
        <f t="shared" si="80"/>
        <v>0</v>
      </c>
      <c r="X107" s="163">
        <f t="shared" si="31"/>
        <v>0</v>
      </c>
      <c r="Y107" s="179" t="str">
        <f t="shared" si="81"/>
        <v/>
      </c>
      <c r="Z107" s="180" t="str">
        <f t="shared" si="82"/>
        <v/>
      </c>
      <c r="AA107" s="181" t="str">
        <f t="shared" si="83"/>
        <v/>
      </c>
      <c r="AB107" s="181" t="str">
        <f t="shared" si="84"/>
        <v/>
      </c>
      <c r="AC107" s="264" t="str">
        <f t="shared" si="85"/>
        <v/>
      </c>
      <c r="AD107" s="182" t="str">
        <f t="shared" si="86"/>
        <v/>
      </c>
      <c r="AE107" s="182" t="str">
        <f t="shared" si="87"/>
        <v/>
      </c>
      <c r="AF107" s="182" t="str">
        <f t="shared" si="88"/>
        <v/>
      </c>
      <c r="AG107" s="183" t="str">
        <f t="shared" si="89"/>
        <v/>
      </c>
      <c r="AH107" s="168" t="str">
        <f t="shared" si="107"/>
        <v/>
      </c>
      <c r="AL107" s="125">
        <v>1</v>
      </c>
      <c r="AM107" s="123" t="str">
        <f t="shared" si="90"/>
        <v>3</v>
      </c>
      <c r="AN107" s="123" t="str">
        <f t="shared" si="91"/>
        <v>3</v>
      </c>
      <c r="AO107" s="123">
        <f>COUNTIF($I$72:I107,I107)</f>
        <v>1</v>
      </c>
      <c r="AP107" s="172" t="str">
        <f t="shared" si="92"/>
        <v/>
      </c>
      <c r="AQ107" s="173" t="str">
        <f t="shared" si="93"/>
        <v/>
      </c>
      <c r="AR107" s="14">
        <f t="shared" si="55"/>
        <v>0</v>
      </c>
      <c r="AS107" s="177" t="str">
        <f t="shared" si="94"/>
        <v/>
      </c>
      <c r="AU107" s="128" t="str">
        <f t="shared" si="95"/>
        <v/>
      </c>
      <c r="AV107" s="128">
        <f t="shared" si="96"/>
        <v>0</v>
      </c>
      <c r="AW107" s="184">
        <f>IF(AV107&lt;1,0,SUMIF($I$44:I106,I107,$W$44:W106))</f>
        <v>0</v>
      </c>
      <c r="AX107" s="184">
        <f>IF(AV107&lt;2,0,SUMIF($I108:I$348,I107,$W108:W$348))</f>
        <v>0</v>
      </c>
      <c r="AY107" s="128">
        <f t="shared" si="97"/>
        <v>0</v>
      </c>
      <c r="AZ107" s="128">
        <f t="shared" si="98"/>
        <v>0</v>
      </c>
      <c r="BA107" s="175">
        <f>IF(AW107+AX107=0,0,IF(AW107=0,VLOOKUP(I107,I108:$W$348,15,FALSE),VLOOKUP(I107,$I$45:$W107,15,FALSE)))</f>
        <v>0</v>
      </c>
      <c r="BB107" s="128">
        <f t="shared" si="99"/>
        <v>0</v>
      </c>
      <c r="BC107" s="175">
        <f>IF(AW107+AX107=0,0,IF(AW107=0,VLOOKUP(I107,I108:$Y$348,17,FALSE),VLOOKUP(I107,$I$45:$Y107,17,FALSE)))</f>
        <v>0</v>
      </c>
      <c r="BD107" s="175">
        <f t="shared" si="100"/>
        <v>0</v>
      </c>
      <c r="BE107" s="128">
        <f t="shared" si="101"/>
        <v>0</v>
      </c>
      <c r="BF107" s="176" t="str">
        <f t="shared" si="102"/>
        <v/>
      </c>
      <c r="BG107" s="128">
        <f t="shared" si="103"/>
        <v>0</v>
      </c>
      <c r="BH107" s="175" t="str">
        <f t="shared" si="104"/>
        <v/>
      </c>
      <c r="BK107" s="177" t="str">
        <f t="shared" si="106"/>
        <v/>
      </c>
      <c r="BL107" s="248">
        <f>COUNTIF($B$73:B107,B107)</f>
        <v>34</v>
      </c>
      <c r="BM107" s="128">
        <f>(SUMIF(変換前!$AR$73:$AR$348,BP107)/BP107)</f>
        <v>0</v>
      </c>
      <c r="BN107" s="128" t="str">
        <f>IF(BM107&gt;=1,35,"")</f>
        <v/>
      </c>
      <c r="BO107" s="249" t="str">
        <f t="shared" si="74"/>
        <v>VIPルーム</v>
      </c>
      <c r="BP107" s="128">
        <f t="shared" si="75"/>
        <v>1913</v>
      </c>
    </row>
    <row r="108" spans="1:69" ht="30" customHeight="1" x14ac:dyDescent="0.15">
      <c r="A108" s="152" t="str">
        <f t="shared" si="76"/>
        <v/>
      </c>
      <c r="B108" s="152">
        <f t="shared" si="37"/>
        <v>0</v>
      </c>
      <c r="C108" s="152">
        <f t="shared" si="38"/>
        <v>1</v>
      </c>
      <c r="D108" s="152" t="str">
        <f t="shared" si="77"/>
        <v>08</v>
      </c>
      <c r="E108" s="152" t="str">
        <f t="shared" si="78"/>
        <v/>
      </c>
      <c r="F108" s="152">
        <v>8</v>
      </c>
      <c r="G108" s="154" t="str">
        <f t="shared" si="105"/>
        <v>08</v>
      </c>
      <c r="H108" s="140" t="str">
        <f>IF(I108="","",VLOOKUP(I108,[3]マスター!$B$2:$C$5000,2,0))</f>
        <v/>
      </c>
      <c r="I108" s="155"/>
      <c r="J108" s="156"/>
      <c r="K108" s="156"/>
      <c r="L108" s="157"/>
      <c r="M108" s="158"/>
      <c r="N108" s="156"/>
      <c r="O108" s="159" t="str">
        <f t="shared" si="79"/>
        <v/>
      </c>
      <c r="P108" s="280" t="str">
        <f>IF(I108="","",VLOOKUP(I108,[3]マスター!$B$2:$C$5000,2,0))</f>
        <v/>
      </c>
      <c r="Q108" s="280" t="e">
        <f>VLOOKUP(R108,[3]マスター!$B$2:$C$5000,2,0)</f>
        <v>#N/A</v>
      </c>
      <c r="R108" s="280" t="e">
        <f>VLOOKUP(S108,[3]マスター!$B$2:$C$5000,2,0)</f>
        <v>#N/A</v>
      </c>
      <c r="S108" s="281" t="str">
        <f>IF(I108="","",VLOOKUP(I108,[3]マスター!$B$2:$D$5000,3,0))</f>
        <v/>
      </c>
      <c r="T108" s="281"/>
      <c r="U108" s="161" t="str">
        <f>IF(I108="","",VLOOKUP(I108,[3]マスター!$B$2:$L$5000,11,0))</f>
        <v/>
      </c>
      <c r="V108" s="161" t="str">
        <f>IF(I108="","",VLOOKUP(I108,[3]マスター!$B$2:$K$5000,10,0))</f>
        <v/>
      </c>
      <c r="W108" s="179">
        <f t="shared" si="80"/>
        <v>0</v>
      </c>
      <c r="X108" s="163">
        <f t="shared" si="31"/>
        <v>0</v>
      </c>
      <c r="Y108" s="179" t="str">
        <f t="shared" si="81"/>
        <v/>
      </c>
      <c r="Z108" s="180" t="str">
        <f t="shared" si="82"/>
        <v/>
      </c>
      <c r="AA108" s="181" t="str">
        <f t="shared" si="83"/>
        <v/>
      </c>
      <c r="AB108" s="181" t="str">
        <f t="shared" si="84"/>
        <v/>
      </c>
      <c r="AC108" s="264" t="str">
        <f t="shared" si="85"/>
        <v/>
      </c>
      <c r="AD108" s="182" t="str">
        <f t="shared" si="86"/>
        <v/>
      </c>
      <c r="AE108" s="182" t="str">
        <f t="shared" si="87"/>
        <v/>
      </c>
      <c r="AF108" s="182" t="str">
        <f t="shared" si="88"/>
        <v/>
      </c>
      <c r="AG108" s="183" t="str">
        <f t="shared" si="89"/>
        <v/>
      </c>
      <c r="AH108" s="168" t="str">
        <f t="shared" si="107"/>
        <v/>
      </c>
      <c r="AL108" s="125">
        <v>1</v>
      </c>
      <c r="AM108" s="123" t="str">
        <f t="shared" si="90"/>
        <v>3</v>
      </c>
      <c r="AN108" s="123" t="str">
        <f t="shared" si="91"/>
        <v>3</v>
      </c>
      <c r="AO108" s="123">
        <f>COUNTIF($I$72:I108,I108)</f>
        <v>1</v>
      </c>
      <c r="AP108" s="172" t="str">
        <f t="shared" si="92"/>
        <v/>
      </c>
      <c r="AQ108" s="173" t="str">
        <f t="shared" si="93"/>
        <v/>
      </c>
      <c r="AR108" s="14">
        <f t="shared" si="55"/>
        <v>0</v>
      </c>
      <c r="AS108" s="177" t="str">
        <f t="shared" si="94"/>
        <v/>
      </c>
      <c r="AU108" s="128" t="str">
        <f t="shared" si="95"/>
        <v/>
      </c>
      <c r="AV108" s="128">
        <f t="shared" si="96"/>
        <v>0</v>
      </c>
      <c r="AW108" s="184">
        <f>IF(AV108&lt;1,0,SUMIF($I$44:I107,I108,$W$44:W107))</f>
        <v>0</v>
      </c>
      <c r="AX108" s="184">
        <f>IF(AV108&lt;2,0,SUMIF($I109:I$348,I108,$W109:W$348))</f>
        <v>0</v>
      </c>
      <c r="AY108" s="128">
        <f t="shared" si="97"/>
        <v>0</v>
      </c>
      <c r="AZ108" s="128">
        <f t="shared" si="98"/>
        <v>0</v>
      </c>
      <c r="BA108" s="175">
        <f>IF(AW108+AX108=0,0,IF(AW108=0,VLOOKUP(I108,I109:$W$348,15,FALSE),VLOOKUP(I108,$I$45:$W108,15,FALSE)))</f>
        <v>0</v>
      </c>
      <c r="BB108" s="128">
        <f t="shared" si="99"/>
        <v>0</v>
      </c>
      <c r="BC108" s="175">
        <f>IF(AW108+AX108=0,0,IF(AW108=0,VLOOKUP(I108,I109:$Y$348,17,FALSE),VLOOKUP(I108,$I$45:$Y108,17,FALSE)))</f>
        <v>0</v>
      </c>
      <c r="BD108" s="175">
        <f t="shared" si="100"/>
        <v>0</v>
      </c>
      <c r="BE108" s="128">
        <f t="shared" si="101"/>
        <v>0</v>
      </c>
      <c r="BF108" s="176" t="str">
        <f t="shared" si="102"/>
        <v/>
      </c>
      <c r="BG108" s="128">
        <f t="shared" si="103"/>
        <v>0</v>
      </c>
      <c r="BH108" s="175" t="str">
        <f t="shared" si="104"/>
        <v/>
      </c>
      <c r="BK108" s="177" t="str">
        <f t="shared" si="106"/>
        <v/>
      </c>
      <c r="BL108" s="248">
        <f>COUNTIF($B$73:B108,B108)</f>
        <v>35</v>
      </c>
      <c r="BM108" s="128">
        <f>(SUMIF(変換前!$AR$73:$AR$348,BP108)/BP108)</f>
        <v>0</v>
      </c>
      <c r="BN108" s="128" t="str">
        <f>IF(BM108&gt;=1,36,"")</f>
        <v/>
      </c>
      <c r="BO108" s="249" t="str">
        <f t="shared" si="74"/>
        <v>ブルーム</v>
      </c>
      <c r="BP108" s="128">
        <f t="shared" si="75"/>
        <v>2027</v>
      </c>
    </row>
    <row r="109" spans="1:69" ht="30" customHeight="1" x14ac:dyDescent="0.15">
      <c r="A109" s="152" t="str">
        <f t="shared" si="76"/>
        <v/>
      </c>
      <c r="B109" s="152">
        <f t="shared" si="37"/>
        <v>0</v>
      </c>
      <c r="C109" s="152">
        <f t="shared" si="38"/>
        <v>1</v>
      </c>
      <c r="D109" s="152" t="str">
        <f t="shared" si="77"/>
        <v>09</v>
      </c>
      <c r="E109" s="152" t="str">
        <f t="shared" si="78"/>
        <v/>
      </c>
      <c r="F109" s="152">
        <v>9</v>
      </c>
      <c r="G109" s="154" t="str">
        <f t="shared" si="105"/>
        <v>09</v>
      </c>
      <c r="H109" s="140" t="str">
        <f>IF(I109="","",VLOOKUP(I109,[3]マスター!$B$2:$C$5000,2,0))</f>
        <v/>
      </c>
      <c r="I109" s="155"/>
      <c r="J109" s="156"/>
      <c r="K109" s="156"/>
      <c r="L109" s="157"/>
      <c r="M109" s="158"/>
      <c r="N109" s="156"/>
      <c r="O109" s="159" t="str">
        <f t="shared" si="79"/>
        <v/>
      </c>
      <c r="P109" s="280" t="str">
        <f>IF(I109="","",VLOOKUP(I109,[3]マスター!$B$2:$C$5000,2,0))</f>
        <v/>
      </c>
      <c r="Q109" s="280" t="e">
        <f>VLOOKUP(R109,[3]マスター!$B$2:$C$5000,2,0)</f>
        <v>#N/A</v>
      </c>
      <c r="R109" s="280" t="e">
        <f>VLOOKUP(S109,[3]マスター!$B$2:$C$5000,2,0)</f>
        <v>#N/A</v>
      </c>
      <c r="S109" s="281" t="str">
        <f>IF(I109="","",VLOOKUP(I109,[3]マスター!$B$2:$D$5000,3,0))</f>
        <v/>
      </c>
      <c r="T109" s="281"/>
      <c r="U109" s="161" t="str">
        <f>IF(I109="","",VLOOKUP(I109,[3]マスター!$B$2:$L$5000,11,0))</f>
        <v/>
      </c>
      <c r="V109" s="161" t="str">
        <f>IF(I109="","",VLOOKUP(I109,[3]マスター!$B$2:$K$5000,10,0))</f>
        <v/>
      </c>
      <c r="W109" s="179">
        <f t="shared" si="80"/>
        <v>0</v>
      </c>
      <c r="X109" s="163">
        <f t="shared" si="31"/>
        <v>0</v>
      </c>
      <c r="Y109" s="179" t="str">
        <f t="shared" si="81"/>
        <v/>
      </c>
      <c r="Z109" s="180" t="str">
        <f t="shared" si="82"/>
        <v/>
      </c>
      <c r="AA109" s="181" t="str">
        <f t="shared" si="83"/>
        <v/>
      </c>
      <c r="AB109" s="181" t="str">
        <f t="shared" si="84"/>
        <v/>
      </c>
      <c r="AC109" s="264" t="str">
        <f t="shared" si="85"/>
        <v/>
      </c>
      <c r="AD109" s="182" t="str">
        <f t="shared" si="86"/>
        <v/>
      </c>
      <c r="AE109" s="182" t="str">
        <f t="shared" si="87"/>
        <v/>
      </c>
      <c r="AF109" s="182" t="str">
        <f t="shared" si="88"/>
        <v/>
      </c>
      <c r="AG109" s="183" t="str">
        <f t="shared" si="89"/>
        <v/>
      </c>
      <c r="AH109" s="168" t="str">
        <f t="shared" si="107"/>
        <v/>
      </c>
      <c r="AL109" s="125">
        <v>1</v>
      </c>
      <c r="AM109" s="123" t="str">
        <f t="shared" si="90"/>
        <v>3</v>
      </c>
      <c r="AN109" s="123" t="str">
        <f t="shared" si="91"/>
        <v>3</v>
      </c>
      <c r="AO109" s="123">
        <f>COUNTIF($I$72:I109,I109)</f>
        <v>1</v>
      </c>
      <c r="AP109" s="172" t="str">
        <f t="shared" si="92"/>
        <v/>
      </c>
      <c r="AQ109" s="173" t="str">
        <f t="shared" si="93"/>
        <v/>
      </c>
      <c r="AR109" s="14">
        <f t="shared" si="55"/>
        <v>0</v>
      </c>
      <c r="AS109" s="177" t="str">
        <f t="shared" si="94"/>
        <v/>
      </c>
      <c r="AU109" s="128" t="str">
        <f t="shared" si="95"/>
        <v/>
      </c>
      <c r="AV109" s="128">
        <f t="shared" si="96"/>
        <v>0</v>
      </c>
      <c r="AW109" s="184">
        <f>IF(AV109&lt;1,0,SUMIF($I$44:I108,I109,$W$44:W108))</f>
        <v>0</v>
      </c>
      <c r="AX109" s="184">
        <f>IF(AV109&lt;2,0,SUMIF($I110:I$348,I109,$W110:W$348))</f>
        <v>0</v>
      </c>
      <c r="AY109" s="128">
        <f t="shared" si="97"/>
        <v>0</v>
      </c>
      <c r="AZ109" s="128">
        <f t="shared" si="98"/>
        <v>0</v>
      </c>
      <c r="BA109" s="175">
        <f>IF(AW109+AX109=0,0,IF(AW109=0,VLOOKUP(I109,I110:$W$348,15,FALSE),VLOOKUP(I109,$I$45:$W109,15,FALSE)))</f>
        <v>0</v>
      </c>
      <c r="BB109" s="128">
        <f t="shared" si="99"/>
        <v>0</v>
      </c>
      <c r="BC109" s="175">
        <f>IF(AW109+AX109=0,0,IF(AW109=0,VLOOKUP(I109,I110:$Y$348,17,FALSE),VLOOKUP(I109,$I$45:$Y109,17,FALSE)))</f>
        <v>0</v>
      </c>
      <c r="BD109" s="175">
        <f t="shared" si="100"/>
        <v>0</v>
      </c>
      <c r="BE109" s="128">
        <f t="shared" si="101"/>
        <v>0</v>
      </c>
      <c r="BF109" s="176" t="str">
        <f t="shared" si="102"/>
        <v/>
      </c>
      <c r="BG109" s="128">
        <f t="shared" si="103"/>
        <v>0</v>
      </c>
      <c r="BH109" s="175" t="str">
        <f t="shared" si="104"/>
        <v/>
      </c>
      <c r="BK109" s="177" t="str">
        <f t="shared" si="106"/>
        <v/>
      </c>
      <c r="BL109" s="248">
        <f>COUNTIF($B$73:B109,B109)</f>
        <v>36</v>
      </c>
      <c r="BM109" s="128">
        <f>(SUMIF(変換前!$AR$73:$AR$348,BP109)/BP109)</f>
        <v>0</v>
      </c>
      <c r="BN109" s="128" t="str">
        <f>IF(BM109&gt;=1,37,"")</f>
        <v/>
      </c>
      <c r="BO109" s="249" t="str">
        <f t="shared" si="74"/>
        <v>ディジー</v>
      </c>
      <c r="BP109" s="128">
        <f t="shared" si="75"/>
        <v>2121</v>
      </c>
    </row>
    <row r="110" spans="1:69" ht="30" customHeight="1" x14ac:dyDescent="0.15">
      <c r="A110" s="152" t="str">
        <f t="shared" si="76"/>
        <v/>
      </c>
      <c r="B110" s="152">
        <f t="shared" si="37"/>
        <v>0</v>
      </c>
      <c r="C110" s="152">
        <f t="shared" si="38"/>
        <v>1</v>
      </c>
      <c r="D110" s="152" t="str">
        <f t="shared" si="77"/>
        <v>010</v>
      </c>
      <c r="E110" s="152" t="str">
        <f t="shared" si="78"/>
        <v/>
      </c>
      <c r="F110" s="152">
        <v>10</v>
      </c>
      <c r="G110" s="154" t="str">
        <f t="shared" si="105"/>
        <v>010</v>
      </c>
      <c r="H110" s="140" t="str">
        <f>IF(I110="","",VLOOKUP(I110,[3]マスター!$B$2:$C$5000,2,0))</f>
        <v/>
      </c>
      <c r="I110" s="155"/>
      <c r="J110" s="156"/>
      <c r="K110" s="156"/>
      <c r="L110" s="157"/>
      <c r="M110" s="158"/>
      <c r="N110" s="156"/>
      <c r="O110" s="159" t="str">
        <f t="shared" si="79"/>
        <v/>
      </c>
      <c r="P110" s="280" t="str">
        <f>IF(I110="","",VLOOKUP(I110,[3]マスター!$B$2:$C$5000,2,0))</f>
        <v/>
      </c>
      <c r="Q110" s="280" t="e">
        <f>VLOOKUP(R110,[3]マスター!$B$2:$C$5000,2,0)</f>
        <v>#N/A</v>
      </c>
      <c r="R110" s="280" t="e">
        <f>VLOOKUP(S110,[3]マスター!$B$2:$C$5000,2,0)</f>
        <v>#N/A</v>
      </c>
      <c r="S110" s="281" t="str">
        <f>IF(I110="","",VLOOKUP(I110,[3]マスター!$B$2:$D$5000,3,0))</f>
        <v/>
      </c>
      <c r="T110" s="281"/>
      <c r="U110" s="161" t="str">
        <f>IF(I110="","",VLOOKUP(I110,[3]マスター!$B$2:$L$5000,11,0))</f>
        <v/>
      </c>
      <c r="V110" s="161" t="str">
        <f>IF(I110="","",VLOOKUP(I110,[3]マスター!$B$2:$K$5000,10,0))</f>
        <v/>
      </c>
      <c r="W110" s="179">
        <f t="shared" si="80"/>
        <v>0</v>
      </c>
      <c r="X110" s="163">
        <f t="shared" ref="X110:X173" si="108">K110-N110</f>
        <v>0</v>
      </c>
      <c r="Y110" s="179" t="str">
        <f t="shared" si="81"/>
        <v/>
      </c>
      <c r="Z110" s="180" t="str">
        <f t="shared" si="82"/>
        <v/>
      </c>
      <c r="AA110" s="181" t="str">
        <f t="shared" si="83"/>
        <v/>
      </c>
      <c r="AB110" s="181" t="str">
        <f t="shared" si="84"/>
        <v/>
      </c>
      <c r="AC110" s="264" t="str">
        <f t="shared" si="85"/>
        <v/>
      </c>
      <c r="AD110" s="182" t="str">
        <f t="shared" si="86"/>
        <v/>
      </c>
      <c r="AE110" s="182" t="str">
        <f t="shared" si="87"/>
        <v/>
      </c>
      <c r="AF110" s="182" t="str">
        <f t="shared" si="88"/>
        <v/>
      </c>
      <c r="AG110" s="183" t="str">
        <f t="shared" si="89"/>
        <v/>
      </c>
      <c r="AH110" s="168" t="str">
        <f t="shared" si="107"/>
        <v/>
      </c>
      <c r="AL110" s="125">
        <v>1</v>
      </c>
      <c r="AM110" s="123" t="str">
        <f t="shared" si="90"/>
        <v>3</v>
      </c>
      <c r="AN110" s="123" t="str">
        <f t="shared" si="91"/>
        <v>3</v>
      </c>
      <c r="AO110" s="123">
        <f>COUNTIF($I$72:I110,I110)</f>
        <v>1</v>
      </c>
      <c r="AP110" s="172" t="str">
        <f t="shared" si="92"/>
        <v/>
      </c>
      <c r="AQ110" s="173" t="str">
        <f t="shared" si="93"/>
        <v/>
      </c>
      <c r="AR110" s="14">
        <f t="shared" si="55"/>
        <v>0</v>
      </c>
      <c r="AS110" s="177" t="str">
        <f t="shared" si="94"/>
        <v/>
      </c>
      <c r="AU110" s="128" t="str">
        <f t="shared" si="95"/>
        <v/>
      </c>
      <c r="AV110" s="128">
        <f t="shared" si="96"/>
        <v>0</v>
      </c>
      <c r="AW110" s="184">
        <f>IF(AV110&lt;1,0,SUMIF($I$44:I109,I110,$W$44:W109))</f>
        <v>0</v>
      </c>
      <c r="AX110" s="184">
        <f>IF(AV110&lt;2,0,SUMIF($I111:I$348,I110,$W111:W$348))</f>
        <v>0</v>
      </c>
      <c r="AY110" s="128">
        <f t="shared" si="97"/>
        <v>0</v>
      </c>
      <c r="AZ110" s="128">
        <f t="shared" si="98"/>
        <v>0</v>
      </c>
      <c r="BA110" s="175">
        <f>IF(AW110+AX110=0,0,IF(AW110=0,VLOOKUP(I110,I111:$W$348,15,FALSE),VLOOKUP(I110,$I$45:$W110,15,FALSE)))</f>
        <v>0</v>
      </c>
      <c r="BB110" s="128">
        <f t="shared" si="99"/>
        <v>0</v>
      </c>
      <c r="BC110" s="175">
        <f>IF(AW110+AX110=0,0,IF(AW110=0,VLOOKUP(I110,I111:$Y$348,17,FALSE),VLOOKUP(I110,$I$45:$Y110,17,FALSE)))</f>
        <v>0</v>
      </c>
      <c r="BD110" s="175">
        <f t="shared" si="100"/>
        <v>0</v>
      </c>
      <c r="BE110" s="128">
        <f t="shared" si="101"/>
        <v>0</v>
      </c>
      <c r="BF110" s="176" t="str">
        <f t="shared" si="102"/>
        <v/>
      </c>
      <c r="BG110" s="128">
        <f t="shared" si="103"/>
        <v>0</v>
      </c>
      <c r="BH110" s="175" t="str">
        <f t="shared" si="104"/>
        <v/>
      </c>
      <c r="BK110" s="177" t="str">
        <f t="shared" si="106"/>
        <v/>
      </c>
      <c r="BL110" s="248">
        <f>COUNTIF($B$73:B110,B110)</f>
        <v>37</v>
      </c>
      <c r="BM110" s="128">
        <f>(SUMIF(変換前!$AR$73:$AR$348,BP110)/BP110)</f>
        <v>0</v>
      </c>
      <c r="BN110" s="128" t="str">
        <f>IF(BM110&gt;=1,38,"")</f>
        <v/>
      </c>
      <c r="BO110" s="249" t="str">
        <f t="shared" si="74"/>
        <v>ミント</v>
      </c>
      <c r="BP110" s="128">
        <f t="shared" si="75"/>
        <v>2227</v>
      </c>
    </row>
    <row r="111" spans="1:69" ht="30" customHeight="1" x14ac:dyDescent="0.15">
      <c r="A111" s="152" t="str">
        <f t="shared" si="76"/>
        <v/>
      </c>
      <c r="B111" s="152">
        <f t="shared" si="37"/>
        <v>0</v>
      </c>
      <c r="C111" s="152">
        <f t="shared" si="38"/>
        <v>1</v>
      </c>
      <c r="D111" s="152" t="str">
        <f t="shared" si="77"/>
        <v>011</v>
      </c>
      <c r="E111" s="152" t="str">
        <f t="shared" si="78"/>
        <v/>
      </c>
      <c r="F111" s="152">
        <v>11</v>
      </c>
      <c r="G111" s="154" t="str">
        <f t="shared" si="105"/>
        <v>011</v>
      </c>
      <c r="H111" s="140" t="str">
        <f>IF(I111="","",VLOOKUP(I111,[3]マスター!$B$2:$C$5000,2,0))</f>
        <v/>
      </c>
      <c r="I111" s="155"/>
      <c r="J111" s="156"/>
      <c r="K111" s="156"/>
      <c r="L111" s="157"/>
      <c r="M111" s="158"/>
      <c r="N111" s="156"/>
      <c r="O111" s="159" t="str">
        <f t="shared" si="79"/>
        <v/>
      </c>
      <c r="P111" s="280" t="str">
        <f>IF(I111="","",VLOOKUP(I111,[3]マスター!$B$2:$C$5000,2,0))</f>
        <v/>
      </c>
      <c r="Q111" s="280" t="e">
        <f>VLOOKUP(R111,[3]マスター!$B$2:$C$5000,2,0)</f>
        <v>#N/A</v>
      </c>
      <c r="R111" s="280" t="e">
        <f>VLOOKUP(S111,[3]マスター!$B$2:$C$5000,2,0)</f>
        <v>#N/A</v>
      </c>
      <c r="S111" s="281" t="str">
        <f>IF(I111="","",VLOOKUP(I111,[3]マスター!$B$2:$D$5000,3,0))</f>
        <v/>
      </c>
      <c r="T111" s="281"/>
      <c r="U111" s="161" t="str">
        <f>IF(I111="","",VLOOKUP(I111,[3]マスター!$B$2:$L$5000,11,0))</f>
        <v/>
      </c>
      <c r="V111" s="161" t="str">
        <f>IF(I111="","",VLOOKUP(I111,[3]マスター!$B$2:$K$5000,10,0))</f>
        <v/>
      </c>
      <c r="W111" s="179">
        <f t="shared" si="80"/>
        <v>0</v>
      </c>
      <c r="X111" s="163">
        <f t="shared" si="108"/>
        <v>0</v>
      </c>
      <c r="Y111" s="179" t="str">
        <f t="shared" si="81"/>
        <v/>
      </c>
      <c r="Z111" s="180" t="str">
        <f t="shared" si="82"/>
        <v/>
      </c>
      <c r="AA111" s="181" t="str">
        <f t="shared" si="83"/>
        <v/>
      </c>
      <c r="AB111" s="181" t="str">
        <f t="shared" si="84"/>
        <v/>
      </c>
      <c r="AC111" s="264" t="str">
        <f t="shared" si="85"/>
        <v/>
      </c>
      <c r="AD111" s="182" t="str">
        <f t="shared" si="86"/>
        <v/>
      </c>
      <c r="AE111" s="182" t="str">
        <f t="shared" si="87"/>
        <v/>
      </c>
      <c r="AF111" s="182" t="str">
        <f t="shared" si="88"/>
        <v/>
      </c>
      <c r="AG111" s="183" t="str">
        <f t="shared" si="89"/>
        <v/>
      </c>
      <c r="AH111" s="168" t="str">
        <f t="shared" si="107"/>
        <v/>
      </c>
      <c r="AL111" s="125">
        <v>1</v>
      </c>
      <c r="AM111" s="123" t="str">
        <f t="shared" si="90"/>
        <v>3</v>
      </c>
      <c r="AN111" s="123" t="str">
        <f t="shared" si="91"/>
        <v>3</v>
      </c>
      <c r="AO111" s="123">
        <f>COUNTIF($I$72:I111,I111)</f>
        <v>1</v>
      </c>
      <c r="AP111" s="172" t="str">
        <f t="shared" si="92"/>
        <v/>
      </c>
      <c r="AQ111" s="173" t="str">
        <f t="shared" si="93"/>
        <v/>
      </c>
      <c r="AR111" s="14">
        <f t="shared" si="55"/>
        <v>0</v>
      </c>
      <c r="AS111" s="177" t="str">
        <f t="shared" si="94"/>
        <v/>
      </c>
      <c r="AU111" s="128" t="str">
        <f t="shared" si="95"/>
        <v/>
      </c>
      <c r="AV111" s="128">
        <f t="shared" si="96"/>
        <v>0</v>
      </c>
      <c r="AW111" s="184">
        <f>IF(AV111&lt;1,0,SUMIF($I$44:I110,I111,$W$44:W110))</f>
        <v>0</v>
      </c>
      <c r="AX111" s="184">
        <f>IF(AV111&lt;2,0,SUMIF($I112:I$348,I111,$W112:W$348))</f>
        <v>0</v>
      </c>
      <c r="AY111" s="128">
        <f t="shared" si="97"/>
        <v>0</v>
      </c>
      <c r="AZ111" s="128">
        <f t="shared" si="98"/>
        <v>0</v>
      </c>
      <c r="BA111" s="175">
        <f>IF(AW111+AX111=0,0,IF(AW111=0,VLOOKUP(I111,I112:$W$348,15,FALSE),VLOOKUP(I111,$I$45:$W111,15,FALSE)))</f>
        <v>0</v>
      </c>
      <c r="BB111" s="128">
        <f t="shared" si="99"/>
        <v>0</v>
      </c>
      <c r="BC111" s="175">
        <f>IF(AW111+AX111=0,0,IF(AW111=0,VLOOKUP(I111,I112:$Y$348,17,FALSE),VLOOKUP(I111,$I$45:$Y111,17,FALSE)))</f>
        <v>0</v>
      </c>
      <c r="BD111" s="175">
        <f t="shared" si="100"/>
        <v>0</v>
      </c>
      <c r="BE111" s="128">
        <f t="shared" si="101"/>
        <v>0</v>
      </c>
      <c r="BF111" s="176" t="str">
        <f t="shared" si="102"/>
        <v/>
      </c>
      <c r="BG111" s="128">
        <f t="shared" si="103"/>
        <v>0</v>
      </c>
      <c r="BH111" s="175" t="str">
        <f t="shared" si="104"/>
        <v/>
      </c>
      <c r="BK111" s="177" t="str">
        <f t="shared" si="106"/>
        <v/>
      </c>
      <c r="BL111" s="248">
        <f>COUNTIF($B$73:B111,B111)</f>
        <v>38</v>
      </c>
      <c r="BM111" s="128">
        <f>(SUMIF(変換前!$AR$73:$AR$348,BP111)/BP111)</f>
        <v>0</v>
      </c>
      <c r="BN111" s="128" t="str">
        <f>IF(BM111&gt;=1,39,"")</f>
        <v/>
      </c>
      <c r="BO111" s="249" t="str">
        <f t="shared" si="74"/>
        <v>レモングラス</v>
      </c>
      <c r="BP111" s="128">
        <f t="shared" si="75"/>
        <v>2323</v>
      </c>
    </row>
    <row r="112" spans="1:69" ht="30" customHeight="1" x14ac:dyDescent="0.15">
      <c r="A112" s="152" t="str">
        <f t="shared" si="76"/>
        <v/>
      </c>
      <c r="B112" s="152">
        <f t="shared" si="37"/>
        <v>0</v>
      </c>
      <c r="C112" s="152">
        <f t="shared" si="38"/>
        <v>1</v>
      </c>
      <c r="D112" s="152" t="str">
        <f t="shared" si="77"/>
        <v>012</v>
      </c>
      <c r="E112" s="152" t="str">
        <f t="shared" si="78"/>
        <v/>
      </c>
      <c r="F112" s="152">
        <v>12</v>
      </c>
      <c r="G112" s="154" t="str">
        <f t="shared" si="105"/>
        <v>012</v>
      </c>
      <c r="H112" s="140" t="str">
        <f>IF(I112="","",VLOOKUP(I112,[3]マスター!$B$2:$C$5000,2,0))</f>
        <v/>
      </c>
      <c r="I112" s="155"/>
      <c r="J112" s="156"/>
      <c r="K112" s="156"/>
      <c r="L112" s="157"/>
      <c r="M112" s="158"/>
      <c r="N112" s="156"/>
      <c r="O112" s="159" t="str">
        <f t="shared" si="79"/>
        <v/>
      </c>
      <c r="P112" s="280" t="str">
        <f>IF(I112="","",VLOOKUP(I112,[3]マスター!$B$2:$C$5000,2,0))</f>
        <v/>
      </c>
      <c r="Q112" s="280" t="e">
        <f>VLOOKUP(R112,[3]マスター!$B$2:$C$5000,2,0)</f>
        <v>#N/A</v>
      </c>
      <c r="R112" s="280" t="e">
        <f>VLOOKUP(S112,[3]マスター!$B$2:$C$5000,2,0)</f>
        <v>#N/A</v>
      </c>
      <c r="S112" s="281" t="str">
        <f>IF(I112="","",VLOOKUP(I112,[3]マスター!$B$2:$D$5000,3,0))</f>
        <v/>
      </c>
      <c r="T112" s="281"/>
      <c r="U112" s="161" t="str">
        <f>IF(I112="","",VLOOKUP(I112,[3]マスター!$B$2:$L$5000,11,0))</f>
        <v/>
      </c>
      <c r="V112" s="161" t="str">
        <f>IF(I112="","",VLOOKUP(I112,[3]マスター!$B$2:$K$5000,10,0))</f>
        <v/>
      </c>
      <c r="W112" s="179">
        <f t="shared" si="80"/>
        <v>0</v>
      </c>
      <c r="X112" s="163">
        <f t="shared" si="108"/>
        <v>0</v>
      </c>
      <c r="Y112" s="179" t="str">
        <f t="shared" si="81"/>
        <v/>
      </c>
      <c r="Z112" s="180" t="str">
        <f t="shared" si="82"/>
        <v/>
      </c>
      <c r="AA112" s="181" t="str">
        <f t="shared" si="83"/>
        <v/>
      </c>
      <c r="AB112" s="181" t="str">
        <f t="shared" si="84"/>
        <v/>
      </c>
      <c r="AC112" s="264" t="str">
        <f t="shared" si="85"/>
        <v/>
      </c>
      <c r="AD112" s="182" t="str">
        <f t="shared" si="86"/>
        <v/>
      </c>
      <c r="AE112" s="182" t="str">
        <f t="shared" si="87"/>
        <v/>
      </c>
      <c r="AF112" s="182" t="str">
        <f t="shared" si="88"/>
        <v/>
      </c>
      <c r="AG112" s="183" t="str">
        <f t="shared" si="89"/>
        <v/>
      </c>
      <c r="AH112" s="168" t="str">
        <f t="shared" si="107"/>
        <v/>
      </c>
      <c r="AL112" s="125">
        <v>1</v>
      </c>
      <c r="AM112" s="123" t="str">
        <f t="shared" si="90"/>
        <v>3</v>
      </c>
      <c r="AN112" s="123" t="str">
        <f t="shared" si="91"/>
        <v>3</v>
      </c>
      <c r="AO112" s="123">
        <f>COUNTIF($I$72:I112,I112)</f>
        <v>1</v>
      </c>
      <c r="AP112" s="172" t="str">
        <f t="shared" si="92"/>
        <v/>
      </c>
      <c r="AQ112" s="173" t="str">
        <f t="shared" si="93"/>
        <v/>
      </c>
      <c r="AR112" s="14">
        <f t="shared" si="55"/>
        <v>0</v>
      </c>
      <c r="AS112" s="177" t="str">
        <f t="shared" si="94"/>
        <v/>
      </c>
      <c r="AU112" s="128" t="str">
        <f t="shared" si="95"/>
        <v/>
      </c>
      <c r="AV112" s="128">
        <f t="shared" si="96"/>
        <v>0</v>
      </c>
      <c r="AW112" s="184">
        <f>IF(AV112&lt;1,0,SUMIF($I$44:I111,I112,$W$44:W111))</f>
        <v>0</v>
      </c>
      <c r="AX112" s="184">
        <f>IF(AV112&lt;2,0,SUMIF($I113:I$348,I112,$W113:W$348))</f>
        <v>0</v>
      </c>
      <c r="AY112" s="128">
        <f t="shared" si="97"/>
        <v>0</v>
      </c>
      <c r="AZ112" s="128">
        <f t="shared" si="98"/>
        <v>0</v>
      </c>
      <c r="BA112" s="175">
        <f>IF(AW112+AX112=0,0,IF(AW112=0,VLOOKUP(I112,I113:$W$348,15,FALSE),VLOOKUP(I112,$I$45:$W112,15,FALSE)))</f>
        <v>0</v>
      </c>
      <c r="BB112" s="128">
        <f t="shared" si="99"/>
        <v>0</v>
      </c>
      <c r="BC112" s="175">
        <f>IF(AW112+AX112=0,0,IF(AW112=0,VLOOKUP(I112,I113:$Y$348,17,FALSE),VLOOKUP(I112,$I$45:$Y112,17,FALSE)))</f>
        <v>0</v>
      </c>
      <c r="BD112" s="175">
        <f t="shared" si="100"/>
        <v>0</v>
      </c>
      <c r="BE112" s="128">
        <f t="shared" si="101"/>
        <v>0</v>
      </c>
      <c r="BF112" s="176" t="str">
        <f t="shared" si="102"/>
        <v/>
      </c>
      <c r="BG112" s="128">
        <f t="shared" si="103"/>
        <v>0</v>
      </c>
      <c r="BH112" s="175" t="str">
        <f t="shared" si="104"/>
        <v/>
      </c>
      <c r="BK112" s="177" t="str">
        <f t="shared" si="106"/>
        <v/>
      </c>
      <c r="BL112" s="248">
        <f>COUNTIF($B$73:B112,B112)</f>
        <v>39</v>
      </c>
      <c r="BM112" s="128">
        <f>(SUMIF(変換前!$AR$73:$AR$348,BP112)/BP112)</f>
        <v>0</v>
      </c>
      <c r="BN112" s="128" t="str">
        <f>IF(BM112&gt;=1,40,"")</f>
        <v/>
      </c>
      <c r="BO112" s="249" t="str">
        <f t="shared" si="74"/>
        <v>ローズマリー①</v>
      </c>
      <c r="BP112" s="128">
        <f t="shared" si="75"/>
        <v>2424</v>
      </c>
    </row>
    <row r="113" spans="1:69" ht="30" customHeight="1" x14ac:dyDescent="0.15">
      <c r="A113" s="152" t="str">
        <f t="shared" si="76"/>
        <v/>
      </c>
      <c r="B113" s="152">
        <f t="shared" si="37"/>
        <v>0</v>
      </c>
      <c r="C113" s="152">
        <f t="shared" si="38"/>
        <v>1</v>
      </c>
      <c r="D113" s="152" t="str">
        <f t="shared" si="77"/>
        <v>013</v>
      </c>
      <c r="E113" s="152" t="str">
        <f t="shared" si="78"/>
        <v/>
      </c>
      <c r="F113" s="152">
        <v>13</v>
      </c>
      <c r="G113" s="154" t="str">
        <f t="shared" si="105"/>
        <v>013</v>
      </c>
      <c r="H113" s="140" t="str">
        <f>IF(I113="","",VLOOKUP(I113,[3]マスター!$B$2:$C$5000,2,0))</f>
        <v/>
      </c>
      <c r="I113" s="155"/>
      <c r="J113" s="156"/>
      <c r="K113" s="156"/>
      <c r="L113" s="157"/>
      <c r="M113" s="158"/>
      <c r="N113" s="156"/>
      <c r="O113" s="159" t="str">
        <f t="shared" si="79"/>
        <v/>
      </c>
      <c r="P113" s="280" t="str">
        <f>IF(I113="","",VLOOKUP(I113,[3]マスター!$B$2:$C$5000,2,0))</f>
        <v/>
      </c>
      <c r="Q113" s="280" t="e">
        <f>VLOOKUP(R113,[3]マスター!$B$2:$C$5000,2,0)</f>
        <v>#N/A</v>
      </c>
      <c r="R113" s="280" t="e">
        <f>VLOOKUP(S113,[3]マスター!$B$2:$C$5000,2,0)</f>
        <v>#N/A</v>
      </c>
      <c r="S113" s="281" t="str">
        <f>IF(I113="","",VLOOKUP(I113,[3]マスター!$B$2:$D$5000,3,0))</f>
        <v/>
      </c>
      <c r="T113" s="281"/>
      <c r="U113" s="161" t="str">
        <f>IF(I113="","",VLOOKUP(I113,[3]マスター!$B$2:$L$5000,11,0))</f>
        <v/>
      </c>
      <c r="V113" s="161" t="str">
        <f>IF(I113="","",VLOOKUP(I113,[3]マスター!$B$2:$K$5000,10,0))</f>
        <v/>
      </c>
      <c r="W113" s="179">
        <f t="shared" si="80"/>
        <v>0</v>
      </c>
      <c r="X113" s="163">
        <f t="shared" si="108"/>
        <v>0</v>
      </c>
      <c r="Y113" s="179" t="str">
        <f t="shared" si="81"/>
        <v/>
      </c>
      <c r="Z113" s="180" t="str">
        <f t="shared" si="82"/>
        <v/>
      </c>
      <c r="AA113" s="181" t="str">
        <f t="shared" si="83"/>
        <v/>
      </c>
      <c r="AB113" s="181" t="str">
        <f t="shared" si="84"/>
        <v/>
      </c>
      <c r="AC113" s="264" t="str">
        <f t="shared" si="85"/>
        <v/>
      </c>
      <c r="AD113" s="182" t="str">
        <f t="shared" si="86"/>
        <v/>
      </c>
      <c r="AE113" s="182" t="str">
        <f t="shared" si="87"/>
        <v/>
      </c>
      <c r="AF113" s="182" t="str">
        <f t="shared" si="88"/>
        <v/>
      </c>
      <c r="AG113" s="183" t="str">
        <f t="shared" si="89"/>
        <v/>
      </c>
      <c r="AH113" s="168" t="str">
        <f t="shared" si="107"/>
        <v/>
      </c>
      <c r="AL113" s="125">
        <v>1</v>
      </c>
      <c r="AM113" s="123" t="str">
        <f t="shared" si="90"/>
        <v>3</v>
      </c>
      <c r="AN113" s="123" t="str">
        <f t="shared" si="91"/>
        <v>3</v>
      </c>
      <c r="AO113" s="123">
        <f>COUNTIF($I$72:I113,I113)</f>
        <v>1</v>
      </c>
      <c r="AP113" s="172" t="str">
        <f t="shared" si="92"/>
        <v/>
      </c>
      <c r="AQ113" s="173" t="str">
        <f t="shared" si="93"/>
        <v/>
      </c>
      <c r="AR113" s="14">
        <f t="shared" si="55"/>
        <v>0</v>
      </c>
      <c r="AS113" s="177" t="str">
        <f t="shared" si="94"/>
        <v/>
      </c>
      <c r="AU113" s="128" t="str">
        <f t="shared" si="95"/>
        <v/>
      </c>
      <c r="AV113" s="128">
        <f t="shared" si="96"/>
        <v>0</v>
      </c>
      <c r="AW113" s="184">
        <f>IF(AV113&lt;1,0,SUMIF($I$44:I112,I113,$W$44:W112))</f>
        <v>0</v>
      </c>
      <c r="AX113" s="184">
        <f>IF(AV113&lt;2,0,SUMIF($I114:I$348,I113,$W114:W$348))</f>
        <v>0</v>
      </c>
      <c r="AY113" s="128">
        <f t="shared" si="97"/>
        <v>0</v>
      </c>
      <c r="AZ113" s="128">
        <f t="shared" si="98"/>
        <v>0</v>
      </c>
      <c r="BA113" s="175">
        <f>IF(AW113+AX113=0,0,IF(AW113=0,VLOOKUP(I113,I114:$W$348,15,FALSE),VLOOKUP(I113,$I$45:$W113,15,FALSE)))</f>
        <v>0</v>
      </c>
      <c r="BB113" s="128">
        <f t="shared" si="99"/>
        <v>0</v>
      </c>
      <c r="BC113" s="175">
        <f>IF(AW113+AX113=0,0,IF(AW113=0,VLOOKUP(I113,I114:$Y$348,17,FALSE),VLOOKUP(I113,$I$45:$Y113,17,FALSE)))</f>
        <v>0</v>
      </c>
      <c r="BD113" s="175">
        <f t="shared" si="100"/>
        <v>0</v>
      </c>
      <c r="BE113" s="128">
        <f t="shared" si="101"/>
        <v>0</v>
      </c>
      <c r="BF113" s="176" t="str">
        <f t="shared" si="102"/>
        <v/>
      </c>
      <c r="BG113" s="128">
        <f t="shared" si="103"/>
        <v>0</v>
      </c>
      <c r="BH113" s="175" t="str">
        <f t="shared" si="104"/>
        <v/>
      </c>
      <c r="BK113" s="177" t="str">
        <f t="shared" si="106"/>
        <v/>
      </c>
      <c r="BL113" s="248">
        <f>COUNTIF($B$73:B113,B113)</f>
        <v>40</v>
      </c>
      <c r="BM113" s="128">
        <f>(SUMIF(変換前!$AR$73:$AR$348,BP113)/BP113)</f>
        <v>0</v>
      </c>
      <c r="BN113" s="128" t="str">
        <f>IF(BM113&gt;=1,41,"")</f>
        <v/>
      </c>
      <c r="BO113" s="249" t="str">
        <f t="shared" si="74"/>
        <v>ローズマリー②</v>
      </c>
      <c r="BP113" s="128">
        <f t="shared" si="75"/>
        <v>2525</v>
      </c>
    </row>
    <row r="114" spans="1:69" ht="30" customHeight="1" x14ac:dyDescent="0.15">
      <c r="A114" s="152" t="str">
        <f t="shared" si="76"/>
        <v/>
      </c>
      <c r="B114" s="152">
        <f t="shared" si="37"/>
        <v>0</v>
      </c>
      <c r="C114" s="152">
        <f t="shared" si="38"/>
        <v>1</v>
      </c>
      <c r="D114" s="152" t="str">
        <f t="shared" si="77"/>
        <v>014</v>
      </c>
      <c r="E114" s="152" t="str">
        <f t="shared" si="78"/>
        <v/>
      </c>
      <c r="F114" s="152">
        <v>14</v>
      </c>
      <c r="G114" s="154" t="str">
        <f t="shared" si="105"/>
        <v>014</v>
      </c>
      <c r="H114" s="140" t="str">
        <f>IF(I114="","",VLOOKUP(I114,[3]マスター!$B$2:$C$5000,2,0))</f>
        <v/>
      </c>
      <c r="I114" s="155"/>
      <c r="J114" s="156"/>
      <c r="K114" s="156"/>
      <c r="L114" s="157"/>
      <c r="M114" s="158"/>
      <c r="N114" s="156"/>
      <c r="O114" s="159" t="str">
        <f t="shared" si="79"/>
        <v/>
      </c>
      <c r="P114" s="280" t="str">
        <f>IF(I114="","",VLOOKUP(I114,[3]マスター!$B$2:$C$5000,2,0))</f>
        <v/>
      </c>
      <c r="Q114" s="280" t="e">
        <f>VLOOKUP(R114,[3]マスター!$B$2:$C$5000,2,0)</f>
        <v>#N/A</v>
      </c>
      <c r="R114" s="280" t="e">
        <f>VLOOKUP(S114,[3]マスター!$B$2:$C$5000,2,0)</f>
        <v>#N/A</v>
      </c>
      <c r="S114" s="281" t="str">
        <f>IF(I114="","",VLOOKUP(I114,[3]マスター!$B$2:$D$5000,3,0))</f>
        <v/>
      </c>
      <c r="T114" s="281"/>
      <c r="U114" s="161" t="str">
        <f>IF(I114="","",VLOOKUP(I114,[3]マスター!$B$2:$L$5000,11,0))</f>
        <v/>
      </c>
      <c r="V114" s="161" t="str">
        <f>IF(I114="","",VLOOKUP(I114,[3]マスター!$B$2:$K$5000,10,0))</f>
        <v/>
      </c>
      <c r="W114" s="179">
        <f t="shared" si="80"/>
        <v>0</v>
      </c>
      <c r="X114" s="163">
        <f t="shared" si="108"/>
        <v>0</v>
      </c>
      <c r="Y114" s="179" t="str">
        <f t="shared" si="81"/>
        <v/>
      </c>
      <c r="Z114" s="180" t="str">
        <f t="shared" si="82"/>
        <v/>
      </c>
      <c r="AA114" s="181" t="str">
        <f t="shared" si="83"/>
        <v/>
      </c>
      <c r="AB114" s="181" t="str">
        <f t="shared" si="84"/>
        <v/>
      </c>
      <c r="AC114" s="264" t="str">
        <f t="shared" si="85"/>
        <v/>
      </c>
      <c r="AD114" s="182" t="str">
        <f t="shared" si="86"/>
        <v/>
      </c>
      <c r="AE114" s="182" t="str">
        <f t="shared" si="87"/>
        <v/>
      </c>
      <c r="AF114" s="182" t="str">
        <f t="shared" si="88"/>
        <v/>
      </c>
      <c r="AG114" s="183" t="str">
        <f t="shared" si="89"/>
        <v/>
      </c>
      <c r="AH114" s="168" t="str">
        <f t="shared" si="107"/>
        <v/>
      </c>
      <c r="AL114" s="125">
        <v>1</v>
      </c>
      <c r="AM114" s="123" t="str">
        <f t="shared" si="90"/>
        <v>3</v>
      </c>
      <c r="AN114" s="123" t="str">
        <f t="shared" si="91"/>
        <v>3</v>
      </c>
      <c r="AO114" s="123">
        <f>COUNTIF($I$72:I114,I114)</f>
        <v>1</v>
      </c>
      <c r="AP114" s="172" t="str">
        <f t="shared" si="92"/>
        <v/>
      </c>
      <c r="AQ114" s="173" t="str">
        <f t="shared" si="93"/>
        <v/>
      </c>
      <c r="AR114" s="14">
        <f t="shared" si="55"/>
        <v>0</v>
      </c>
      <c r="AS114" s="177" t="str">
        <f t="shared" si="94"/>
        <v/>
      </c>
      <c r="AU114" s="128" t="str">
        <f t="shared" si="95"/>
        <v/>
      </c>
      <c r="AV114" s="128">
        <f t="shared" si="96"/>
        <v>0</v>
      </c>
      <c r="AW114" s="184">
        <f>IF(AV114&lt;1,0,SUMIF($I$44:I113,I114,$W$44:W113))</f>
        <v>0</v>
      </c>
      <c r="AX114" s="184">
        <f>IF(AV114&lt;2,0,SUMIF($I115:I$348,I114,$W115:W$348))</f>
        <v>0</v>
      </c>
      <c r="AY114" s="128">
        <f t="shared" si="97"/>
        <v>0</v>
      </c>
      <c r="AZ114" s="128">
        <f t="shared" si="98"/>
        <v>0</v>
      </c>
      <c r="BA114" s="175">
        <f>IF(AW114+AX114=0,0,IF(AW114=0,VLOOKUP(I114,I115:$W$348,15,FALSE),VLOOKUP(I114,$I$45:$W114,15,FALSE)))</f>
        <v>0</v>
      </c>
      <c r="BB114" s="128">
        <f t="shared" si="99"/>
        <v>0</v>
      </c>
      <c r="BC114" s="175">
        <f>IF(AW114+AX114=0,0,IF(AW114=0,VLOOKUP(I114,I115:$Y$348,17,FALSE),VLOOKUP(I114,$I$45:$Y114,17,FALSE)))</f>
        <v>0</v>
      </c>
      <c r="BD114" s="175">
        <f t="shared" si="100"/>
        <v>0</v>
      </c>
      <c r="BE114" s="128">
        <f t="shared" si="101"/>
        <v>0</v>
      </c>
      <c r="BF114" s="176" t="str">
        <f t="shared" si="102"/>
        <v/>
      </c>
      <c r="BG114" s="128">
        <f t="shared" si="103"/>
        <v>0</v>
      </c>
      <c r="BH114" s="175" t="str">
        <f t="shared" si="104"/>
        <v/>
      </c>
      <c r="BK114" s="177" t="str">
        <f t="shared" si="106"/>
        <v/>
      </c>
      <c r="BL114" s="248">
        <f>COUNTIF($B$73:B114,B114)</f>
        <v>41</v>
      </c>
      <c r="BM114" s="128">
        <f>(SUMIF(変換前!$AR$73:$AR$348,BP114)/BP114)</f>
        <v>0</v>
      </c>
      <c r="BN114" s="128" t="str">
        <f>IF(BM114&gt;=1,42,"")</f>
        <v/>
      </c>
      <c r="BO114" s="249" t="str">
        <f t="shared" si="74"/>
        <v>カモミール①</v>
      </c>
      <c r="BP114" s="128">
        <f t="shared" si="75"/>
        <v>2626</v>
      </c>
    </row>
    <row r="115" spans="1:69" ht="30" customHeight="1" x14ac:dyDescent="0.15">
      <c r="A115" s="152" t="str">
        <f t="shared" si="76"/>
        <v/>
      </c>
      <c r="B115" s="152">
        <f t="shared" si="37"/>
        <v>0</v>
      </c>
      <c r="C115" s="152">
        <f t="shared" si="38"/>
        <v>1</v>
      </c>
      <c r="D115" s="152" t="str">
        <f t="shared" si="77"/>
        <v>015</v>
      </c>
      <c r="E115" s="152" t="str">
        <f t="shared" si="78"/>
        <v/>
      </c>
      <c r="F115" s="152">
        <v>15</v>
      </c>
      <c r="G115" s="154" t="str">
        <f t="shared" si="105"/>
        <v>015</v>
      </c>
      <c r="H115" s="140" t="str">
        <f>IF(I115="","",VLOOKUP(I115,[3]マスター!$B$2:$C$5000,2,0))</f>
        <v/>
      </c>
      <c r="I115" s="155"/>
      <c r="J115" s="156"/>
      <c r="K115" s="156"/>
      <c r="L115" s="157"/>
      <c r="M115" s="158"/>
      <c r="N115" s="156"/>
      <c r="O115" s="159" t="str">
        <f t="shared" si="79"/>
        <v/>
      </c>
      <c r="P115" s="280" t="str">
        <f>IF(I115="","",VLOOKUP(I115,[3]マスター!$B$2:$C$5000,2,0))</f>
        <v/>
      </c>
      <c r="Q115" s="280" t="e">
        <f>VLOOKUP(R115,[3]マスター!$B$2:$C$5000,2,0)</f>
        <v>#N/A</v>
      </c>
      <c r="R115" s="280" t="e">
        <f>VLOOKUP(S115,[3]マスター!$B$2:$C$5000,2,0)</f>
        <v>#N/A</v>
      </c>
      <c r="S115" s="281" t="str">
        <f>IF(I115="","",VLOOKUP(I115,[3]マスター!$B$2:$D$5000,3,0))</f>
        <v/>
      </c>
      <c r="T115" s="281"/>
      <c r="U115" s="161" t="str">
        <f>IF(I115="","",VLOOKUP(I115,[3]マスター!$B$2:$L$5000,11,0))</f>
        <v/>
      </c>
      <c r="V115" s="161" t="str">
        <f>IF(I115="","",VLOOKUP(I115,[3]マスター!$B$2:$K$5000,10,0))</f>
        <v/>
      </c>
      <c r="W115" s="179">
        <f t="shared" si="80"/>
        <v>0</v>
      </c>
      <c r="X115" s="163">
        <f t="shared" si="108"/>
        <v>0</v>
      </c>
      <c r="Y115" s="179" t="str">
        <f t="shared" si="81"/>
        <v/>
      </c>
      <c r="Z115" s="180" t="str">
        <f t="shared" si="82"/>
        <v/>
      </c>
      <c r="AA115" s="181" t="str">
        <f t="shared" si="83"/>
        <v/>
      </c>
      <c r="AB115" s="181" t="str">
        <f t="shared" si="84"/>
        <v/>
      </c>
      <c r="AC115" s="264" t="str">
        <f t="shared" si="85"/>
        <v/>
      </c>
      <c r="AD115" s="182" t="str">
        <f t="shared" si="86"/>
        <v/>
      </c>
      <c r="AE115" s="182" t="str">
        <f t="shared" si="87"/>
        <v/>
      </c>
      <c r="AF115" s="182" t="str">
        <f t="shared" si="88"/>
        <v/>
      </c>
      <c r="AG115" s="183" t="str">
        <f t="shared" si="89"/>
        <v/>
      </c>
      <c r="AH115" s="168" t="str">
        <f t="shared" si="107"/>
        <v/>
      </c>
      <c r="AL115" s="125">
        <v>1</v>
      </c>
      <c r="AM115" s="123" t="str">
        <f t="shared" si="90"/>
        <v>3</v>
      </c>
      <c r="AN115" s="123" t="str">
        <f t="shared" si="91"/>
        <v>3</v>
      </c>
      <c r="AO115" s="123">
        <f>COUNTIF($I$72:I115,I115)</f>
        <v>1</v>
      </c>
      <c r="AP115" s="172" t="str">
        <f t="shared" si="92"/>
        <v/>
      </c>
      <c r="AQ115" s="173" t="str">
        <f t="shared" si="93"/>
        <v/>
      </c>
      <c r="AR115" s="14">
        <f t="shared" si="55"/>
        <v>0</v>
      </c>
      <c r="AS115" s="177" t="str">
        <f t="shared" si="94"/>
        <v/>
      </c>
      <c r="AU115" s="128" t="str">
        <f t="shared" si="95"/>
        <v/>
      </c>
      <c r="AV115" s="128">
        <f t="shared" si="96"/>
        <v>0</v>
      </c>
      <c r="AW115" s="184">
        <f>IF(AV115&lt;1,0,SUMIF($I$44:I114,I115,$W$44:W114))</f>
        <v>0</v>
      </c>
      <c r="AX115" s="184">
        <f>IF(AV115&lt;2,0,SUMIF($I116:I$348,I115,$W116:W$348))</f>
        <v>0</v>
      </c>
      <c r="AY115" s="128">
        <f t="shared" si="97"/>
        <v>0</v>
      </c>
      <c r="AZ115" s="128">
        <f t="shared" si="98"/>
        <v>0</v>
      </c>
      <c r="BA115" s="175">
        <f>IF(AW115+AX115=0,0,IF(AW115=0,VLOOKUP(I115,I116:$W$348,15,FALSE),VLOOKUP(I115,$I$45:$W115,15,FALSE)))</f>
        <v>0</v>
      </c>
      <c r="BB115" s="128">
        <f t="shared" si="99"/>
        <v>0</v>
      </c>
      <c r="BC115" s="175">
        <f>IF(AW115+AX115=0,0,IF(AW115=0,VLOOKUP(I115,I116:$Y$348,17,FALSE),VLOOKUP(I115,$I$45:$Y115,17,FALSE)))</f>
        <v>0</v>
      </c>
      <c r="BD115" s="175">
        <f t="shared" si="100"/>
        <v>0</v>
      </c>
      <c r="BE115" s="128">
        <f t="shared" si="101"/>
        <v>0</v>
      </c>
      <c r="BF115" s="176" t="str">
        <f t="shared" si="102"/>
        <v/>
      </c>
      <c r="BG115" s="128">
        <f t="shared" si="103"/>
        <v>0</v>
      </c>
      <c r="BH115" s="175" t="str">
        <f t="shared" si="104"/>
        <v/>
      </c>
      <c r="BK115" s="177" t="str">
        <f t="shared" si="106"/>
        <v/>
      </c>
      <c r="BL115" s="248">
        <f>COUNTIF($B$73:B115,B115)</f>
        <v>42</v>
      </c>
      <c r="BM115" s="128">
        <f>(SUMIF(変換前!$AR$73:$AR$348,BP115)/BP115)</f>
        <v>0</v>
      </c>
      <c r="BN115" s="128" t="str">
        <f>IF(BM115&gt;=1,43,"")</f>
        <v/>
      </c>
      <c r="BO115" s="249" t="str">
        <f t="shared" si="74"/>
        <v>カモミール②</v>
      </c>
      <c r="BP115" s="128">
        <f t="shared" si="75"/>
        <v>2727</v>
      </c>
    </row>
    <row r="116" spans="1:69" ht="30" customHeight="1" x14ac:dyDescent="0.15">
      <c r="A116" s="152" t="str">
        <f t="shared" si="76"/>
        <v/>
      </c>
      <c r="B116" s="152">
        <f t="shared" si="37"/>
        <v>0</v>
      </c>
      <c r="C116" s="152">
        <f t="shared" si="38"/>
        <v>1</v>
      </c>
      <c r="D116" s="152" t="str">
        <f t="shared" si="77"/>
        <v>016</v>
      </c>
      <c r="E116" s="152" t="str">
        <f t="shared" si="78"/>
        <v/>
      </c>
      <c r="F116" s="152">
        <v>16</v>
      </c>
      <c r="G116" s="154" t="str">
        <f t="shared" si="105"/>
        <v>016</v>
      </c>
      <c r="H116" s="140" t="str">
        <f>IF(I116="","",VLOOKUP(I116,[3]マスター!$B$2:$C$5000,2,0))</f>
        <v/>
      </c>
      <c r="I116" s="155"/>
      <c r="J116" s="156"/>
      <c r="K116" s="156"/>
      <c r="L116" s="157"/>
      <c r="M116" s="158"/>
      <c r="N116" s="156"/>
      <c r="O116" s="159" t="str">
        <f t="shared" si="79"/>
        <v/>
      </c>
      <c r="P116" s="280" t="str">
        <f>IF(I116="","",VLOOKUP(I116,[3]マスター!$B$2:$C$5000,2,0))</f>
        <v/>
      </c>
      <c r="Q116" s="280" t="e">
        <f>VLOOKUP(R116,[3]マスター!$B$2:$C$5000,2,0)</f>
        <v>#N/A</v>
      </c>
      <c r="R116" s="280" t="e">
        <f>VLOOKUP(S116,[3]マスター!$B$2:$C$5000,2,0)</f>
        <v>#N/A</v>
      </c>
      <c r="S116" s="281" t="str">
        <f>IF(I116="","",VLOOKUP(I116,[3]マスター!$B$2:$D$5000,3,0))</f>
        <v/>
      </c>
      <c r="T116" s="281"/>
      <c r="U116" s="161" t="str">
        <f>IF(I116="","",VLOOKUP(I116,[3]マスター!$B$2:$L$5000,11,0))</f>
        <v/>
      </c>
      <c r="V116" s="161" t="str">
        <f>IF(I116="","",VLOOKUP(I116,[3]マスター!$B$2:$K$5000,10,0))</f>
        <v/>
      </c>
      <c r="W116" s="179">
        <f t="shared" si="80"/>
        <v>0</v>
      </c>
      <c r="X116" s="163">
        <f t="shared" si="108"/>
        <v>0</v>
      </c>
      <c r="Y116" s="179" t="str">
        <f t="shared" si="81"/>
        <v/>
      </c>
      <c r="Z116" s="180" t="str">
        <f t="shared" si="82"/>
        <v/>
      </c>
      <c r="AA116" s="181" t="str">
        <f t="shared" si="83"/>
        <v/>
      </c>
      <c r="AB116" s="181" t="str">
        <f t="shared" si="84"/>
        <v/>
      </c>
      <c r="AC116" s="264" t="str">
        <f t="shared" si="85"/>
        <v/>
      </c>
      <c r="AD116" s="182" t="str">
        <f t="shared" si="86"/>
        <v/>
      </c>
      <c r="AE116" s="182" t="str">
        <f t="shared" si="87"/>
        <v/>
      </c>
      <c r="AF116" s="182" t="str">
        <f t="shared" si="88"/>
        <v/>
      </c>
      <c r="AG116" s="183" t="str">
        <f t="shared" si="89"/>
        <v/>
      </c>
      <c r="AH116" s="168" t="str">
        <f t="shared" si="107"/>
        <v/>
      </c>
      <c r="AL116" s="125">
        <v>1</v>
      </c>
      <c r="AM116" s="123" t="str">
        <f t="shared" si="90"/>
        <v>3</v>
      </c>
      <c r="AN116" s="123" t="str">
        <f t="shared" si="91"/>
        <v>3</v>
      </c>
      <c r="AO116" s="123">
        <f>COUNTIF($I$72:I116,I116)</f>
        <v>1</v>
      </c>
      <c r="AP116" s="172" t="str">
        <f t="shared" si="92"/>
        <v/>
      </c>
      <c r="AQ116" s="173" t="str">
        <f t="shared" si="93"/>
        <v/>
      </c>
      <c r="AR116" s="14">
        <f t="shared" si="55"/>
        <v>0</v>
      </c>
      <c r="AS116" s="177" t="str">
        <f t="shared" si="94"/>
        <v/>
      </c>
      <c r="AU116" s="128" t="str">
        <f t="shared" si="95"/>
        <v/>
      </c>
      <c r="AV116" s="128">
        <f t="shared" si="96"/>
        <v>0</v>
      </c>
      <c r="AW116" s="184">
        <f>IF(AV116&lt;1,0,SUMIF($I$44:I115,I116,$W$44:W115))</f>
        <v>0</v>
      </c>
      <c r="AX116" s="184">
        <f>IF(AV116&lt;2,0,SUMIF($I117:I$348,I116,$W117:W$348))</f>
        <v>0</v>
      </c>
      <c r="AY116" s="128">
        <f t="shared" si="97"/>
        <v>0</v>
      </c>
      <c r="AZ116" s="128">
        <f t="shared" si="98"/>
        <v>0</v>
      </c>
      <c r="BA116" s="175">
        <f>IF(AW116+AX116=0,0,IF(AW116=0,VLOOKUP(I116,I117:$W$348,15,FALSE),VLOOKUP(I116,$I$45:$W116,15,FALSE)))</f>
        <v>0</v>
      </c>
      <c r="BB116" s="128">
        <f t="shared" si="99"/>
        <v>0</v>
      </c>
      <c r="BC116" s="175">
        <f>IF(AW116+AX116=0,0,IF(AW116=0,VLOOKUP(I116,I117:$Y$348,17,FALSE),VLOOKUP(I116,$I$45:$Y116,17,FALSE)))</f>
        <v>0</v>
      </c>
      <c r="BD116" s="175">
        <f t="shared" si="100"/>
        <v>0</v>
      </c>
      <c r="BE116" s="128">
        <f t="shared" si="101"/>
        <v>0</v>
      </c>
      <c r="BF116" s="176" t="str">
        <f t="shared" si="102"/>
        <v/>
      </c>
      <c r="BG116" s="128">
        <f t="shared" si="103"/>
        <v>0</v>
      </c>
      <c r="BH116" s="175" t="str">
        <f t="shared" si="104"/>
        <v/>
      </c>
      <c r="BK116" s="177" t="str">
        <f t="shared" si="106"/>
        <v/>
      </c>
      <c r="BL116" s="248">
        <f>COUNTIF($B$73:B116,B116)</f>
        <v>43</v>
      </c>
      <c r="BM116" s="128">
        <f>(SUMIF(変換前!$AR$73:$AR$348,BP116)/BP116)</f>
        <v>0</v>
      </c>
      <c r="BN116" s="128" t="str">
        <f>IF(BM116&gt;=1,44,"")</f>
        <v/>
      </c>
      <c r="BO116" s="249" t="str">
        <f t="shared" si="74"/>
        <v>タイム①</v>
      </c>
      <c r="BP116" s="128">
        <f t="shared" si="75"/>
        <v>2828</v>
      </c>
    </row>
    <row r="117" spans="1:69" ht="30" customHeight="1" x14ac:dyDescent="0.15">
      <c r="A117" s="152" t="str">
        <f t="shared" si="76"/>
        <v/>
      </c>
      <c r="B117" s="152">
        <f t="shared" si="37"/>
        <v>0</v>
      </c>
      <c r="C117" s="152">
        <f t="shared" si="38"/>
        <v>1</v>
      </c>
      <c r="D117" s="152" t="str">
        <f t="shared" si="77"/>
        <v>017</v>
      </c>
      <c r="E117" s="152" t="str">
        <f t="shared" si="78"/>
        <v/>
      </c>
      <c r="F117" s="152">
        <v>17</v>
      </c>
      <c r="G117" s="154" t="str">
        <f t="shared" si="105"/>
        <v>017</v>
      </c>
      <c r="H117" s="140" t="str">
        <f>IF(I117="","",VLOOKUP(I117,[3]マスター!$B$2:$C$5000,2,0))</f>
        <v/>
      </c>
      <c r="I117" s="155"/>
      <c r="J117" s="156"/>
      <c r="K117" s="156"/>
      <c r="L117" s="157"/>
      <c r="M117" s="158"/>
      <c r="N117" s="156"/>
      <c r="O117" s="159" t="str">
        <f t="shared" si="79"/>
        <v/>
      </c>
      <c r="P117" s="280" t="str">
        <f>IF(I117="","",VLOOKUP(I117,[3]マスター!$B$2:$C$5000,2,0))</f>
        <v/>
      </c>
      <c r="Q117" s="280" t="e">
        <f>VLOOKUP(R117,[3]マスター!$B$2:$C$5000,2,0)</f>
        <v>#N/A</v>
      </c>
      <c r="R117" s="280" t="e">
        <f>VLOOKUP(S117,[3]マスター!$B$2:$C$5000,2,0)</f>
        <v>#N/A</v>
      </c>
      <c r="S117" s="281" t="str">
        <f>IF(I117="","",VLOOKUP(I117,[3]マスター!$B$2:$D$5000,3,0))</f>
        <v/>
      </c>
      <c r="T117" s="281"/>
      <c r="U117" s="161" t="str">
        <f>IF(I117="","",VLOOKUP(I117,[3]マスター!$B$2:$L$5000,11,0))</f>
        <v/>
      </c>
      <c r="V117" s="161" t="str">
        <f>IF(I117="","",VLOOKUP(I117,[3]マスター!$B$2:$K$5000,10,0))</f>
        <v/>
      </c>
      <c r="W117" s="179">
        <f t="shared" si="80"/>
        <v>0</v>
      </c>
      <c r="X117" s="163">
        <f t="shared" si="108"/>
        <v>0</v>
      </c>
      <c r="Y117" s="179" t="str">
        <f t="shared" si="81"/>
        <v/>
      </c>
      <c r="Z117" s="180" t="str">
        <f t="shared" si="82"/>
        <v/>
      </c>
      <c r="AA117" s="181" t="str">
        <f t="shared" si="83"/>
        <v/>
      </c>
      <c r="AB117" s="181" t="str">
        <f t="shared" si="84"/>
        <v/>
      </c>
      <c r="AC117" s="264" t="str">
        <f t="shared" si="85"/>
        <v/>
      </c>
      <c r="AD117" s="182" t="str">
        <f t="shared" si="86"/>
        <v/>
      </c>
      <c r="AE117" s="182" t="str">
        <f t="shared" si="87"/>
        <v/>
      </c>
      <c r="AF117" s="182" t="str">
        <f t="shared" si="88"/>
        <v/>
      </c>
      <c r="AG117" s="183" t="str">
        <f t="shared" si="89"/>
        <v/>
      </c>
      <c r="AH117" s="168" t="str">
        <f t="shared" si="107"/>
        <v/>
      </c>
      <c r="AL117" s="125">
        <v>1</v>
      </c>
      <c r="AM117" s="123" t="str">
        <f t="shared" si="90"/>
        <v>3</v>
      </c>
      <c r="AN117" s="123" t="str">
        <f t="shared" si="91"/>
        <v>3</v>
      </c>
      <c r="AO117" s="123">
        <f>COUNTIF($I$72:I117,I117)</f>
        <v>1</v>
      </c>
      <c r="AP117" s="172" t="str">
        <f t="shared" si="92"/>
        <v/>
      </c>
      <c r="AQ117" s="173" t="str">
        <f t="shared" si="93"/>
        <v/>
      </c>
      <c r="AR117" s="14">
        <f t="shared" si="55"/>
        <v>0</v>
      </c>
      <c r="AS117" s="177" t="str">
        <f t="shared" si="94"/>
        <v/>
      </c>
      <c r="AU117" s="128" t="str">
        <f t="shared" si="95"/>
        <v/>
      </c>
      <c r="AV117" s="128">
        <f t="shared" si="96"/>
        <v>0</v>
      </c>
      <c r="AW117" s="184">
        <f>IF(AV117&lt;1,0,SUMIF($I$44:I116,I117,$W$44:W116))</f>
        <v>0</v>
      </c>
      <c r="AX117" s="184">
        <f>IF(AV117&lt;2,0,SUMIF($I118:I$348,I117,$W118:W$348))</f>
        <v>0</v>
      </c>
      <c r="AY117" s="128">
        <f t="shared" si="97"/>
        <v>0</v>
      </c>
      <c r="AZ117" s="128">
        <f t="shared" si="98"/>
        <v>0</v>
      </c>
      <c r="BA117" s="175">
        <f>IF(AW117+AX117=0,0,IF(AW117=0,VLOOKUP(I117,I118:$W$348,15,FALSE),VLOOKUP(I117,$I$45:$W117,15,FALSE)))</f>
        <v>0</v>
      </c>
      <c r="BB117" s="128">
        <f t="shared" si="99"/>
        <v>0</v>
      </c>
      <c r="BC117" s="175">
        <f>IF(AW117+AX117=0,0,IF(AW117=0,VLOOKUP(I117,I118:$Y$348,17,FALSE),VLOOKUP(I117,$I$45:$Y117,17,FALSE)))</f>
        <v>0</v>
      </c>
      <c r="BD117" s="175">
        <f t="shared" si="100"/>
        <v>0</v>
      </c>
      <c r="BE117" s="128">
        <f t="shared" si="101"/>
        <v>0</v>
      </c>
      <c r="BF117" s="176" t="str">
        <f t="shared" si="102"/>
        <v/>
      </c>
      <c r="BG117" s="128">
        <f t="shared" si="103"/>
        <v>0</v>
      </c>
      <c r="BH117" s="175" t="str">
        <f t="shared" si="104"/>
        <v/>
      </c>
      <c r="BK117" s="177" t="str">
        <f t="shared" si="106"/>
        <v/>
      </c>
      <c r="BL117" s="177"/>
    </row>
    <row r="118" spans="1:69" ht="30" customHeight="1" x14ac:dyDescent="0.15">
      <c r="A118" s="152" t="str">
        <f t="shared" si="76"/>
        <v/>
      </c>
      <c r="B118" s="152">
        <f t="shared" si="37"/>
        <v>0</v>
      </c>
      <c r="C118" s="152">
        <f t="shared" si="38"/>
        <v>1</v>
      </c>
      <c r="D118" s="152" t="str">
        <f t="shared" si="77"/>
        <v>018</v>
      </c>
      <c r="E118" s="152" t="str">
        <f t="shared" si="78"/>
        <v/>
      </c>
      <c r="F118" s="152">
        <v>18</v>
      </c>
      <c r="G118" s="154" t="str">
        <f t="shared" si="105"/>
        <v>018</v>
      </c>
      <c r="H118" s="140" t="str">
        <f>IF(I118="","",VLOOKUP(I118,[3]マスター!$B$2:$C$5000,2,0))</f>
        <v/>
      </c>
      <c r="I118" s="155"/>
      <c r="J118" s="156"/>
      <c r="K118" s="156"/>
      <c r="L118" s="157"/>
      <c r="M118" s="158"/>
      <c r="N118" s="156"/>
      <c r="O118" s="159" t="str">
        <f t="shared" si="79"/>
        <v/>
      </c>
      <c r="P118" s="280" t="str">
        <f>IF(I118="","",VLOOKUP(I118,[3]マスター!$B$2:$C$5000,2,0))</f>
        <v/>
      </c>
      <c r="Q118" s="280" t="e">
        <f>VLOOKUP(R118,[3]マスター!$B$2:$C$5000,2,0)</f>
        <v>#N/A</v>
      </c>
      <c r="R118" s="280" t="e">
        <f>VLOOKUP(S118,[3]マスター!$B$2:$C$5000,2,0)</f>
        <v>#N/A</v>
      </c>
      <c r="S118" s="281" t="str">
        <f>IF(I118="","",VLOOKUP(I118,[3]マスター!$B$2:$D$5000,3,0))</f>
        <v/>
      </c>
      <c r="T118" s="281"/>
      <c r="U118" s="161" t="str">
        <f>IF(I118="","",VLOOKUP(I118,[3]マスター!$B$2:$L$5000,11,0))</f>
        <v/>
      </c>
      <c r="V118" s="161" t="str">
        <f>IF(I118="","",VLOOKUP(I118,[3]マスター!$B$2:$K$5000,10,0))</f>
        <v/>
      </c>
      <c r="W118" s="179">
        <f t="shared" si="80"/>
        <v>0</v>
      </c>
      <c r="X118" s="163">
        <f t="shared" si="108"/>
        <v>0</v>
      </c>
      <c r="Y118" s="179" t="str">
        <f t="shared" si="81"/>
        <v/>
      </c>
      <c r="Z118" s="180" t="str">
        <f t="shared" si="82"/>
        <v/>
      </c>
      <c r="AA118" s="181" t="str">
        <f t="shared" si="83"/>
        <v/>
      </c>
      <c r="AB118" s="181" t="str">
        <f t="shared" si="84"/>
        <v/>
      </c>
      <c r="AC118" s="264" t="str">
        <f t="shared" si="85"/>
        <v/>
      </c>
      <c r="AD118" s="182" t="str">
        <f t="shared" si="86"/>
        <v/>
      </c>
      <c r="AE118" s="182" t="str">
        <f t="shared" si="87"/>
        <v/>
      </c>
      <c r="AF118" s="182" t="str">
        <f t="shared" si="88"/>
        <v/>
      </c>
      <c r="AG118" s="183" t="str">
        <f t="shared" si="89"/>
        <v/>
      </c>
      <c r="AH118" s="168" t="str">
        <f t="shared" si="107"/>
        <v/>
      </c>
      <c r="AL118" s="125">
        <v>1</v>
      </c>
      <c r="AM118" s="123" t="str">
        <f t="shared" si="90"/>
        <v>3</v>
      </c>
      <c r="AN118" s="123" t="str">
        <f t="shared" si="91"/>
        <v>3</v>
      </c>
      <c r="AO118" s="123">
        <f>COUNTIF($I$72:I118,I118)</f>
        <v>1</v>
      </c>
      <c r="AP118" s="172" t="str">
        <f t="shared" si="92"/>
        <v/>
      </c>
      <c r="AQ118" s="173" t="str">
        <f t="shared" si="93"/>
        <v/>
      </c>
      <c r="AR118" s="14">
        <f t="shared" si="55"/>
        <v>0</v>
      </c>
      <c r="AS118" s="177" t="str">
        <f t="shared" si="94"/>
        <v/>
      </c>
      <c r="AU118" s="128" t="str">
        <f t="shared" si="95"/>
        <v/>
      </c>
      <c r="AV118" s="128">
        <f t="shared" si="96"/>
        <v>0</v>
      </c>
      <c r="AW118" s="184">
        <f>IF(AV118&lt;1,0,SUMIF($I$44:I117,I118,$W$44:W117))</f>
        <v>0</v>
      </c>
      <c r="AX118" s="184">
        <f>IF(AV118&lt;2,0,SUMIF($I119:I$348,I118,$W119:W$348))</f>
        <v>0</v>
      </c>
      <c r="AY118" s="128">
        <f t="shared" si="97"/>
        <v>0</v>
      </c>
      <c r="AZ118" s="128">
        <f t="shared" si="98"/>
        <v>0</v>
      </c>
      <c r="BA118" s="175">
        <f>IF(AW118+AX118=0,0,IF(AW118=0,VLOOKUP(I118,I119:$W$348,15,FALSE),VLOOKUP(I118,$I$45:$W118,15,FALSE)))</f>
        <v>0</v>
      </c>
      <c r="BB118" s="128">
        <f t="shared" si="99"/>
        <v>0</v>
      </c>
      <c r="BC118" s="175">
        <f>IF(AW118+AX118=0,0,IF(AW118=0,VLOOKUP(I118,I119:$Y$348,17,FALSE),VLOOKUP(I118,$I$45:$Y118,17,FALSE)))</f>
        <v>0</v>
      </c>
      <c r="BD118" s="175">
        <f t="shared" si="100"/>
        <v>0</v>
      </c>
      <c r="BE118" s="128">
        <f t="shared" si="101"/>
        <v>0</v>
      </c>
      <c r="BF118" s="176" t="str">
        <f t="shared" si="102"/>
        <v/>
      </c>
      <c r="BG118" s="128">
        <f t="shared" si="103"/>
        <v>0</v>
      </c>
      <c r="BH118" s="175" t="str">
        <f t="shared" si="104"/>
        <v/>
      </c>
      <c r="BK118" s="177" t="str">
        <f t="shared" si="106"/>
        <v/>
      </c>
      <c r="BL118" s="177"/>
    </row>
    <row r="119" spans="1:69" ht="30" customHeight="1" x14ac:dyDescent="0.15">
      <c r="A119" s="152" t="str">
        <f t="shared" si="76"/>
        <v/>
      </c>
      <c r="B119" s="152">
        <f t="shared" si="37"/>
        <v>0</v>
      </c>
      <c r="C119" s="152">
        <f t="shared" si="38"/>
        <v>1</v>
      </c>
      <c r="D119" s="152" t="str">
        <f t="shared" si="77"/>
        <v>019</v>
      </c>
      <c r="E119" s="152" t="str">
        <f t="shared" si="78"/>
        <v/>
      </c>
      <c r="F119" s="152">
        <v>19</v>
      </c>
      <c r="G119" s="154" t="str">
        <f t="shared" si="105"/>
        <v>019</v>
      </c>
      <c r="H119" s="140" t="str">
        <f>IF(I119="","",VLOOKUP(I119,[3]マスター!$B$2:$C$5000,2,0))</f>
        <v/>
      </c>
      <c r="I119" s="155"/>
      <c r="J119" s="156"/>
      <c r="K119" s="156"/>
      <c r="L119" s="157"/>
      <c r="M119" s="158"/>
      <c r="N119" s="156"/>
      <c r="O119" s="159" t="str">
        <f t="shared" si="79"/>
        <v/>
      </c>
      <c r="P119" s="280" t="str">
        <f>IF(I119="","",VLOOKUP(I119,[3]マスター!$B$2:$C$5000,2,0))</f>
        <v/>
      </c>
      <c r="Q119" s="280" t="e">
        <f>VLOOKUP(R119,[3]マスター!$B$2:$C$5000,2,0)</f>
        <v>#N/A</v>
      </c>
      <c r="R119" s="280" t="e">
        <f>VLOOKUP(S119,[3]マスター!$B$2:$C$5000,2,0)</f>
        <v>#N/A</v>
      </c>
      <c r="S119" s="281" t="str">
        <f>IF(I119="","",VLOOKUP(I119,[3]マスター!$B$2:$D$5000,3,0))</f>
        <v/>
      </c>
      <c r="T119" s="281"/>
      <c r="U119" s="161" t="str">
        <f>IF(I119="","",VLOOKUP(I119,[3]マスター!$B$2:$L$5000,11,0))</f>
        <v/>
      </c>
      <c r="V119" s="161" t="str">
        <f>IF(I119="","",VLOOKUP(I119,[3]マスター!$B$2:$K$5000,10,0))</f>
        <v/>
      </c>
      <c r="W119" s="179">
        <f t="shared" si="80"/>
        <v>0</v>
      </c>
      <c r="X119" s="163">
        <f t="shared" si="108"/>
        <v>0</v>
      </c>
      <c r="Y119" s="179" t="str">
        <f t="shared" si="81"/>
        <v/>
      </c>
      <c r="Z119" s="180" t="str">
        <f t="shared" si="82"/>
        <v/>
      </c>
      <c r="AA119" s="181" t="str">
        <f t="shared" si="83"/>
        <v/>
      </c>
      <c r="AB119" s="181" t="str">
        <f t="shared" si="84"/>
        <v/>
      </c>
      <c r="AC119" s="264" t="str">
        <f t="shared" si="85"/>
        <v/>
      </c>
      <c r="AD119" s="182" t="str">
        <f t="shared" si="86"/>
        <v/>
      </c>
      <c r="AE119" s="182" t="str">
        <f t="shared" si="87"/>
        <v/>
      </c>
      <c r="AF119" s="182" t="str">
        <f t="shared" si="88"/>
        <v/>
      </c>
      <c r="AG119" s="183" t="str">
        <f t="shared" si="89"/>
        <v/>
      </c>
      <c r="AH119" s="168" t="str">
        <f t="shared" si="107"/>
        <v/>
      </c>
      <c r="AL119" s="125">
        <v>1</v>
      </c>
      <c r="AM119" s="123" t="str">
        <f t="shared" si="90"/>
        <v>3</v>
      </c>
      <c r="AN119" s="123" t="str">
        <f t="shared" si="91"/>
        <v>3</v>
      </c>
      <c r="AO119" s="123">
        <f>COUNTIF($I$72:I119,I119)</f>
        <v>1</v>
      </c>
      <c r="AP119" s="172" t="str">
        <f t="shared" si="92"/>
        <v/>
      </c>
      <c r="AQ119" s="173" t="str">
        <f t="shared" si="93"/>
        <v/>
      </c>
      <c r="AR119" s="14">
        <f t="shared" si="55"/>
        <v>0</v>
      </c>
      <c r="AS119" s="177" t="str">
        <f t="shared" si="94"/>
        <v/>
      </c>
      <c r="AU119" s="128" t="str">
        <f t="shared" si="95"/>
        <v/>
      </c>
      <c r="AV119" s="128">
        <f t="shared" si="96"/>
        <v>0</v>
      </c>
      <c r="AW119" s="184">
        <f>IF(AV119&lt;1,0,SUMIF($I$44:I118,I119,$W$44:W118))</f>
        <v>0</v>
      </c>
      <c r="AX119" s="184">
        <f>IF(AV119&lt;2,0,SUMIF($I120:I$348,I119,$W120:W$348))</f>
        <v>0</v>
      </c>
      <c r="AY119" s="128">
        <f t="shared" si="97"/>
        <v>0</v>
      </c>
      <c r="AZ119" s="128">
        <f t="shared" si="98"/>
        <v>0</v>
      </c>
      <c r="BA119" s="175">
        <f>IF(AW119+AX119=0,0,IF(AW119=0,VLOOKUP(I119,I120:$W$348,15,FALSE),VLOOKUP(I119,$I$45:$W119,15,FALSE)))</f>
        <v>0</v>
      </c>
      <c r="BB119" s="128">
        <f t="shared" si="99"/>
        <v>0</v>
      </c>
      <c r="BC119" s="175">
        <f>IF(AW119+AX119=0,0,IF(AW119=0,VLOOKUP(I119,I120:$Y$348,17,FALSE),VLOOKUP(I119,$I$45:$Y119,17,FALSE)))</f>
        <v>0</v>
      </c>
      <c r="BD119" s="175">
        <f t="shared" si="100"/>
        <v>0</v>
      </c>
      <c r="BE119" s="128">
        <f t="shared" si="101"/>
        <v>0</v>
      </c>
      <c r="BF119" s="176" t="str">
        <f t="shared" si="102"/>
        <v/>
      </c>
      <c r="BG119" s="128">
        <f t="shared" si="103"/>
        <v>0</v>
      </c>
      <c r="BH119" s="175" t="str">
        <f t="shared" si="104"/>
        <v/>
      </c>
      <c r="BK119" s="177" t="str">
        <f t="shared" si="106"/>
        <v/>
      </c>
      <c r="BL119" s="177"/>
    </row>
    <row r="120" spans="1:69" ht="30" customHeight="1" x14ac:dyDescent="0.15">
      <c r="A120" s="152" t="str">
        <f t="shared" si="76"/>
        <v/>
      </c>
      <c r="B120" s="152">
        <f t="shared" si="37"/>
        <v>0</v>
      </c>
      <c r="C120" s="152">
        <f t="shared" si="38"/>
        <v>1</v>
      </c>
      <c r="D120" s="152" t="str">
        <f t="shared" si="77"/>
        <v>020</v>
      </c>
      <c r="E120" s="152" t="str">
        <f t="shared" si="78"/>
        <v/>
      </c>
      <c r="F120" s="152">
        <v>20</v>
      </c>
      <c r="G120" s="154" t="str">
        <f t="shared" si="105"/>
        <v>020</v>
      </c>
      <c r="H120" s="140" t="str">
        <f>IF(I120="","",VLOOKUP(I120,[3]マスター!$B$2:$C$5000,2,0))</f>
        <v/>
      </c>
      <c r="I120" s="155"/>
      <c r="J120" s="156"/>
      <c r="K120" s="156"/>
      <c r="L120" s="157"/>
      <c r="M120" s="158"/>
      <c r="N120" s="156"/>
      <c r="O120" s="159" t="str">
        <f t="shared" si="79"/>
        <v/>
      </c>
      <c r="P120" s="280" t="str">
        <f>IF(I120="","",VLOOKUP(I120,[3]マスター!$B$2:$C$5000,2,0))</f>
        <v/>
      </c>
      <c r="Q120" s="280" t="e">
        <f>VLOOKUP(R120,[3]マスター!$B$2:$C$5000,2,0)</f>
        <v>#N/A</v>
      </c>
      <c r="R120" s="280" t="e">
        <f>VLOOKUP(S120,[3]マスター!$B$2:$C$5000,2,0)</f>
        <v>#N/A</v>
      </c>
      <c r="S120" s="281" t="str">
        <f>IF(I120="","",VLOOKUP(I120,[3]マスター!$B$2:$D$5000,3,0))</f>
        <v/>
      </c>
      <c r="T120" s="281"/>
      <c r="U120" s="161" t="str">
        <f>IF(I120="","",VLOOKUP(I120,[3]マスター!$B$2:$L$5000,11,0))</f>
        <v/>
      </c>
      <c r="V120" s="161" t="str">
        <f>IF(I120="","",VLOOKUP(I120,[3]マスター!$B$2:$K$5000,10,0))</f>
        <v/>
      </c>
      <c r="W120" s="179">
        <f t="shared" si="80"/>
        <v>0</v>
      </c>
      <c r="X120" s="163">
        <f t="shared" si="108"/>
        <v>0</v>
      </c>
      <c r="Y120" s="179" t="str">
        <f t="shared" si="81"/>
        <v/>
      </c>
      <c r="Z120" s="180" t="str">
        <f t="shared" si="82"/>
        <v/>
      </c>
      <c r="AA120" s="181" t="str">
        <f t="shared" si="83"/>
        <v/>
      </c>
      <c r="AB120" s="181" t="str">
        <f t="shared" si="84"/>
        <v/>
      </c>
      <c r="AC120" s="264" t="str">
        <f t="shared" si="85"/>
        <v/>
      </c>
      <c r="AD120" s="182" t="str">
        <f t="shared" si="86"/>
        <v/>
      </c>
      <c r="AE120" s="182" t="str">
        <f t="shared" si="87"/>
        <v/>
      </c>
      <c r="AF120" s="182" t="str">
        <f t="shared" si="88"/>
        <v/>
      </c>
      <c r="AG120" s="183" t="str">
        <f t="shared" si="89"/>
        <v/>
      </c>
      <c r="AH120" s="168" t="str">
        <f t="shared" si="107"/>
        <v/>
      </c>
      <c r="AL120" s="125">
        <v>1</v>
      </c>
      <c r="AM120" s="123" t="str">
        <f t="shared" si="90"/>
        <v>3</v>
      </c>
      <c r="AN120" s="123" t="str">
        <f t="shared" si="91"/>
        <v>3</v>
      </c>
      <c r="AO120" s="123">
        <f>COUNTIF($I$72:I120,I120)</f>
        <v>1</v>
      </c>
      <c r="AP120" s="172" t="str">
        <f t="shared" si="92"/>
        <v/>
      </c>
      <c r="AQ120" s="173" t="str">
        <f t="shared" si="93"/>
        <v/>
      </c>
      <c r="AR120" s="14">
        <f t="shared" si="55"/>
        <v>0</v>
      </c>
      <c r="AS120" s="177" t="str">
        <f t="shared" si="94"/>
        <v/>
      </c>
      <c r="AU120" s="128" t="str">
        <f t="shared" si="95"/>
        <v/>
      </c>
      <c r="AV120" s="128">
        <f t="shared" si="96"/>
        <v>0</v>
      </c>
      <c r="AW120" s="184">
        <f>IF(AV120&lt;1,0,SUMIF($I$44:I119,I120,$W$44:W119))</f>
        <v>0</v>
      </c>
      <c r="AX120" s="184">
        <f>IF(AV120&lt;2,0,SUMIF($I121:I$348,I120,$W121:W$348))</f>
        <v>0</v>
      </c>
      <c r="AY120" s="128">
        <f t="shared" si="97"/>
        <v>0</v>
      </c>
      <c r="AZ120" s="128">
        <f t="shared" si="98"/>
        <v>0</v>
      </c>
      <c r="BA120" s="175">
        <f>IF(AW120+AX120=0,0,IF(AW120=0,VLOOKUP(I120,I121:$W$348,15,FALSE),VLOOKUP(I120,$I$45:$W120,15,FALSE)))</f>
        <v>0</v>
      </c>
      <c r="BB120" s="128">
        <f t="shared" si="99"/>
        <v>0</v>
      </c>
      <c r="BC120" s="175">
        <f>IF(AW120+AX120=0,0,IF(AW120=0,VLOOKUP(I120,I121:$Y$348,17,FALSE),VLOOKUP(I120,$I$45:$Y120,17,FALSE)))</f>
        <v>0</v>
      </c>
      <c r="BD120" s="175">
        <f t="shared" si="100"/>
        <v>0</v>
      </c>
      <c r="BE120" s="128">
        <f t="shared" si="101"/>
        <v>0</v>
      </c>
      <c r="BF120" s="176" t="str">
        <f t="shared" si="102"/>
        <v/>
      </c>
      <c r="BG120" s="128">
        <f t="shared" si="103"/>
        <v>0</v>
      </c>
      <c r="BH120" s="175" t="str">
        <f t="shared" si="104"/>
        <v/>
      </c>
      <c r="BK120" s="177" t="str">
        <f t="shared" si="106"/>
        <v/>
      </c>
      <c r="BL120" s="177"/>
    </row>
    <row r="121" spans="1:69" ht="30" customHeight="1" x14ac:dyDescent="0.15">
      <c r="A121" s="152" t="str">
        <f t="shared" si="76"/>
        <v/>
      </c>
      <c r="B121" s="152">
        <f t="shared" si="37"/>
        <v>0</v>
      </c>
      <c r="C121" s="152">
        <f t="shared" si="38"/>
        <v>1</v>
      </c>
      <c r="D121" s="152" t="str">
        <f t="shared" si="77"/>
        <v>021</v>
      </c>
      <c r="E121" s="152" t="str">
        <f t="shared" si="78"/>
        <v/>
      </c>
      <c r="F121" s="152">
        <v>21</v>
      </c>
      <c r="G121" s="154" t="str">
        <f t="shared" si="105"/>
        <v>021</v>
      </c>
      <c r="H121" s="140" t="str">
        <f>IF(I121="","",VLOOKUP(I121,[3]マスター!$B$2:$C$5000,2,0))</f>
        <v/>
      </c>
      <c r="I121" s="155"/>
      <c r="J121" s="156"/>
      <c r="K121" s="156"/>
      <c r="L121" s="157"/>
      <c r="M121" s="158"/>
      <c r="N121" s="156"/>
      <c r="O121" s="159" t="str">
        <f t="shared" si="79"/>
        <v/>
      </c>
      <c r="P121" s="280" t="str">
        <f>IF(I121="","",VLOOKUP(I121,[3]マスター!$B$2:$C$5000,2,0))</f>
        <v/>
      </c>
      <c r="Q121" s="280" t="e">
        <f>VLOOKUP(R121,[3]マスター!$B$2:$C$5000,2,0)</f>
        <v>#N/A</v>
      </c>
      <c r="R121" s="280" t="e">
        <f>VLOOKUP(S121,[3]マスター!$B$2:$C$5000,2,0)</f>
        <v>#N/A</v>
      </c>
      <c r="S121" s="281" t="str">
        <f>IF(I121="","",VLOOKUP(I121,[3]マスター!$B$2:$D$5000,3,0))</f>
        <v/>
      </c>
      <c r="T121" s="281"/>
      <c r="U121" s="161" t="str">
        <f>IF(I121="","",VLOOKUP(I121,[3]マスター!$B$2:$L$5000,11,0))</f>
        <v/>
      </c>
      <c r="V121" s="161" t="str">
        <f>IF(I121="","",VLOOKUP(I121,[3]マスター!$B$2:$K$5000,10,0))</f>
        <v/>
      </c>
      <c r="W121" s="179">
        <f t="shared" si="80"/>
        <v>0</v>
      </c>
      <c r="X121" s="163">
        <f t="shared" si="108"/>
        <v>0</v>
      </c>
      <c r="Y121" s="179" t="str">
        <f t="shared" si="81"/>
        <v/>
      </c>
      <c r="Z121" s="180" t="str">
        <f t="shared" si="82"/>
        <v/>
      </c>
      <c r="AA121" s="181" t="str">
        <f t="shared" si="83"/>
        <v/>
      </c>
      <c r="AB121" s="181" t="str">
        <f t="shared" si="84"/>
        <v/>
      </c>
      <c r="AC121" s="264" t="str">
        <f t="shared" si="85"/>
        <v/>
      </c>
      <c r="AD121" s="182" t="str">
        <f t="shared" si="86"/>
        <v/>
      </c>
      <c r="AE121" s="182" t="str">
        <f t="shared" si="87"/>
        <v/>
      </c>
      <c r="AF121" s="182" t="str">
        <f t="shared" si="88"/>
        <v/>
      </c>
      <c r="AG121" s="183" t="str">
        <f t="shared" si="89"/>
        <v/>
      </c>
      <c r="AH121" s="168" t="str">
        <f t="shared" si="107"/>
        <v/>
      </c>
      <c r="AL121" s="125">
        <v>1</v>
      </c>
      <c r="AM121" s="123" t="str">
        <f t="shared" si="90"/>
        <v>3</v>
      </c>
      <c r="AN121" s="123" t="str">
        <f t="shared" si="91"/>
        <v>3</v>
      </c>
      <c r="AO121" s="123">
        <f>COUNTIF($I$72:I121,I121)</f>
        <v>1</v>
      </c>
      <c r="AP121" s="172" t="str">
        <f t="shared" si="92"/>
        <v/>
      </c>
      <c r="AQ121" s="173" t="str">
        <f t="shared" si="93"/>
        <v/>
      </c>
      <c r="AR121" s="14">
        <f t="shared" si="55"/>
        <v>0</v>
      </c>
      <c r="AS121" s="177" t="str">
        <f t="shared" si="94"/>
        <v/>
      </c>
      <c r="AU121" s="128" t="str">
        <f t="shared" si="95"/>
        <v/>
      </c>
      <c r="AV121" s="128">
        <f t="shared" si="96"/>
        <v>0</v>
      </c>
      <c r="AW121" s="184">
        <f>IF(AV121&lt;1,0,SUMIF($I$44:I120,I121,$W$44:W120))</f>
        <v>0</v>
      </c>
      <c r="AX121" s="184">
        <f>IF(AV121&lt;2,0,SUMIF($I122:I$348,I121,$W122:W$348))</f>
        <v>0</v>
      </c>
      <c r="AY121" s="128">
        <f t="shared" si="97"/>
        <v>0</v>
      </c>
      <c r="AZ121" s="128">
        <f t="shared" si="98"/>
        <v>0</v>
      </c>
      <c r="BA121" s="175">
        <f>IF(AW121+AX121=0,0,IF(AW121=0,VLOOKUP(I121,I122:$W$348,15,FALSE),VLOOKUP(I121,$I$45:$W121,15,FALSE)))</f>
        <v>0</v>
      </c>
      <c r="BB121" s="128">
        <f t="shared" si="99"/>
        <v>0</v>
      </c>
      <c r="BC121" s="175">
        <f>IF(AW121+AX121=0,0,IF(AW121=0,VLOOKUP(I121,I122:$Y$348,17,FALSE),VLOOKUP(I121,$I$45:$Y121,17,FALSE)))</f>
        <v>0</v>
      </c>
      <c r="BD121" s="175">
        <f t="shared" si="100"/>
        <v>0</v>
      </c>
      <c r="BE121" s="128">
        <f t="shared" si="101"/>
        <v>0</v>
      </c>
      <c r="BF121" s="176" t="str">
        <f t="shared" si="102"/>
        <v/>
      </c>
      <c r="BG121" s="128">
        <f t="shared" si="103"/>
        <v>0</v>
      </c>
      <c r="BH121" s="175" t="str">
        <f t="shared" si="104"/>
        <v/>
      </c>
      <c r="BK121" s="177" t="str">
        <f t="shared" si="106"/>
        <v/>
      </c>
      <c r="BL121" s="177"/>
    </row>
    <row r="122" spans="1:69" ht="30" customHeight="1" x14ac:dyDescent="0.15">
      <c r="A122" s="152" t="str">
        <f t="shared" si="76"/>
        <v/>
      </c>
      <c r="B122" s="152">
        <f t="shared" si="37"/>
        <v>0</v>
      </c>
      <c r="C122" s="152">
        <f t="shared" si="38"/>
        <v>1</v>
      </c>
      <c r="D122" s="152" t="str">
        <f t="shared" si="77"/>
        <v>022</v>
      </c>
      <c r="E122" s="152" t="str">
        <f t="shared" si="78"/>
        <v/>
      </c>
      <c r="F122" s="152">
        <v>22</v>
      </c>
      <c r="G122" s="154" t="str">
        <f t="shared" si="105"/>
        <v>022</v>
      </c>
      <c r="H122" s="140" t="str">
        <f>IF(I122="","",VLOOKUP(I122,[3]マスター!$B$2:$C$5000,2,0))</f>
        <v/>
      </c>
      <c r="I122" s="155"/>
      <c r="J122" s="156"/>
      <c r="K122" s="156"/>
      <c r="L122" s="157"/>
      <c r="M122" s="158"/>
      <c r="N122" s="156"/>
      <c r="O122" s="159" t="str">
        <f t="shared" si="79"/>
        <v/>
      </c>
      <c r="P122" s="280" t="str">
        <f>IF(I122="","",VLOOKUP(I122,[3]マスター!$B$2:$C$5000,2,0))</f>
        <v/>
      </c>
      <c r="Q122" s="280" t="e">
        <f>VLOOKUP(R122,[3]マスター!$B$2:$C$5000,2,0)</f>
        <v>#N/A</v>
      </c>
      <c r="R122" s="280" t="e">
        <f>VLOOKUP(S122,[3]マスター!$B$2:$C$5000,2,0)</f>
        <v>#N/A</v>
      </c>
      <c r="S122" s="281" t="str">
        <f>IF(I122="","",VLOOKUP(I122,[3]マスター!$B$2:$D$5000,3,0))</f>
        <v/>
      </c>
      <c r="T122" s="281"/>
      <c r="U122" s="161" t="str">
        <f>IF(I122="","",VLOOKUP(I122,[3]マスター!$B$2:$L$5000,11,0))</f>
        <v/>
      </c>
      <c r="V122" s="161" t="str">
        <f>IF(I122="","",VLOOKUP(I122,[3]マスター!$B$2:$K$5000,10,0))</f>
        <v/>
      </c>
      <c r="W122" s="179">
        <f t="shared" si="80"/>
        <v>0</v>
      </c>
      <c r="X122" s="163">
        <f t="shared" si="108"/>
        <v>0</v>
      </c>
      <c r="Y122" s="179" t="str">
        <f t="shared" si="81"/>
        <v/>
      </c>
      <c r="Z122" s="180" t="str">
        <f t="shared" si="82"/>
        <v/>
      </c>
      <c r="AA122" s="181" t="str">
        <f t="shared" si="83"/>
        <v/>
      </c>
      <c r="AB122" s="181" t="str">
        <f t="shared" si="84"/>
        <v/>
      </c>
      <c r="AC122" s="264" t="str">
        <f t="shared" si="85"/>
        <v/>
      </c>
      <c r="AD122" s="182" t="str">
        <f t="shared" si="86"/>
        <v/>
      </c>
      <c r="AE122" s="182" t="str">
        <f t="shared" si="87"/>
        <v/>
      </c>
      <c r="AF122" s="182" t="str">
        <f t="shared" si="88"/>
        <v/>
      </c>
      <c r="AG122" s="183" t="str">
        <f t="shared" si="89"/>
        <v/>
      </c>
      <c r="AH122" s="168" t="str">
        <f t="shared" si="107"/>
        <v/>
      </c>
      <c r="AL122" s="125">
        <v>1</v>
      </c>
      <c r="AM122" s="123" t="str">
        <f t="shared" si="90"/>
        <v>3</v>
      </c>
      <c r="AN122" s="123" t="str">
        <f t="shared" si="91"/>
        <v>3</v>
      </c>
      <c r="AO122" s="123">
        <f>COUNTIF($I$72:I122,I122)</f>
        <v>1</v>
      </c>
      <c r="AP122" s="172" t="str">
        <f t="shared" si="92"/>
        <v/>
      </c>
      <c r="AQ122" s="173" t="str">
        <f t="shared" si="93"/>
        <v/>
      </c>
      <c r="AR122" s="14">
        <f t="shared" si="55"/>
        <v>0</v>
      </c>
      <c r="AS122" s="177" t="str">
        <f t="shared" si="94"/>
        <v/>
      </c>
      <c r="AU122" s="128" t="str">
        <f t="shared" si="95"/>
        <v/>
      </c>
      <c r="AV122" s="128">
        <f t="shared" si="96"/>
        <v>0</v>
      </c>
      <c r="AW122" s="184">
        <f>IF(AV122&lt;1,0,SUMIF($I$44:I121,I122,$W$44:W121))</f>
        <v>0</v>
      </c>
      <c r="AX122" s="184">
        <f>IF(AV122&lt;2,0,SUMIF($I123:I$348,I122,$W123:W$348))</f>
        <v>0</v>
      </c>
      <c r="AY122" s="128">
        <f t="shared" si="97"/>
        <v>0</v>
      </c>
      <c r="AZ122" s="128">
        <f t="shared" si="98"/>
        <v>0</v>
      </c>
      <c r="BA122" s="175">
        <f>IF(AW122+AX122=0,0,IF(AW122=0,VLOOKUP(I122,I123:$W$348,15,FALSE),VLOOKUP(I122,$I$45:$W122,15,FALSE)))</f>
        <v>0</v>
      </c>
      <c r="BB122" s="128">
        <f t="shared" si="99"/>
        <v>0</v>
      </c>
      <c r="BC122" s="175">
        <f>IF(AW122+AX122=0,0,IF(AW122=0,VLOOKUP(I122,I123:$Y$348,17,FALSE),VLOOKUP(I122,$I$45:$Y122,17,FALSE)))</f>
        <v>0</v>
      </c>
      <c r="BD122" s="175">
        <f t="shared" si="100"/>
        <v>0</v>
      </c>
      <c r="BE122" s="128">
        <f t="shared" si="101"/>
        <v>0</v>
      </c>
      <c r="BF122" s="176" t="str">
        <f t="shared" si="102"/>
        <v/>
      </c>
      <c r="BG122" s="128">
        <f t="shared" si="103"/>
        <v>0</v>
      </c>
      <c r="BH122" s="175" t="str">
        <f t="shared" si="104"/>
        <v/>
      </c>
      <c r="BK122" s="177" t="str">
        <f t="shared" si="106"/>
        <v/>
      </c>
      <c r="BL122" s="177"/>
    </row>
    <row r="123" spans="1:69" ht="30" customHeight="1" x14ac:dyDescent="0.15">
      <c r="A123" s="152" t="str">
        <f t="shared" si="76"/>
        <v/>
      </c>
      <c r="B123" s="152">
        <f t="shared" si="37"/>
        <v>0</v>
      </c>
      <c r="C123" s="152">
        <f t="shared" si="38"/>
        <v>1</v>
      </c>
      <c r="D123" s="152" t="str">
        <f t="shared" si="77"/>
        <v>023</v>
      </c>
      <c r="E123" s="152" t="str">
        <f t="shared" si="78"/>
        <v/>
      </c>
      <c r="F123" s="152">
        <v>23</v>
      </c>
      <c r="G123" s="154" t="str">
        <f t="shared" si="105"/>
        <v>023</v>
      </c>
      <c r="H123" s="140" t="str">
        <f>IF(I123="","",VLOOKUP(I123,[3]マスター!$B$2:$C$5000,2,0))</f>
        <v/>
      </c>
      <c r="I123" s="155"/>
      <c r="J123" s="156"/>
      <c r="K123" s="156"/>
      <c r="L123" s="157"/>
      <c r="M123" s="158"/>
      <c r="N123" s="156"/>
      <c r="O123" s="159" t="str">
        <f t="shared" si="79"/>
        <v/>
      </c>
      <c r="P123" s="280" t="str">
        <f>IF(I123="","",VLOOKUP(I123,[3]マスター!$B$2:$C$5000,2,0))</f>
        <v/>
      </c>
      <c r="Q123" s="280" t="e">
        <f>VLOOKUP(R123,[3]マスター!$B$2:$C$5000,2,0)</f>
        <v>#N/A</v>
      </c>
      <c r="R123" s="280" t="e">
        <f>VLOOKUP(S123,[3]マスター!$B$2:$C$5000,2,0)</f>
        <v>#N/A</v>
      </c>
      <c r="S123" s="281" t="str">
        <f>IF(I123="","",VLOOKUP(I123,[3]マスター!$B$2:$D$5000,3,0))</f>
        <v/>
      </c>
      <c r="T123" s="281"/>
      <c r="U123" s="161" t="str">
        <f>IF(I123="","",VLOOKUP(I123,[3]マスター!$B$2:$L$5000,11,0))</f>
        <v/>
      </c>
      <c r="V123" s="161" t="str">
        <f>IF(I123="","",VLOOKUP(I123,[3]マスター!$B$2:$K$5000,10,0))</f>
        <v/>
      </c>
      <c r="W123" s="179">
        <f t="shared" si="80"/>
        <v>0</v>
      </c>
      <c r="X123" s="163">
        <f t="shared" si="108"/>
        <v>0</v>
      </c>
      <c r="Y123" s="179" t="str">
        <f t="shared" si="81"/>
        <v/>
      </c>
      <c r="Z123" s="180" t="str">
        <f t="shared" si="82"/>
        <v/>
      </c>
      <c r="AA123" s="181" t="str">
        <f t="shared" si="83"/>
        <v/>
      </c>
      <c r="AB123" s="181" t="str">
        <f t="shared" si="84"/>
        <v/>
      </c>
      <c r="AC123" s="264" t="str">
        <f t="shared" si="85"/>
        <v/>
      </c>
      <c r="AD123" s="182" t="str">
        <f t="shared" si="86"/>
        <v/>
      </c>
      <c r="AE123" s="182" t="str">
        <f t="shared" si="87"/>
        <v/>
      </c>
      <c r="AF123" s="182" t="str">
        <f t="shared" si="88"/>
        <v/>
      </c>
      <c r="AG123" s="183" t="str">
        <f t="shared" si="89"/>
        <v/>
      </c>
      <c r="AH123" s="168" t="str">
        <f t="shared" si="107"/>
        <v/>
      </c>
      <c r="AL123" s="125">
        <v>1</v>
      </c>
      <c r="AM123" s="123" t="str">
        <f t="shared" si="90"/>
        <v>3</v>
      </c>
      <c r="AN123" s="123" t="str">
        <f t="shared" si="91"/>
        <v>3</v>
      </c>
      <c r="AO123" s="123">
        <f>COUNTIF($I$72:I123,I123)</f>
        <v>1</v>
      </c>
      <c r="AP123" s="172" t="str">
        <f t="shared" si="92"/>
        <v/>
      </c>
      <c r="AQ123" s="173" t="str">
        <f t="shared" si="93"/>
        <v/>
      </c>
      <c r="AR123" s="14">
        <f t="shared" si="55"/>
        <v>0</v>
      </c>
      <c r="AS123" s="177" t="str">
        <f t="shared" si="94"/>
        <v/>
      </c>
      <c r="AU123" s="128" t="str">
        <f t="shared" si="95"/>
        <v/>
      </c>
      <c r="AV123" s="128">
        <f t="shared" si="96"/>
        <v>0</v>
      </c>
      <c r="AW123" s="184">
        <f>IF(AV123&lt;1,0,SUMIF($I$44:I122,I123,$W$44:W122))</f>
        <v>0</v>
      </c>
      <c r="AX123" s="184">
        <f>IF(AV123&lt;2,0,SUMIF($I124:I$348,I123,$W124:W$348))</f>
        <v>0</v>
      </c>
      <c r="AY123" s="128">
        <f t="shared" si="97"/>
        <v>0</v>
      </c>
      <c r="AZ123" s="128">
        <f t="shared" si="98"/>
        <v>0</v>
      </c>
      <c r="BA123" s="175">
        <f>IF(AW123+AX123=0,0,IF(AW123=0,VLOOKUP(I123,I124:$W$348,15,FALSE),VLOOKUP(I123,$I$45:$W123,15,FALSE)))</f>
        <v>0</v>
      </c>
      <c r="BB123" s="128">
        <f t="shared" si="99"/>
        <v>0</v>
      </c>
      <c r="BC123" s="175">
        <f>IF(AW123+AX123=0,0,IF(AW123=0,VLOOKUP(I123,I124:$Y$348,17,FALSE),VLOOKUP(I123,$I$45:$Y123,17,FALSE)))</f>
        <v>0</v>
      </c>
      <c r="BD123" s="175">
        <f t="shared" si="100"/>
        <v>0</v>
      </c>
      <c r="BE123" s="128">
        <f t="shared" si="101"/>
        <v>0</v>
      </c>
      <c r="BF123" s="176" t="str">
        <f t="shared" si="102"/>
        <v/>
      </c>
      <c r="BG123" s="128">
        <f t="shared" si="103"/>
        <v>0</v>
      </c>
      <c r="BH123" s="175" t="str">
        <f t="shared" si="104"/>
        <v/>
      </c>
      <c r="BK123" s="177" t="str">
        <f t="shared" si="106"/>
        <v/>
      </c>
      <c r="BL123" s="177"/>
    </row>
    <row r="124" spans="1:69" ht="30" customHeight="1" x14ac:dyDescent="0.15">
      <c r="A124" s="152" t="str">
        <f t="shared" si="76"/>
        <v/>
      </c>
      <c r="B124" s="152">
        <f t="shared" si="37"/>
        <v>0</v>
      </c>
      <c r="C124" s="152">
        <f t="shared" si="38"/>
        <v>1</v>
      </c>
      <c r="D124" s="152" t="str">
        <f t="shared" si="77"/>
        <v>024</v>
      </c>
      <c r="E124" s="152" t="str">
        <f t="shared" si="78"/>
        <v/>
      </c>
      <c r="F124" s="152">
        <v>24</v>
      </c>
      <c r="G124" s="154" t="str">
        <f t="shared" si="105"/>
        <v>024</v>
      </c>
      <c r="H124" s="140" t="str">
        <f>IF(I124="","",VLOOKUP(I124,[3]マスター!$B$2:$C$5000,2,0))</f>
        <v/>
      </c>
      <c r="I124" s="155"/>
      <c r="J124" s="156"/>
      <c r="K124" s="156"/>
      <c r="L124" s="157"/>
      <c r="M124" s="158"/>
      <c r="N124" s="156"/>
      <c r="O124" s="159" t="str">
        <f t="shared" si="79"/>
        <v/>
      </c>
      <c r="P124" s="280" t="str">
        <f>IF(I124="","",VLOOKUP(I124,[3]マスター!$B$2:$C$5000,2,0))</f>
        <v/>
      </c>
      <c r="Q124" s="280" t="e">
        <f>VLOOKUP(R124,[3]マスター!$B$2:$C$5000,2,0)</f>
        <v>#N/A</v>
      </c>
      <c r="R124" s="280" t="e">
        <f>VLOOKUP(S124,[3]マスター!$B$2:$C$5000,2,0)</f>
        <v>#N/A</v>
      </c>
      <c r="S124" s="281" t="str">
        <f>IF(I124="","",VLOOKUP(I124,[3]マスター!$B$2:$D$5000,3,0))</f>
        <v/>
      </c>
      <c r="T124" s="281"/>
      <c r="U124" s="161" t="str">
        <f>IF(I124="","",VLOOKUP(I124,[3]マスター!$B$2:$L$5000,11,0))</f>
        <v/>
      </c>
      <c r="V124" s="161" t="str">
        <f>IF(I124="","",VLOOKUP(I124,[3]マスター!$B$2:$K$5000,10,0))</f>
        <v/>
      </c>
      <c r="W124" s="179">
        <f t="shared" si="80"/>
        <v>0</v>
      </c>
      <c r="X124" s="163">
        <f t="shared" si="108"/>
        <v>0</v>
      </c>
      <c r="Y124" s="179" t="str">
        <f t="shared" si="81"/>
        <v/>
      </c>
      <c r="Z124" s="180" t="str">
        <f t="shared" si="82"/>
        <v/>
      </c>
      <c r="AA124" s="181" t="str">
        <f t="shared" si="83"/>
        <v/>
      </c>
      <c r="AB124" s="181" t="str">
        <f t="shared" si="84"/>
        <v/>
      </c>
      <c r="AC124" s="264" t="str">
        <f t="shared" si="85"/>
        <v/>
      </c>
      <c r="AD124" s="182" t="str">
        <f t="shared" si="86"/>
        <v/>
      </c>
      <c r="AE124" s="182" t="str">
        <f t="shared" si="87"/>
        <v/>
      </c>
      <c r="AF124" s="182" t="str">
        <f t="shared" si="88"/>
        <v/>
      </c>
      <c r="AG124" s="183" t="str">
        <f t="shared" si="89"/>
        <v/>
      </c>
      <c r="AH124" s="168" t="str">
        <f t="shared" si="107"/>
        <v/>
      </c>
      <c r="AL124" s="125">
        <v>1</v>
      </c>
      <c r="AM124" s="123" t="str">
        <f t="shared" si="90"/>
        <v>3</v>
      </c>
      <c r="AN124" s="123" t="str">
        <f t="shared" si="91"/>
        <v>3</v>
      </c>
      <c r="AO124" s="123">
        <f>COUNTIF($I$72:I124,I124)</f>
        <v>1</v>
      </c>
      <c r="AP124" s="172" t="str">
        <f t="shared" si="92"/>
        <v/>
      </c>
      <c r="AQ124" s="173" t="str">
        <f t="shared" si="93"/>
        <v/>
      </c>
      <c r="AR124" s="14">
        <f t="shared" si="55"/>
        <v>0</v>
      </c>
      <c r="AS124" s="177" t="str">
        <f t="shared" si="94"/>
        <v/>
      </c>
      <c r="AU124" s="128" t="str">
        <f t="shared" si="95"/>
        <v/>
      </c>
      <c r="AV124" s="128">
        <f t="shared" si="96"/>
        <v>0</v>
      </c>
      <c r="AW124" s="184">
        <f>IF(AV124&lt;1,0,SUMIF($I$44:I123,I124,$W$44:W123))</f>
        <v>0</v>
      </c>
      <c r="AX124" s="184">
        <f>IF(AV124&lt;2,0,SUMIF($I125:I$348,I124,$W125:W$348))</f>
        <v>0</v>
      </c>
      <c r="AY124" s="128">
        <f t="shared" si="97"/>
        <v>0</v>
      </c>
      <c r="AZ124" s="128">
        <f t="shared" si="98"/>
        <v>0</v>
      </c>
      <c r="BA124" s="175">
        <f>IF(AW124+AX124=0,0,IF(AW124=0,VLOOKUP(I124,I125:$W$348,15,FALSE),VLOOKUP(I124,$I$45:$W124,15,FALSE)))</f>
        <v>0</v>
      </c>
      <c r="BB124" s="128">
        <f t="shared" si="99"/>
        <v>0</v>
      </c>
      <c r="BC124" s="175">
        <f>IF(AW124+AX124=0,0,IF(AW124=0,VLOOKUP(I124,I125:$Y$348,17,FALSE),VLOOKUP(I124,$I$45:$Y124,17,FALSE)))</f>
        <v>0</v>
      </c>
      <c r="BD124" s="175">
        <f t="shared" si="100"/>
        <v>0</v>
      </c>
      <c r="BE124" s="128">
        <f t="shared" si="101"/>
        <v>0</v>
      </c>
      <c r="BF124" s="176" t="str">
        <f t="shared" si="102"/>
        <v/>
      </c>
      <c r="BG124" s="128">
        <f t="shared" si="103"/>
        <v>0</v>
      </c>
      <c r="BH124" s="175" t="str">
        <f t="shared" si="104"/>
        <v/>
      </c>
      <c r="BK124" s="177" t="str">
        <f t="shared" si="106"/>
        <v/>
      </c>
      <c r="BL124" s="177"/>
    </row>
    <row r="125" spans="1:69" ht="30" customHeight="1" x14ac:dyDescent="0.15">
      <c r="A125" s="152" t="str">
        <f t="shared" si="76"/>
        <v/>
      </c>
      <c r="B125" s="152">
        <f t="shared" si="37"/>
        <v>0</v>
      </c>
      <c r="C125" s="152">
        <f t="shared" si="38"/>
        <v>1</v>
      </c>
      <c r="D125" s="152" t="str">
        <f t="shared" si="77"/>
        <v>025</v>
      </c>
      <c r="E125" s="152" t="str">
        <f t="shared" si="78"/>
        <v/>
      </c>
      <c r="F125" s="152">
        <v>25</v>
      </c>
      <c r="G125" s="154" t="str">
        <f t="shared" si="105"/>
        <v>025</v>
      </c>
      <c r="H125" s="140" t="str">
        <f>IF(I125="","",VLOOKUP(I125,[3]マスター!$B$2:$C$5000,2,0))</f>
        <v/>
      </c>
      <c r="I125" s="155"/>
      <c r="J125" s="156"/>
      <c r="K125" s="156"/>
      <c r="L125" s="157"/>
      <c r="M125" s="158"/>
      <c r="N125" s="156"/>
      <c r="O125" s="159" t="str">
        <f t="shared" si="79"/>
        <v/>
      </c>
      <c r="P125" s="280" t="str">
        <f>IF(I125="","",VLOOKUP(I125,[3]マスター!$B$2:$C$5000,2,0))</f>
        <v/>
      </c>
      <c r="Q125" s="280" t="e">
        <f>VLOOKUP(R125,[3]マスター!$B$2:$C$5000,2,0)</f>
        <v>#N/A</v>
      </c>
      <c r="R125" s="280" t="e">
        <f>VLOOKUP(S125,[3]マスター!$B$2:$C$5000,2,0)</f>
        <v>#N/A</v>
      </c>
      <c r="S125" s="281" t="str">
        <f>IF(I125="","",VLOOKUP(I125,[3]マスター!$B$2:$D$5000,3,0))</f>
        <v/>
      </c>
      <c r="T125" s="281"/>
      <c r="U125" s="161" t="str">
        <f>IF(I125="","",VLOOKUP(I125,[3]マスター!$B$2:$L$5000,11,0))</f>
        <v/>
      </c>
      <c r="V125" s="161" t="str">
        <f>IF(I125="","",VLOOKUP(I125,[3]マスター!$B$2:$K$5000,10,0))</f>
        <v/>
      </c>
      <c r="W125" s="179">
        <f t="shared" si="80"/>
        <v>0</v>
      </c>
      <c r="X125" s="163">
        <f t="shared" si="108"/>
        <v>0</v>
      </c>
      <c r="Y125" s="179" t="str">
        <f t="shared" si="81"/>
        <v/>
      </c>
      <c r="Z125" s="180" t="str">
        <f t="shared" si="82"/>
        <v/>
      </c>
      <c r="AA125" s="181" t="str">
        <f t="shared" si="83"/>
        <v/>
      </c>
      <c r="AB125" s="181" t="str">
        <f t="shared" si="84"/>
        <v/>
      </c>
      <c r="AC125" s="264" t="str">
        <f t="shared" si="85"/>
        <v/>
      </c>
      <c r="AD125" s="182" t="str">
        <f t="shared" si="86"/>
        <v/>
      </c>
      <c r="AE125" s="182" t="str">
        <f t="shared" si="87"/>
        <v/>
      </c>
      <c r="AF125" s="182" t="str">
        <f t="shared" si="88"/>
        <v/>
      </c>
      <c r="AG125" s="183" t="str">
        <f t="shared" si="89"/>
        <v/>
      </c>
      <c r="AH125" s="168" t="str">
        <f t="shared" si="107"/>
        <v/>
      </c>
      <c r="AI125" s="208"/>
      <c r="AJ125" s="170">
        <f>COUNT(O127:O151)</f>
        <v>1</v>
      </c>
      <c r="AL125" s="125">
        <v>1</v>
      </c>
      <c r="AM125" s="123" t="str">
        <f t="shared" si="90"/>
        <v>3</v>
      </c>
      <c r="AN125" s="123" t="str">
        <f t="shared" si="91"/>
        <v>3</v>
      </c>
      <c r="AO125" s="123">
        <f>COUNTIF($I$72:I125,I125)</f>
        <v>1</v>
      </c>
      <c r="AP125" s="172" t="str">
        <f t="shared" si="92"/>
        <v/>
      </c>
      <c r="AQ125" s="173" t="str">
        <f t="shared" si="93"/>
        <v/>
      </c>
      <c r="AR125" s="14">
        <f t="shared" si="55"/>
        <v>0</v>
      </c>
      <c r="AS125" s="177" t="str">
        <f t="shared" si="94"/>
        <v/>
      </c>
      <c r="AU125" s="128" t="str">
        <f t="shared" si="95"/>
        <v/>
      </c>
      <c r="AV125" s="128">
        <f t="shared" si="96"/>
        <v>0</v>
      </c>
      <c r="AW125" s="184">
        <f>IF(AV125&lt;1,0,SUMIF($I$44:I124,I125,$W$44:W124))</f>
        <v>0</v>
      </c>
      <c r="AX125" s="184">
        <f>IF(AV125&lt;2,0,SUMIF($I126:I$348,I125,$W126:W$348))</f>
        <v>0</v>
      </c>
      <c r="AY125" s="128">
        <f t="shared" si="97"/>
        <v>0</v>
      </c>
      <c r="AZ125" s="128">
        <f t="shared" si="98"/>
        <v>0</v>
      </c>
      <c r="BA125" s="175">
        <f>IF(AW125+AX125=0,0,IF(AW125=0,VLOOKUP(I125,I126:$W$348,15,FALSE),VLOOKUP(I125,$I$45:$W125,15,FALSE)))</f>
        <v>0</v>
      </c>
      <c r="BB125" s="128">
        <f t="shared" si="99"/>
        <v>0</v>
      </c>
      <c r="BC125" s="175">
        <f>IF(AW125+AX125=0,0,IF(AW125=0,VLOOKUP(I125,I126:$Y$348,17,FALSE),VLOOKUP(I125,$I$45:$Y125,17,FALSE)))</f>
        <v>0</v>
      </c>
      <c r="BD125" s="175">
        <f t="shared" si="100"/>
        <v>0</v>
      </c>
      <c r="BE125" s="128">
        <f t="shared" si="101"/>
        <v>0</v>
      </c>
      <c r="BF125" s="176" t="str">
        <f t="shared" si="102"/>
        <v/>
      </c>
      <c r="BG125" s="128">
        <f t="shared" si="103"/>
        <v>0</v>
      </c>
      <c r="BH125" s="175" t="str">
        <f t="shared" si="104"/>
        <v/>
      </c>
      <c r="BK125" s="177" t="str">
        <f t="shared" si="106"/>
        <v/>
      </c>
      <c r="BL125" s="177"/>
    </row>
    <row r="126" spans="1:69" ht="30" customHeight="1" x14ac:dyDescent="0.15">
      <c r="A126" s="152"/>
      <c r="B126" s="152" t="str">
        <f t="shared" si="37"/>
        <v/>
      </c>
      <c r="C126" s="152">
        <f t="shared" si="38"/>
        <v>0</v>
      </c>
      <c r="D126" s="190"/>
      <c r="E126" s="190"/>
      <c r="F126" s="191"/>
      <c r="G126" s="192"/>
      <c r="H126" s="193"/>
      <c r="I126" s="194">
        <f>$I$42</f>
        <v>0</v>
      </c>
      <c r="J126" s="195"/>
      <c r="K126" s="196"/>
      <c r="L126" s="197"/>
      <c r="M126" s="198"/>
      <c r="N126" s="199"/>
      <c r="O126" s="200"/>
      <c r="P126" s="103">
        <v>1</v>
      </c>
      <c r="Q126" s="201">
        <f>IF(M127&gt;=25,"",COUNT($P$40,$P$70,$P$98,$P$126))</f>
        <v>4</v>
      </c>
      <c r="R126" s="201"/>
      <c r="S126" s="178"/>
      <c r="T126" s="265"/>
      <c r="U126" s="250"/>
      <c r="V126" s="251"/>
      <c r="W126" s="252"/>
      <c r="X126" s="253"/>
      <c r="Z126" s="177"/>
      <c r="AA126" s="205"/>
      <c r="AB126" s="205"/>
      <c r="AC126" s="206"/>
      <c r="AD126" s="205"/>
      <c r="AE126" s="205"/>
      <c r="AF126" s="205"/>
      <c r="AG126" s="123"/>
      <c r="AH126" s="207"/>
      <c r="AI126" s="208" t="s">
        <v>84</v>
      </c>
      <c r="AJ126" s="170">
        <f>COUNT(I129:I153)</f>
        <v>5</v>
      </c>
      <c r="AL126" s="125"/>
      <c r="AM126" s="123"/>
      <c r="AN126" s="123"/>
      <c r="AO126" s="123"/>
      <c r="AP126" s="172"/>
      <c r="AQ126" s="173"/>
      <c r="AR126" s="14" t="str">
        <f t="shared" si="55"/>
        <v/>
      </c>
      <c r="AU126" s="128"/>
      <c r="AV126" s="128"/>
      <c r="AW126" s="184">
        <f>IF(AV126&lt;1,0,SUMIF($I$44:I125,I126,$W$44:W125))</f>
        <v>0</v>
      </c>
      <c r="AX126" s="184">
        <f>IF(AV126&lt;2,0,SUMIF($I127:I$348,I126,$W127:W$348))</f>
        <v>0</v>
      </c>
      <c r="AY126" s="128">
        <f t="shared" si="97"/>
        <v>0</v>
      </c>
      <c r="AZ126" s="128">
        <f t="shared" si="98"/>
        <v>0</v>
      </c>
      <c r="BA126" s="175">
        <f>IF(AW126+AX126=0,0,IF(AW126=0,VLOOKUP(I126,I127:$W$348,15,FALSE),VLOOKUP(I126,$I$45:$W126,15,FALSE)))</f>
        <v>0</v>
      </c>
      <c r="BB126" s="128">
        <f t="shared" si="99"/>
        <v>0</v>
      </c>
      <c r="BC126" s="175">
        <f>IF(AW126+AX126=0,0,IF(AW126=0,VLOOKUP(I126,I127:$Y$348,17,FALSE),VLOOKUP(I126,$I$45:$Y126,17,FALSE)))</f>
        <v>0</v>
      </c>
      <c r="BD126" s="175">
        <f t="shared" si="100"/>
        <v>0</v>
      </c>
      <c r="BE126" s="128">
        <f t="shared" si="101"/>
        <v>0</v>
      </c>
      <c r="BF126" s="176">
        <f t="shared" si="102"/>
        <v>0</v>
      </c>
      <c r="BG126" s="128">
        <f t="shared" si="103"/>
        <v>0</v>
      </c>
      <c r="BH126" s="175">
        <f t="shared" si="104"/>
        <v>0</v>
      </c>
      <c r="BK126" s="177" t="str">
        <f t="shared" si="106"/>
        <v/>
      </c>
      <c r="BL126" s="177"/>
    </row>
    <row r="127" spans="1:69" ht="30" customHeight="1" x14ac:dyDescent="0.15">
      <c r="A127" s="152"/>
      <c r="B127" s="152">
        <f t="shared" si="37"/>
        <v>0</v>
      </c>
      <c r="C127" s="152">
        <f t="shared" si="38"/>
        <v>0</v>
      </c>
      <c r="D127" s="137"/>
      <c r="E127" s="137"/>
      <c r="F127" s="209"/>
      <c r="G127" s="210">
        <f>SUMIF($X$1:$X$40,I127,$Z$1:$Z$40)</f>
        <v>0</v>
      </c>
      <c r="H127" s="112"/>
      <c r="I127" s="285" t="s">
        <v>3</v>
      </c>
      <c r="J127" s="285"/>
      <c r="K127" s="285"/>
      <c r="L127" s="211"/>
      <c r="M127" s="212">
        <f>IF($I$127="","",SUMIF($J$4:$J$32,$I$127,$I$4:$I$32))</f>
        <v>1</v>
      </c>
      <c r="N127" s="254"/>
      <c r="O127" s="255"/>
      <c r="P127" s="103"/>
      <c r="Q127" s="213">
        <f>IF(M127&gt;=25,"",COUNTIF($Q$37:$AH$37,$O$37))</f>
        <v>4</v>
      </c>
      <c r="R127" s="213"/>
      <c r="S127" s="205"/>
      <c r="T127" s="216"/>
      <c r="U127" s="256"/>
      <c r="V127" s="215"/>
      <c r="W127" s="257"/>
      <c r="X127" s="258"/>
      <c r="Y127" s="218"/>
      <c r="Z127" s="219"/>
      <c r="AA127" s="220"/>
      <c r="AB127" s="221"/>
      <c r="AC127" s="222"/>
      <c r="AD127" s="223"/>
      <c r="AE127" s="223"/>
      <c r="AF127" s="223"/>
      <c r="AG127" s="224"/>
      <c r="AH127" s="225"/>
      <c r="AI127" s="123" t="str">
        <f>I127</f>
        <v>宴会</v>
      </c>
      <c r="AJ127" s="170">
        <f>AJ126</f>
        <v>5</v>
      </c>
      <c r="AK127" s="171">
        <f>SUM(Y129:Y153)</f>
        <v>31.5</v>
      </c>
      <c r="AL127" s="125"/>
      <c r="AM127" s="123"/>
      <c r="AN127" s="123"/>
      <c r="AO127" s="123"/>
      <c r="AP127" s="172"/>
      <c r="AQ127" s="173"/>
      <c r="AR127" s="14">
        <f t="shared" si="55"/>
        <v>0</v>
      </c>
      <c r="AU127" s="128"/>
      <c r="AV127" s="128"/>
      <c r="AW127" s="184">
        <f>IF(AV127&lt;1,0,SUMIF($I$44:I126,I127,$W$44:W126))</f>
        <v>0</v>
      </c>
      <c r="AX127" s="184">
        <f>IF(AV127&lt;2,0,SUMIF($I128:I$348,I127,$W128:W$348))</f>
        <v>0</v>
      </c>
      <c r="AY127" s="128">
        <f t="shared" si="97"/>
        <v>0</v>
      </c>
      <c r="AZ127" s="128">
        <f t="shared" si="98"/>
        <v>0</v>
      </c>
      <c r="BA127" s="175">
        <f>IF(AW127+AX127=0,0,IF(AW127=0,VLOOKUP(I127,I128:$W$348,15,FALSE),VLOOKUP(I127,$I$45:$W127,15,FALSE)))</f>
        <v>0</v>
      </c>
      <c r="BB127" s="128">
        <f t="shared" si="99"/>
        <v>0</v>
      </c>
      <c r="BC127" s="175">
        <f>IF(AW127+AX127=0,0,IF(AW127=0,VLOOKUP(I127,I128:$Y$348,17,FALSE),VLOOKUP(I127,$I$45:$Y127,17,FALSE)))</f>
        <v>0</v>
      </c>
      <c r="BD127" s="175">
        <f t="shared" si="100"/>
        <v>0</v>
      </c>
      <c r="BE127" s="128">
        <f t="shared" si="101"/>
        <v>0</v>
      </c>
      <c r="BF127" s="176">
        <f t="shared" si="102"/>
        <v>0</v>
      </c>
      <c r="BG127" s="128">
        <f t="shared" si="103"/>
        <v>0</v>
      </c>
      <c r="BH127" s="175">
        <f t="shared" si="104"/>
        <v>0</v>
      </c>
      <c r="BK127" s="177">
        <f t="shared" si="106"/>
        <v>0</v>
      </c>
      <c r="BL127" s="177"/>
    </row>
    <row r="128" spans="1:69" s="247" customFormat="1" ht="30" customHeight="1" x14ac:dyDescent="0.15">
      <c r="A128" s="152"/>
      <c r="B128" s="152">
        <f t="shared" si="37"/>
        <v>0</v>
      </c>
      <c r="C128" s="152">
        <f t="shared" si="38"/>
        <v>0</v>
      </c>
      <c r="D128" s="152"/>
      <c r="E128" s="152"/>
      <c r="F128" s="138">
        <f>$F$72</f>
        <v>0</v>
      </c>
      <c r="G128" s="226" t="str">
        <f>$G$72</f>
        <v>会場</v>
      </c>
      <c r="H128" s="139" t="str">
        <f>H100</f>
        <v>名前</v>
      </c>
      <c r="I128" s="227" t="str">
        <f>$I$72</f>
        <v>コード</v>
      </c>
      <c r="J128" s="228" t="str">
        <f>$J$72</f>
        <v>ＩＮ</v>
      </c>
      <c r="K128" s="228" t="str">
        <f>$K$72</f>
        <v>ＯＵＴ</v>
      </c>
      <c r="L128" s="229" t="str">
        <f>$L$72</f>
        <v>休憩</v>
      </c>
      <c r="M128" s="230" t="str">
        <f>$M$72</f>
        <v>出張</v>
      </c>
      <c r="N128" s="259" t="str">
        <f>$N$72</f>
        <v>朝食  　 休憩</v>
      </c>
      <c r="O128" s="260">
        <f>$O$72</f>
        <v>0</v>
      </c>
      <c r="P128" s="233"/>
      <c r="Q128" s="233"/>
      <c r="R128" s="234"/>
      <c r="S128" s="235"/>
      <c r="T128" s="235"/>
      <c r="U128" s="161"/>
      <c r="V128" s="235"/>
      <c r="W128" s="236"/>
      <c r="X128" s="163"/>
      <c r="Y128" s="236"/>
      <c r="Z128" s="237"/>
      <c r="AA128" s="238"/>
      <c r="AB128" s="239"/>
      <c r="AC128" s="240"/>
      <c r="AD128" s="241"/>
      <c r="AE128" s="241"/>
      <c r="AF128" s="241"/>
      <c r="AG128" s="242"/>
      <c r="AH128" s="243"/>
      <c r="AI128" s="123"/>
      <c r="AJ128" s="170"/>
      <c r="AK128" s="171"/>
      <c r="AL128" s="125"/>
      <c r="AM128" s="123" t="str">
        <f>CONCATENATE($M126,$N128)</f>
        <v>朝食  　 休憩</v>
      </c>
      <c r="AN128" s="123" t="str">
        <f>CONCATENATE($F128,$M128)</f>
        <v>0出張</v>
      </c>
      <c r="AO128" s="123"/>
      <c r="AP128" s="262"/>
      <c r="AQ128" s="263"/>
      <c r="AR128" s="14">
        <f t="shared" si="55"/>
        <v>0</v>
      </c>
      <c r="AS128" s="177"/>
      <c r="AT128" s="177"/>
      <c r="AU128" s="171"/>
      <c r="AV128" s="171"/>
      <c r="AW128" s="16">
        <f>IF(AV128&lt;1,0,SUMIF($I$44:I127,I128,$W$44:W127))</f>
        <v>0</v>
      </c>
      <c r="AX128" s="16">
        <f>IF(AV128&lt;2,0,SUMIF($I129:I$348,I128,$W129:W$348))</f>
        <v>0</v>
      </c>
      <c r="AY128" s="171">
        <f t="shared" si="97"/>
        <v>0</v>
      </c>
      <c r="AZ128" s="171">
        <f t="shared" si="98"/>
        <v>0</v>
      </c>
      <c r="BA128" s="245">
        <f>IF(AW128+AX128=0,0,IF(AW128=0,VLOOKUP(I128,I129:$W$348,15,FALSE),VLOOKUP(I128,$I$45:$W128,15,FALSE)))</f>
        <v>0</v>
      </c>
      <c r="BB128" s="171">
        <f t="shared" si="99"/>
        <v>0</v>
      </c>
      <c r="BC128" s="245">
        <f>IF(AW128+AX128=0,0,IF(AW128=0,VLOOKUP(I128,I129:$Y$348,17,FALSE),VLOOKUP(I128,$I$45:$Y128,17,FALSE)))</f>
        <v>0</v>
      </c>
      <c r="BD128" s="245">
        <f t="shared" si="100"/>
        <v>0</v>
      </c>
      <c r="BE128" s="171">
        <f t="shared" si="101"/>
        <v>0</v>
      </c>
      <c r="BF128" s="246">
        <f t="shared" si="102"/>
        <v>0</v>
      </c>
      <c r="BG128" s="171">
        <f t="shared" si="103"/>
        <v>0</v>
      </c>
      <c r="BH128" s="245">
        <f t="shared" si="104"/>
        <v>0</v>
      </c>
      <c r="BI128" s="171"/>
      <c r="BJ128" s="171"/>
      <c r="BK128" s="177"/>
      <c r="BL128" s="177"/>
      <c r="BM128" s="128"/>
      <c r="BN128" s="128"/>
      <c r="BO128" s="128"/>
      <c r="BP128" s="128"/>
      <c r="BQ128" s="128"/>
    </row>
    <row r="129" spans="1:69" ht="30" customHeight="1" x14ac:dyDescent="0.15">
      <c r="A129" s="152" t="str">
        <f t="shared" ref="A129:A153" si="109">IF(I129="","",CONCATENATE(AO129,CONCATENATE(SUMIF($G$4:$G$32,G129,$F$4:$F$32),I129)))</f>
        <v>1035931</v>
      </c>
      <c r="B129" s="152">
        <f t="shared" si="37"/>
        <v>0</v>
      </c>
      <c r="C129" s="152">
        <f t="shared" si="38"/>
        <v>1</v>
      </c>
      <c r="D129" s="152" t="str">
        <f t="shared" ref="D129:D153" si="110">CONCATENATE(AR129,CONCATENATE(E129,F129))</f>
        <v>001</v>
      </c>
      <c r="E129" s="152">
        <f t="shared" ref="E129:E153" si="111">IF(I129="","",IF(AR128=AR129,SUMIF($AR$73:$AR$348,AR129),IF(AR130="",AR129,IF(AR129=AR130,SUMIF($AR$73:$AR$348,AR129)))))</f>
        <v>0</v>
      </c>
      <c r="F129" s="152">
        <v>1</v>
      </c>
      <c r="G129" s="154" t="str">
        <f>CONCATENATE($G$127,F129)</f>
        <v>01</v>
      </c>
      <c r="H129" s="140" t="str">
        <f>IF(I129="","",VLOOKUP(I129,[3]マスター!$B$2:$C$5000,2,0))</f>
        <v>山岸　世暉</v>
      </c>
      <c r="I129" s="155">
        <v>35931</v>
      </c>
      <c r="J129" s="156">
        <v>15.5</v>
      </c>
      <c r="K129" s="156">
        <v>22.75</v>
      </c>
      <c r="L129" s="157">
        <v>0.75</v>
      </c>
      <c r="M129" s="158"/>
      <c r="N129" s="156"/>
      <c r="O129" s="159" t="str">
        <f t="shared" ref="O129:O153" si="112">IF(J129="","",IF(AV129&gt;2,IF(BG129=3,"ssS",IF(BG129=2,"sSs","Sss")),IF(AV129=2,IF(BG129=3,"sS","Ss"),"")))</f>
        <v/>
      </c>
      <c r="P129" s="280" t="str">
        <f>IF(I129="","",VLOOKUP(I129,[3]マスター!$B$2:$C$5000,2,0))</f>
        <v>山岸　世暉</v>
      </c>
      <c r="Q129" s="280" t="e">
        <f>VLOOKUP(R129,[3]マスター!$B$2:$C$5000,2,0)</f>
        <v>#N/A</v>
      </c>
      <c r="R129" s="280" t="e">
        <f>VLOOKUP(S129,[3]マスター!$B$2:$C$5000,2,0)</f>
        <v>#N/A</v>
      </c>
      <c r="S129" s="281" t="str">
        <f>IF(I129="","",VLOOKUP(I129,[3]マスター!$B$2:$D$5000,3,0))</f>
        <v>ヤマギシ　ツグキ</v>
      </c>
      <c r="T129" s="281"/>
      <c r="U129" s="161" t="str">
        <f>IF(I129="","",VLOOKUP(I129,[3]マスター!$B$2:$L$5000,11,0))</f>
        <v>E</v>
      </c>
      <c r="V129" s="161">
        <f>IF(I129="","",VLOOKUP(I129,[3]マスター!$B$2:$K$5000,10,0))</f>
        <v>1400</v>
      </c>
      <c r="W129" s="179">
        <f>J129+L129</f>
        <v>16.25</v>
      </c>
      <c r="X129" s="163">
        <f>K129-N129</f>
        <v>22.75</v>
      </c>
      <c r="Y129" s="179">
        <f>IF(V129&lt;&gt;"",X129-W129,"")</f>
        <v>6.5</v>
      </c>
      <c r="Z129" s="180">
        <f>IF(V129&lt;&gt;"",V129*Y129,"")</f>
        <v>9100</v>
      </c>
      <c r="AA129" s="181">
        <f>IF(V129&lt;&gt;"",IF(W129&lt;7,7-W129,0),"")</f>
        <v>0</v>
      </c>
      <c r="AB129" s="181">
        <f>IF(V129&lt;&gt;"",IF(X129&gt;22,X129-22,0),"")</f>
        <v>0.75</v>
      </c>
      <c r="AC129" s="264">
        <f>IF(V129&lt;&gt;"",IF(P129=V129,IF((Y129+Y130)&gt;8,(Y129+Y130)-8),IF(Y129&gt;8,Y129-8,0)),"")</f>
        <v>0</v>
      </c>
      <c r="AD129" s="182">
        <f>IF(V129&lt;&gt;"",V129*AA129*0.25,"")</f>
        <v>0</v>
      </c>
      <c r="AE129" s="182">
        <f>IF(V129&lt;&gt;"",V129*AB129*0.25,"")</f>
        <v>262.5</v>
      </c>
      <c r="AF129" s="182">
        <f>IF(AC129&lt;&gt;"",V129*0.25*AC129,"")</f>
        <v>0</v>
      </c>
      <c r="AG129" s="183">
        <f>IF(I129="","",IF(AV129&gt;2,IF(BG129=3,$AG$42,IF(BG129=2,$AG$42,$AG$43)),IF(AV129=2,IF(BG129=3,$AG$42,$AG$43),$AG$43)))</f>
        <v>700</v>
      </c>
      <c r="AH129" s="168">
        <f>IF(V129&lt;&gt;"",Z129+AD129+AE129+AF129,"")</f>
        <v>9362.5</v>
      </c>
      <c r="AL129" s="125">
        <v>1</v>
      </c>
      <c r="AM129" s="123" t="str">
        <f t="shared" ref="AM129:AM153" si="113">CONCATENATE($M$127,$N129)</f>
        <v>1</v>
      </c>
      <c r="AN129" s="123" t="str">
        <f t="shared" ref="AN129:AN153" si="114">CONCATENATE($M$127,$M129)</f>
        <v>1</v>
      </c>
      <c r="AO129" s="123">
        <f>COUNTIF($I$72:I129,I129)</f>
        <v>1</v>
      </c>
      <c r="AP129" s="172">
        <f t="shared" ref="AP129:AP153" si="115">Y129</f>
        <v>6.5</v>
      </c>
      <c r="AQ129" s="173">
        <f t="shared" ref="AQ129:AQ153" si="116">AH129</f>
        <v>9362.5</v>
      </c>
      <c r="AR129" s="14">
        <f t="shared" si="55"/>
        <v>0</v>
      </c>
      <c r="AS129" s="177">
        <f t="shared" ref="AS129:AS153" si="117">IF($I129="","",RANK($I129,$I$73:$I$348,0))</f>
        <v>4</v>
      </c>
      <c r="AU129" s="128">
        <f t="shared" ref="AU129:AU153" si="118">IF(I129&gt;1,1,"")</f>
        <v>1</v>
      </c>
      <c r="AV129" s="128">
        <f t="shared" ref="AV129:AV153" si="119">SUMIF($I$45:$I$348,I129,$AU$45:$AU$348)</f>
        <v>1</v>
      </c>
      <c r="AW129" s="184">
        <f>IF(AV129&lt;1,0,SUMIF($I$44:I128,I129,$W$44:W128))</f>
        <v>0</v>
      </c>
      <c r="AX129" s="184">
        <f>IF(AV129&lt;2,0,SUMIF($I130:I$348,I129,$W130:W$348))</f>
        <v>0</v>
      </c>
      <c r="AY129" s="128">
        <f t="shared" si="97"/>
        <v>0</v>
      </c>
      <c r="AZ129" s="128">
        <f t="shared" si="98"/>
        <v>0</v>
      </c>
      <c r="BA129" s="175">
        <f>IF(AW129+AX129=0,0,IF(AW129=0,VLOOKUP(I129,I130:$W$348,15,FALSE),VLOOKUP(I129,$I$45:$W129,15,FALSE)))</f>
        <v>0</v>
      </c>
      <c r="BB129" s="128">
        <f t="shared" si="99"/>
        <v>0</v>
      </c>
      <c r="BC129" s="175">
        <f>IF(AW129+AX129=0,0,IF(AW129=0,VLOOKUP(I129,I130:$Y$348,17,FALSE),VLOOKUP(I129,$I$45:$Y129,17,FALSE)))</f>
        <v>0</v>
      </c>
      <c r="BD129" s="175">
        <f t="shared" si="100"/>
        <v>0</v>
      </c>
      <c r="BE129" s="128">
        <f t="shared" si="101"/>
        <v>0</v>
      </c>
      <c r="BF129" s="176">
        <f t="shared" si="102"/>
        <v>0</v>
      </c>
      <c r="BG129" s="128">
        <f t="shared" si="103"/>
        <v>0</v>
      </c>
      <c r="BH129" s="175">
        <f t="shared" si="104"/>
        <v>0</v>
      </c>
      <c r="BK129" s="177" t="str">
        <f>IF(AR129=AR125,"",AR129)</f>
        <v/>
      </c>
      <c r="BL129" s="177"/>
      <c r="BM129" s="178"/>
      <c r="BN129" s="178"/>
      <c r="BO129" s="178"/>
      <c r="BP129" s="178"/>
      <c r="BQ129" s="178"/>
    </row>
    <row r="130" spans="1:69" ht="30" customHeight="1" x14ac:dyDescent="0.15">
      <c r="A130" s="152" t="str">
        <f t="shared" si="109"/>
        <v>1035792</v>
      </c>
      <c r="B130" s="152">
        <f t="shared" si="37"/>
        <v>0</v>
      </c>
      <c r="C130" s="152">
        <f t="shared" si="38"/>
        <v>1</v>
      </c>
      <c r="D130" s="152" t="str">
        <f t="shared" si="110"/>
        <v>002</v>
      </c>
      <c r="E130" s="152">
        <f t="shared" si="111"/>
        <v>0</v>
      </c>
      <c r="F130" s="152">
        <v>2</v>
      </c>
      <c r="G130" s="154" t="str">
        <f t="shared" ref="G130:G153" si="120">CONCATENATE($G$127,F130)</f>
        <v>02</v>
      </c>
      <c r="H130" s="140" t="str">
        <f>IF(I130="","",VLOOKUP(I130,[3]マスター!$B$2:$C$5000,2,0))</f>
        <v>髙見　渚沙</v>
      </c>
      <c r="I130" s="155">
        <v>35792</v>
      </c>
      <c r="J130" s="156">
        <v>16.5</v>
      </c>
      <c r="K130" s="156">
        <v>23.25</v>
      </c>
      <c r="L130" s="157">
        <v>0.75</v>
      </c>
      <c r="M130" s="158"/>
      <c r="N130" s="156"/>
      <c r="O130" s="159" t="str">
        <f t="shared" si="112"/>
        <v/>
      </c>
      <c r="P130" s="280" t="str">
        <f>IF(I130="","",VLOOKUP(I130,[3]マスター!$B$2:$C$5000,2,0))</f>
        <v>髙見　渚沙</v>
      </c>
      <c r="Q130" s="280" t="e">
        <f>VLOOKUP(R130,[3]マスター!$B$2:$C$5000,2,0)</f>
        <v>#N/A</v>
      </c>
      <c r="R130" s="280" t="e">
        <f>VLOOKUP(S130,[3]マスター!$B$2:$C$5000,2,0)</f>
        <v>#N/A</v>
      </c>
      <c r="S130" s="281" t="str">
        <f>IF(I130="","",VLOOKUP(I130,[3]マスター!$B$2:$D$5000,3,0))</f>
        <v>タカミ　ナギサ</v>
      </c>
      <c r="T130" s="281"/>
      <c r="U130" s="161" t="str">
        <f>IF(I130="","",VLOOKUP(I130,[3]マスター!$B$2:$L$5000,11,0))</f>
        <v>E</v>
      </c>
      <c r="V130" s="161">
        <f>IF(I130="","",VLOOKUP(I130,[3]マスター!$B$2:$K$5000,10,0))</f>
        <v>1400</v>
      </c>
      <c r="W130" s="179">
        <f t="shared" ref="W130:W153" si="121">J130+L130</f>
        <v>17.25</v>
      </c>
      <c r="X130" s="163">
        <f t="shared" si="108"/>
        <v>23.25</v>
      </c>
      <c r="Y130" s="179">
        <f t="shared" ref="Y130:Y153" si="122">IF(V130&lt;&gt;"",X130-W130,"")</f>
        <v>6</v>
      </c>
      <c r="Z130" s="180">
        <f t="shared" ref="Z130:Z153" si="123">IF(V130&lt;&gt;"",V130*Y130,"")</f>
        <v>8400</v>
      </c>
      <c r="AA130" s="181">
        <f t="shared" ref="AA130:AA153" si="124">IF(V130&lt;&gt;"",IF(W130&lt;7,7-W130,0),"")</f>
        <v>0</v>
      </c>
      <c r="AB130" s="181">
        <f t="shared" ref="AB130:AB153" si="125">IF(V130&lt;&gt;"",IF(X130&gt;22,X130-22,0),"")</f>
        <v>1.25</v>
      </c>
      <c r="AC130" s="264">
        <f t="shared" ref="AC130:AC153" si="126">IF(V130&lt;&gt;"",IF(P130=V130,IF((Y130+Y131)&gt;8,(Y130+Y131)-8),IF(Y130&gt;8,Y130-8,0)),"")</f>
        <v>0</v>
      </c>
      <c r="AD130" s="182">
        <f t="shared" ref="AD130:AD153" si="127">IF(V130&lt;&gt;"",V130*AA130*0.25,"")</f>
        <v>0</v>
      </c>
      <c r="AE130" s="182">
        <f t="shared" ref="AE130:AE153" si="128">IF(V130&lt;&gt;"",V130*AB130*0.25,"")</f>
        <v>437.5</v>
      </c>
      <c r="AF130" s="182">
        <f t="shared" ref="AF130:AF153" si="129">IF(AC130&lt;&gt;"",V130*0.25*AC130,"")</f>
        <v>0</v>
      </c>
      <c r="AG130" s="183">
        <f t="shared" ref="AG130:AG153" si="130">IF(I130="","",IF(AV130&gt;2,IF(BG130=3,$AG$42,IF(BG130=2,$AG$42,$AG$43)),IF(AV130=2,IF(BG130=3,$AG$42,$AG$43),$AG$43)))</f>
        <v>700</v>
      </c>
      <c r="AH130" s="168">
        <f>IF(V130&lt;&gt;"",Z130+AD130+AE130+AF130,"")</f>
        <v>8837.5</v>
      </c>
      <c r="AL130" s="125">
        <v>1</v>
      </c>
      <c r="AM130" s="123" t="str">
        <f t="shared" si="113"/>
        <v>1</v>
      </c>
      <c r="AN130" s="123" t="str">
        <f t="shared" si="114"/>
        <v>1</v>
      </c>
      <c r="AO130" s="123">
        <f>COUNTIF($I$72:I130,I130)</f>
        <v>1</v>
      </c>
      <c r="AP130" s="172">
        <f t="shared" si="115"/>
        <v>6</v>
      </c>
      <c r="AQ130" s="173">
        <f t="shared" si="116"/>
        <v>8837.5</v>
      </c>
      <c r="AR130" s="14">
        <f t="shared" si="55"/>
        <v>0</v>
      </c>
      <c r="AS130" s="177">
        <f t="shared" si="117"/>
        <v>5</v>
      </c>
      <c r="AU130" s="128">
        <f t="shared" si="118"/>
        <v>1</v>
      </c>
      <c r="AV130" s="128">
        <f t="shared" si="119"/>
        <v>1</v>
      </c>
      <c r="AW130" s="184">
        <f>IF(AV130&lt;1,0,SUMIF($I$44:I129,I130,$W$44:W129))</f>
        <v>0</v>
      </c>
      <c r="AX130" s="184">
        <f>IF(AV130&lt;2,0,SUMIF($I131:I$348,I130,$W131:W$348))</f>
        <v>0</v>
      </c>
      <c r="AY130" s="128">
        <f t="shared" si="97"/>
        <v>0</v>
      </c>
      <c r="AZ130" s="128">
        <f t="shared" si="98"/>
        <v>0</v>
      </c>
      <c r="BA130" s="175">
        <f>IF(AW130+AX130=0,0,IF(AW130=0,VLOOKUP(I130,I131:$W$348,15,FALSE),VLOOKUP(I130,$I$45:$W130,15,FALSE)))</f>
        <v>0</v>
      </c>
      <c r="BB130" s="128">
        <f t="shared" si="99"/>
        <v>0</v>
      </c>
      <c r="BC130" s="175">
        <f>IF(AW130+AX130=0,0,IF(AW130=0,VLOOKUP(I130,I131:$Y$348,17,FALSE),VLOOKUP(I130,$I$45:$Y130,17,FALSE)))</f>
        <v>0</v>
      </c>
      <c r="BD130" s="175">
        <f t="shared" si="100"/>
        <v>0</v>
      </c>
      <c r="BE130" s="128">
        <f t="shared" si="101"/>
        <v>0</v>
      </c>
      <c r="BF130" s="176">
        <f t="shared" si="102"/>
        <v>0</v>
      </c>
      <c r="BG130" s="128">
        <f t="shared" si="103"/>
        <v>0</v>
      </c>
      <c r="BH130" s="175">
        <f t="shared" si="104"/>
        <v>0</v>
      </c>
      <c r="BK130" s="177" t="str">
        <f t="shared" ref="BK130:BK155" si="131">IF(AR130=AR129,"",AR130)</f>
        <v/>
      </c>
      <c r="BL130" s="177"/>
      <c r="BM130" s="178"/>
      <c r="BN130" s="178"/>
      <c r="BO130" s="178"/>
      <c r="BP130" s="178"/>
      <c r="BQ130" s="178"/>
    </row>
    <row r="131" spans="1:69" ht="30" customHeight="1" x14ac:dyDescent="0.15">
      <c r="A131" s="152" t="str">
        <f t="shared" si="109"/>
        <v>1022788</v>
      </c>
      <c r="B131" s="152">
        <f t="shared" si="37"/>
        <v>0</v>
      </c>
      <c r="C131" s="152">
        <f t="shared" si="38"/>
        <v>1</v>
      </c>
      <c r="D131" s="152" t="str">
        <f t="shared" si="110"/>
        <v>003</v>
      </c>
      <c r="E131" s="152">
        <f t="shared" si="111"/>
        <v>0</v>
      </c>
      <c r="F131" s="152">
        <v>3</v>
      </c>
      <c r="G131" s="154" t="str">
        <f t="shared" si="120"/>
        <v>03</v>
      </c>
      <c r="H131" s="140" t="str">
        <f>IF(I131="","",VLOOKUP(I131,[3]マスター!$B$2:$C$5000,2,0))</f>
        <v>小縄　永遠</v>
      </c>
      <c r="I131" s="155">
        <v>22788</v>
      </c>
      <c r="J131" s="156">
        <v>14</v>
      </c>
      <c r="K131" s="156">
        <v>23.25</v>
      </c>
      <c r="L131" s="157">
        <v>0.75</v>
      </c>
      <c r="M131" s="158"/>
      <c r="N131" s="156"/>
      <c r="O131" s="159" t="str">
        <f t="shared" si="112"/>
        <v/>
      </c>
      <c r="P131" s="280" t="str">
        <f>IF(I131="","",VLOOKUP(I131,[3]マスター!$B$2:$C$5000,2,0))</f>
        <v>小縄　永遠</v>
      </c>
      <c r="Q131" s="280" t="e">
        <f>VLOOKUP(R131,[3]マスター!$B$2:$C$5000,2,0)</f>
        <v>#N/A</v>
      </c>
      <c r="R131" s="280" t="e">
        <f>VLOOKUP(S131,[3]マスター!$B$2:$C$5000,2,0)</f>
        <v>#N/A</v>
      </c>
      <c r="S131" s="281" t="str">
        <f>IF(I131="","",VLOOKUP(I131,[3]マスター!$B$2:$D$5000,3,0))</f>
        <v>コナワ　トワ</v>
      </c>
      <c r="T131" s="281"/>
      <c r="U131" s="161" t="str">
        <f>IF(I131="","",VLOOKUP(I131,[3]マスター!$B$2:$L$5000,11,0))</f>
        <v>F</v>
      </c>
      <c r="V131" s="161">
        <f>IF(I131="","",VLOOKUP(I131,[3]マスター!$B$2:$K$5000,10,0))</f>
        <v>1500</v>
      </c>
      <c r="W131" s="179">
        <f t="shared" si="121"/>
        <v>14.75</v>
      </c>
      <c r="X131" s="163">
        <f t="shared" si="108"/>
        <v>23.25</v>
      </c>
      <c r="Y131" s="179">
        <f t="shared" si="122"/>
        <v>8.5</v>
      </c>
      <c r="Z131" s="180">
        <f t="shared" si="123"/>
        <v>12750</v>
      </c>
      <c r="AA131" s="181">
        <f t="shared" si="124"/>
        <v>0</v>
      </c>
      <c r="AB131" s="181">
        <f t="shared" si="125"/>
        <v>1.25</v>
      </c>
      <c r="AC131" s="264">
        <f t="shared" si="126"/>
        <v>0.5</v>
      </c>
      <c r="AD131" s="182">
        <f t="shared" si="127"/>
        <v>0</v>
      </c>
      <c r="AE131" s="182">
        <f t="shared" si="128"/>
        <v>468.75</v>
      </c>
      <c r="AF131" s="182">
        <f t="shared" si="129"/>
        <v>187.5</v>
      </c>
      <c r="AG131" s="183">
        <f t="shared" si="130"/>
        <v>700</v>
      </c>
      <c r="AH131" s="168">
        <f t="shared" ref="AH131:AH153" si="132">IF(V131&lt;&gt;"",Z131+AD131+AE131+AF131,"")</f>
        <v>13406.25</v>
      </c>
      <c r="AL131" s="125">
        <v>1</v>
      </c>
      <c r="AM131" s="123" t="str">
        <f t="shared" si="113"/>
        <v>1</v>
      </c>
      <c r="AN131" s="123" t="str">
        <f t="shared" si="114"/>
        <v>1</v>
      </c>
      <c r="AO131" s="123">
        <f>COUNTIF($I$72:I131,I131)</f>
        <v>1</v>
      </c>
      <c r="AP131" s="172">
        <f t="shared" si="115"/>
        <v>8.5</v>
      </c>
      <c r="AQ131" s="173">
        <f t="shared" si="116"/>
        <v>13406.25</v>
      </c>
      <c r="AR131" s="14">
        <f t="shared" si="55"/>
        <v>0</v>
      </c>
      <c r="AS131" s="177">
        <f t="shared" si="117"/>
        <v>9</v>
      </c>
      <c r="AU131" s="128">
        <f t="shared" si="118"/>
        <v>1</v>
      </c>
      <c r="AV131" s="128">
        <f t="shared" si="119"/>
        <v>1</v>
      </c>
      <c r="AW131" s="184">
        <f>IF(AV131&lt;1,0,SUMIF($I$44:I130,I131,$W$44:W130))</f>
        <v>0</v>
      </c>
      <c r="AX131" s="184">
        <f>IF(AV131&lt;2,0,SUMIF($I132:I$348,I131,$W132:W$348))</f>
        <v>0</v>
      </c>
      <c r="AY131" s="128">
        <f t="shared" si="97"/>
        <v>0</v>
      </c>
      <c r="AZ131" s="128">
        <f t="shared" si="98"/>
        <v>0</v>
      </c>
      <c r="BA131" s="175">
        <f>IF(AW131+AX131=0,0,IF(AW131=0,VLOOKUP(I131,I132:$W$348,15,FALSE),VLOOKUP(I131,$I$45:$W131,15,FALSE)))</f>
        <v>0</v>
      </c>
      <c r="BB131" s="128">
        <f t="shared" si="99"/>
        <v>0</v>
      </c>
      <c r="BC131" s="175">
        <f>IF(AW131+AX131=0,0,IF(AW131=0,VLOOKUP(I131,I132:$Y$348,17,FALSE),VLOOKUP(I131,$I$45:$Y131,17,FALSE)))</f>
        <v>0</v>
      </c>
      <c r="BD131" s="175">
        <f t="shared" si="100"/>
        <v>0</v>
      </c>
      <c r="BE131" s="128">
        <f t="shared" si="101"/>
        <v>0</v>
      </c>
      <c r="BF131" s="176">
        <f t="shared" si="102"/>
        <v>0</v>
      </c>
      <c r="BG131" s="128">
        <f t="shared" si="103"/>
        <v>0</v>
      </c>
      <c r="BH131" s="175">
        <f t="shared" si="104"/>
        <v>0</v>
      </c>
      <c r="BK131" s="177" t="str">
        <f t="shared" si="131"/>
        <v/>
      </c>
      <c r="BL131" s="177"/>
      <c r="BM131" s="178"/>
      <c r="BN131" s="178"/>
      <c r="BO131" s="178"/>
      <c r="BP131" s="178"/>
      <c r="BQ131" s="178"/>
    </row>
    <row r="132" spans="1:69" ht="30" customHeight="1" x14ac:dyDescent="0.15">
      <c r="A132" s="152" t="str">
        <f t="shared" si="109"/>
        <v>2035665</v>
      </c>
      <c r="B132" s="152">
        <f t="shared" si="37"/>
        <v>0</v>
      </c>
      <c r="C132" s="152">
        <f t="shared" si="38"/>
        <v>2</v>
      </c>
      <c r="D132" s="152" t="str">
        <f t="shared" si="110"/>
        <v>004</v>
      </c>
      <c r="E132" s="152">
        <f t="shared" si="111"/>
        <v>0</v>
      </c>
      <c r="F132" s="152">
        <v>4</v>
      </c>
      <c r="G132" s="154" t="str">
        <f t="shared" si="120"/>
        <v>04</v>
      </c>
      <c r="H132" s="140" t="str">
        <f>IF(I132="","",VLOOKUP(I132,[3]マスター!$B$2:$C$5000,2,0))</f>
        <v>塩崎　航</v>
      </c>
      <c r="I132" s="155">
        <v>35665</v>
      </c>
      <c r="J132" s="156">
        <v>16</v>
      </c>
      <c r="K132" s="156">
        <v>23</v>
      </c>
      <c r="L132" s="157">
        <v>0.75</v>
      </c>
      <c r="M132" s="158"/>
      <c r="N132" s="156"/>
      <c r="O132" s="159" t="str">
        <f t="shared" si="112"/>
        <v>sS</v>
      </c>
      <c r="P132" s="280" t="str">
        <f>IF(I132="","",VLOOKUP(I132,[3]マスター!$B$2:$C$5000,2,0))</f>
        <v>塩崎　航</v>
      </c>
      <c r="Q132" s="280" t="e">
        <f>VLOOKUP(R132,[3]マスター!$B$2:$C$5000,2,0)</f>
        <v>#N/A</v>
      </c>
      <c r="R132" s="280" t="e">
        <f>VLOOKUP(S132,[3]マスター!$B$2:$C$5000,2,0)</f>
        <v>#N/A</v>
      </c>
      <c r="S132" s="281" t="str">
        <f>IF(I132="","",VLOOKUP(I132,[3]マスター!$B$2:$D$5000,3,0))</f>
        <v>シオザキ　ワタル</v>
      </c>
      <c r="T132" s="281"/>
      <c r="U132" s="161" t="str">
        <f>IF(I132="","",VLOOKUP(I132,[3]マスター!$B$2:$L$5000,11,0))</f>
        <v>E</v>
      </c>
      <c r="V132" s="161">
        <f>IF(I132="","",VLOOKUP(I132,[3]マスター!$B$2:$K$5000,10,0))</f>
        <v>1400</v>
      </c>
      <c r="W132" s="179">
        <f t="shared" si="121"/>
        <v>16.75</v>
      </c>
      <c r="X132" s="163">
        <f t="shared" si="108"/>
        <v>23</v>
      </c>
      <c r="Y132" s="179">
        <f t="shared" si="122"/>
        <v>6.25</v>
      </c>
      <c r="Z132" s="180">
        <f t="shared" si="123"/>
        <v>8750</v>
      </c>
      <c r="AA132" s="181">
        <f t="shared" si="124"/>
        <v>0</v>
      </c>
      <c r="AB132" s="181">
        <f t="shared" si="125"/>
        <v>1</v>
      </c>
      <c r="AC132" s="264">
        <f t="shared" si="126"/>
        <v>0</v>
      </c>
      <c r="AD132" s="182">
        <f t="shared" si="127"/>
        <v>0</v>
      </c>
      <c r="AE132" s="182">
        <f t="shared" si="128"/>
        <v>350</v>
      </c>
      <c r="AF132" s="182">
        <f t="shared" si="129"/>
        <v>0</v>
      </c>
      <c r="AG132" s="183">
        <f t="shared" si="130"/>
        <v>0</v>
      </c>
      <c r="AH132" s="168">
        <f t="shared" si="132"/>
        <v>9100</v>
      </c>
      <c r="AL132" s="125">
        <v>1</v>
      </c>
      <c r="AM132" s="123" t="str">
        <f t="shared" si="113"/>
        <v>1</v>
      </c>
      <c r="AN132" s="123" t="str">
        <f t="shared" si="114"/>
        <v>1</v>
      </c>
      <c r="AO132" s="123">
        <f>COUNTIF($I$72:I132,I132)</f>
        <v>2</v>
      </c>
      <c r="AP132" s="172">
        <f t="shared" si="115"/>
        <v>6.25</v>
      </c>
      <c r="AQ132" s="173">
        <f t="shared" si="116"/>
        <v>9100</v>
      </c>
      <c r="AR132" s="14">
        <f t="shared" si="55"/>
        <v>0</v>
      </c>
      <c r="AS132" s="177">
        <f t="shared" si="117"/>
        <v>6</v>
      </c>
      <c r="AU132" s="128">
        <f t="shared" si="118"/>
        <v>1</v>
      </c>
      <c r="AV132" s="128">
        <f t="shared" si="119"/>
        <v>2</v>
      </c>
      <c r="AW132" s="184">
        <f>IF(AV132&lt;1,0,SUMIF($I$44:I131,I132,$W$44:W131))</f>
        <v>11</v>
      </c>
      <c r="AX132" s="184">
        <f>IF(AV132&lt;2,0,SUMIF($I133:I$348,I132,$W133:W$348))</f>
        <v>0</v>
      </c>
      <c r="AY132" s="128">
        <f t="shared" si="97"/>
        <v>2.25</v>
      </c>
      <c r="AZ132" s="128">
        <f t="shared" si="98"/>
        <v>2.25</v>
      </c>
      <c r="BA132" s="175">
        <f>IF(AW132+AX132=0,0,IF(AW132=0,VLOOKUP(I132,I133:$W$348,15,FALSE),VLOOKUP(I132,$I$45:$W132,15,FALSE)))</f>
        <v>11</v>
      </c>
      <c r="BB132" s="128">
        <f t="shared" si="99"/>
        <v>1</v>
      </c>
      <c r="BC132" s="175">
        <f>IF(AW132+AX132=0,0,IF(AW132=0,VLOOKUP(I132,I133:$Y$348,17,FALSE),VLOOKUP(I132,$I$45:$Y132,17,FALSE)))</f>
        <v>4</v>
      </c>
      <c r="BD132" s="175">
        <f t="shared" si="100"/>
        <v>0</v>
      </c>
      <c r="BE132" s="128">
        <f t="shared" si="101"/>
        <v>0</v>
      </c>
      <c r="BF132" s="176">
        <f t="shared" si="102"/>
        <v>0</v>
      </c>
      <c r="BG132" s="128">
        <f t="shared" si="103"/>
        <v>3</v>
      </c>
      <c r="BH132" s="175">
        <f t="shared" si="104"/>
        <v>0</v>
      </c>
      <c r="BK132" s="177" t="str">
        <f t="shared" si="131"/>
        <v/>
      </c>
      <c r="BL132" s="177"/>
      <c r="BM132" s="178"/>
      <c r="BN132" s="178"/>
      <c r="BO132" s="178"/>
      <c r="BP132" s="178"/>
      <c r="BQ132" s="178"/>
    </row>
    <row r="133" spans="1:69" ht="30" customHeight="1" x14ac:dyDescent="0.15">
      <c r="A133" s="152" t="str">
        <f t="shared" si="109"/>
        <v>1036829</v>
      </c>
      <c r="B133" s="152">
        <f t="shared" si="37"/>
        <v>0</v>
      </c>
      <c r="C133" s="152">
        <f t="shared" si="38"/>
        <v>1</v>
      </c>
      <c r="D133" s="152" t="str">
        <f t="shared" si="110"/>
        <v>005</v>
      </c>
      <c r="E133" s="152">
        <f t="shared" si="111"/>
        <v>0</v>
      </c>
      <c r="F133" s="152">
        <v>5</v>
      </c>
      <c r="G133" s="154" t="str">
        <f t="shared" si="120"/>
        <v>05</v>
      </c>
      <c r="H133" s="140" t="str">
        <f>IF(I133="","",VLOOKUP(I133,[3]マスター!$B$2:$C$5000,2,0))</f>
        <v>宮本 脩斗</v>
      </c>
      <c r="I133" s="155">
        <v>36829</v>
      </c>
      <c r="J133" s="156">
        <v>17</v>
      </c>
      <c r="K133" s="156">
        <v>22</v>
      </c>
      <c r="L133" s="157">
        <v>0.75</v>
      </c>
      <c r="M133" s="158"/>
      <c r="N133" s="156"/>
      <c r="O133" s="159" t="str">
        <f t="shared" si="112"/>
        <v/>
      </c>
      <c r="P133" s="280" t="str">
        <f>IF(I133="","",VLOOKUP(I133,[3]マスター!$B$2:$C$5000,2,0))</f>
        <v>宮本 脩斗</v>
      </c>
      <c r="Q133" s="280" t="e">
        <f>VLOOKUP(R133,[3]マスター!$B$2:$C$5000,2,0)</f>
        <v>#N/A</v>
      </c>
      <c r="R133" s="280" t="e">
        <f>VLOOKUP(S133,[3]マスター!$B$2:$C$5000,2,0)</f>
        <v>#N/A</v>
      </c>
      <c r="S133" s="281" t="str">
        <f>IF(I133="","",VLOOKUP(I133,[3]マスター!$B$2:$D$5000,3,0))</f>
        <v>ミヤモト　シュウト</v>
      </c>
      <c r="T133" s="281"/>
      <c r="U133" s="161" t="str">
        <f>IF(I133="","",VLOOKUP(I133,[3]マスター!$B$2:$L$5000,11,0))</f>
        <v>D</v>
      </c>
      <c r="V133" s="161">
        <f>IF(I133="","",VLOOKUP(I133,[3]マスター!$B$2:$K$5000,10,0))</f>
        <v>1300</v>
      </c>
      <c r="W133" s="179">
        <f t="shared" si="121"/>
        <v>17.75</v>
      </c>
      <c r="X133" s="163">
        <f t="shared" si="108"/>
        <v>22</v>
      </c>
      <c r="Y133" s="179">
        <f t="shared" si="122"/>
        <v>4.25</v>
      </c>
      <c r="Z133" s="180">
        <f t="shared" si="123"/>
        <v>5525</v>
      </c>
      <c r="AA133" s="181">
        <f t="shared" si="124"/>
        <v>0</v>
      </c>
      <c r="AB133" s="181">
        <f t="shared" si="125"/>
        <v>0</v>
      </c>
      <c r="AC133" s="264">
        <f t="shared" si="126"/>
        <v>0</v>
      </c>
      <c r="AD133" s="182">
        <f t="shared" si="127"/>
        <v>0</v>
      </c>
      <c r="AE133" s="182">
        <f t="shared" si="128"/>
        <v>0</v>
      </c>
      <c r="AF133" s="182">
        <f t="shared" si="129"/>
        <v>0</v>
      </c>
      <c r="AG133" s="183">
        <f t="shared" si="130"/>
        <v>700</v>
      </c>
      <c r="AH133" s="168">
        <f t="shared" si="132"/>
        <v>5525</v>
      </c>
      <c r="AL133" s="125">
        <v>1</v>
      </c>
      <c r="AM133" s="123" t="str">
        <f t="shared" si="113"/>
        <v>1</v>
      </c>
      <c r="AN133" s="123" t="str">
        <f t="shared" si="114"/>
        <v>1</v>
      </c>
      <c r="AO133" s="123">
        <f>COUNTIF($I$72:I133,I133)</f>
        <v>1</v>
      </c>
      <c r="AP133" s="172">
        <f t="shared" si="115"/>
        <v>4.25</v>
      </c>
      <c r="AQ133" s="173">
        <f t="shared" si="116"/>
        <v>5525</v>
      </c>
      <c r="AR133" s="14">
        <f t="shared" si="55"/>
        <v>0</v>
      </c>
      <c r="AS133" s="177">
        <f t="shared" si="117"/>
        <v>1</v>
      </c>
      <c r="AU133" s="128">
        <f t="shared" si="118"/>
        <v>1</v>
      </c>
      <c r="AV133" s="128">
        <f t="shared" si="119"/>
        <v>1</v>
      </c>
      <c r="AW133" s="184">
        <f>IF(AV133&lt;1,0,SUMIF($I$44:I132,I133,$W$44:W132))</f>
        <v>0</v>
      </c>
      <c r="AX133" s="184">
        <f>IF(AV133&lt;2,0,SUMIF($I134:I$348,I133,$W134:W$348))</f>
        <v>0</v>
      </c>
      <c r="AY133" s="128">
        <f t="shared" si="97"/>
        <v>0</v>
      </c>
      <c r="AZ133" s="128">
        <f t="shared" si="98"/>
        <v>0</v>
      </c>
      <c r="BA133" s="175">
        <f>IF(AW133+AX133=0,0,IF(AW133=0,VLOOKUP(I133,I134:$W$348,15,FALSE),VLOOKUP(I133,$I$45:$W133,15,FALSE)))</f>
        <v>0</v>
      </c>
      <c r="BB133" s="128">
        <f t="shared" si="99"/>
        <v>0</v>
      </c>
      <c r="BC133" s="175">
        <f>IF(AW133+AX133=0,0,IF(AW133=0,VLOOKUP(I133,I134:$Y$348,17,FALSE),VLOOKUP(I133,$I$45:$Y133,17,FALSE)))</f>
        <v>0</v>
      </c>
      <c r="BD133" s="175">
        <f t="shared" si="100"/>
        <v>0</v>
      </c>
      <c r="BE133" s="128">
        <f t="shared" si="101"/>
        <v>0</v>
      </c>
      <c r="BF133" s="176">
        <f t="shared" si="102"/>
        <v>0</v>
      </c>
      <c r="BG133" s="128">
        <f t="shared" si="103"/>
        <v>0</v>
      </c>
      <c r="BH133" s="175">
        <f t="shared" si="104"/>
        <v>0</v>
      </c>
      <c r="BK133" s="177" t="str">
        <f t="shared" si="131"/>
        <v/>
      </c>
      <c r="BL133" s="177"/>
      <c r="BM133" s="178"/>
      <c r="BN133" s="178"/>
      <c r="BO133" s="178"/>
      <c r="BP133" s="178"/>
      <c r="BQ133" s="178"/>
    </row>
    <row r="134" spans="1:69" ht="30" customHeight="1" x14ac:dyDescent="0.15">
      <c r="A134" s="152" t="str">
        <f t="shared" si="109"/>
        <v/>
      </c>
      <c r="B134" s="152">
        <f t="shared" si="37"/>
        <v>0</v>
      </c>
      <c r="C134" s="152">
        <f t="shared" si="38"/>
        <v>2</v>
      </c>
      <c r="D134" s="152" t="str">
        <f t="shared" si="110"/>
        <v>06</v>
      </c>
      <c r="E134" s="152" t="str">
        <f t="shared" si="111"/>
        <v/>
      </c>
      <c r="F134" s="152">
        <v>6</v>
      </c>
      <c r="G134" s="154" t="str">
        <f t="shared" si="120"/>
        <v>06</v>
      </c>
      <c r="H134" s="140" t="str">
        <f>IF(I134="","",VLOOKUP(I134,[3]マスター!$B$2:$C$5000,2,0))</f>
        <v/>
      </c>
      <c r="I134" s="155"/>
      <c r="J134" s="156"/>
      <c r="K134" s="156"/>
      <c r="L134" s="157"/>
      <c r="M134" s="158"/>
      <c r="N134" s="156"/>
      <c r="O134" s="159" t="str">
        <f t="shared" si="112"/>
        <v/>
      </c>
      <c r="P134" s="280" t="str">
        <f>IF(I134="","",VLOOKUP(I134,[3]マスター!$B$2:$C$5000,2,0))</f>
        <v/>
      </c>
      <c r="Q134" s="280" t="e">
        <f>VLOOKUP(R134,[3]マスター!$B$2:$C$5000,2,0)</f>
        <v>#N/A</v>
      </c>
      <c r="R134" s="280" t="e">
        <f>VLOOKUP(S134,[3]マスター!$B$2:$C$5000,2,0)</f>
        <v>#N/A</v>
      </c>
      <c r="S134" s="281" t="str">
        <f>IF(I134="","",VLOOKUP(I134,[3]マスター!$B$2:$D$5000,3,0))</f>
        <v/>
      </c>
      <c r="T134" s="281"/>
      <c r="U134" s="161" t="str">
        <f>IF(I134="","",VLOOKUP(I134,[3]マスター!$B$2:$L$5000,11,0))</f>
        <v/>
      </c>
      <c r="V134" s="161" t="str">
        <f>IF(I134="","",VLOOKUP(I134,[3]マスター!$B$2:$K$5000,10,0))</f>
        <v/>
      </c>
      <c r="W134" s="179">
        <f t="shared" si="121"/>
        <v>0</v>
      </c>
      <c r="X134" s="163">
        <f t="shared" si="108"/>
        <v>0</v>
      </c>
      <c r="Y134" s="179" t="str">
        <f t="shared" si="122"/>
        <v/>
      </c>
      <c r="Z134" s="180" t="str">
        <f t="shared" si="123"/>
        <v/>
      </c>
      <c r="AA134" s="181" t="str">
        <f t="shared" si="124"/>
        <v/>
      </c>
      <c r="AB134" s="181" t="str">
        <f t="shared" si="125"/>
        <v/>
      </c>
      <c r="AC134" s="264" t="str">
        <f t="shared" si="126"/>
        <v/>
      </c>
      <c r="AD134" s="182" t="str">
        <f t="shared" si="127"/>
        <v/>
      </c>
      <c r="AE134" s="182" t="str">
        <f t="shared" si="128"/>
        <v/>
      </c>
      <c r="AF134" s="182" t="str">
        <f t="shared" si="129"/>
        <v/>
      </c>
      <c r="AG134" s="183" t="str">
        <f t="shared" si="130"/>
        <v/>
      </c>
      <c r="AH134" s="168" t="str">
        <f t="shared" si="132"/>
        <v/>
      </c>
      <c r="AL134" s="125">
        <v>1</v>
      </c>
      <c r="AM134" s="123" t="str">
        <f t="shared" si="113"/>
        <v>1</v>
      </c>
      <c r="AN134" s="123" t="str">
        <f t="shared" si="114"/>
        <v>1</v>
      </c>
      <c r="AO134" s="123">
        <f>COUNTIF($I$72:I134,I134)</f>
        <v>2</v>
      </c>
      <c r="AP134" s="172" t="str">
        <f t="shared" si="115"/>
        <v/>
      </c>
      <c r="AQ134" s="173" t="str">
        <f t="shared" si="116"/>
        <v/>
      </c>
      <c r="AR134" s="14">
        <f t="shared" si="55"/>
        <v>0</v>
      </c>
      <c r="AS134" s="177" t="str">
        <f t="shared" si="117"/>
        <v/>
      </c>
      <c r="AU134" s="128" t="str">
        <f t="shared" si="118"/>
        <v/>
      </c>
      <c r="AV134" s="128">
        <f t="shared" si="119"/>
        <v>0</v>
      </c>
      <c r="AW134" s="184">
        <f>IF(AV134&lt;1,0,SUMIF($I$44:I133,I134,$W$44:W133))</f>
        <v>0</v>
      </c>
      <c r="AX134" s="184">
        <f>IF(AV134&lt;2,0,SUMIF($I135:I$348,I134,$W135:W$348))</f>
        <v>0</v>
      </c>
      <c r="AY134" s="128">
        <f t="shared" si="97"/>
        <v>0</v>
      </c>
      <c r="AZ134" s="128">
        <f t="shared" si="98"/>
        <v>0</v>
      </c>
      <c r="BA134" s="175">
        <f>IF(AW134+AX134=0,0,IF(AW134=0,VLOOKUP(I134,I135:$W$348,15,FALSE),VLOOKUP(I134,$I$45:$W134,15,FALSE)))</f>
        <v>0</v>
      </c>
      <c r="BB134" s="128">
        <f t="shared" si="99"/>
        <v>0</v>
      </c>
      <c r="BC134" s="175">
        <f>IF(AW134+AX134=0,0,IF(AW134=0,VLOOKUP(I134,I135:$Y$348,17,FALSE),VLOOKUP(I134,$I$45:$Y134,17,FALSE)))</f>
        <v>0</v>
      </c>
      <c r="BD134" s="175">
        <f t="shared" si="100"/>
        <v>0</v>
      </c>
      <c r="BE134" s="128">
        <f t="shared" si="101"/>
        <v>0</v>
      </c>
      <c r="BF134" s="176" t="str">
        <f t="shared" si="102"/>
        <v/>
      </c>
      <c r="BG134" s="128">
        <f t="shared" si="103"/>
        <v>0</v>
      </c>
      <c r="BH134" s="175" t="str">
        <f t="shared" si="104"/>
        <v/>
      </c>
      <c r="BK134" s="177" t="str">
        <f t="shared" si="131"/>
        <v/>
      </c>
      <c r="BL134" s="177"/>
      <c r="BM134" s="178"/>
      <c r="BN134" s="178"/>
      <c r="BO134" s="178"/>
      <c r="BP134" s="178"/>
      <c r="BQ134" s="178"/>
    </row>
    <row r="135" spans="1:69" ht="30" customHeight="1" x14ac:dyDescent="0.15">
      <c r="A135" s="152" t="str">
        <f t="shared" si="109"/>
        <v/>
      </c>
      <c r="B135" s="152">
        <f t="shared" si="37"/>
        <v>0</v>
      </c>
      <c r="C135" s="152">
        <f t="shared" si="38"/>
        <v>2</v>
      </c>
      <c r="D135" s="152" t="str">
        <f t="shared" si="110"/>
        <v>07</v>
      </c>
      <c r="E135" s="152" t="str">
        <f t="shared" si="111"/>
        <v/>
      </c>
      <c r="F135" s="152">
        <v>7</v>
      </c>
      <c r="G135" s="154" t="str">
        <f t="shared" si="120"/>
        <v>07</v>
      </c>
      <c r="H135" s="140" t="str">
        <f>IF(I135="","",VLOOKUP(I135,[3]マスター!$B$2:$C$5000,2,0))</f>
        <v/>
      </c>
      <c r="I135" s="155"/>
      <c r="J135" s="156"/>
      <c r="K135" s="156"/>
      <c r="L135" s="157"/>
      <c r="M135" s="158"/>
      <c r="N135" s="156"/>
      <c r="O135" s="159" t="str">
        <f t="shared" si="112"/>
        <v/>
      </c>
      <c r="P135" s="280" t="str">
        <f>IF(I135="","",VLOOKUP(I135,[3]マスター!$B$2:$C$5000,2,0))</f>
        <v/>
      </c>
      <c r="Q135" s="280" t="e">
        <f>VLOOKUP(R135,[3]マスター!$B$2:$C$5000,2,0)</f>
        <v>#N/A</v>
      </c>
      <c r="R135" s="280" t="e">
        <f>VLOOKUP(S135,[3]マスター!$B$2:$C$5000,2,0)</f>
        <v>#N/A</v>
      </c>
      <c r="S135" s="281" t="str">
        <f>IF(I135="","",VLOOKUP(I135,[3]マスター!$B$2:$D$5000,3,0))</f>
        <v/>
      </c>
      <c r="T135" s="281"/>
      <c r="U135" s="161" t="str">
        <f>IF(I135="","",VLOOKUP(I135,[3]マスター!$B$2:$L$5000,11,0))</f>
        <v/>
      </c>
      <c r="V135" s="161" t="str">
        <f>IF(I135="","",VLOOKUP(I135,[3]マスター!$B$2:$K$5000,10,0))</f>
        <v/>
      </c>
      <c r="W135" s="179">
        <f t="shared" si="121"/>
        <v>0</v>
      </c>
      <c r="X135" s="163">
        <f t="shared" si="108"/>
        <v>0</v>
      </c>
      <c r="Y135" s="179" t="str">
        <f t="shared" si="122"/>
        <v/>
      </c>
      <c r="Z135" s="180" t="str">
        <f t="shared" si="123"/>
        <v/>
      </c>
      <c r="AA135" s="181" t="str">
        <f t="shared" si="124"/>
        <v/>
      </c>
      <c r="AB135" s="181" t="str">
        <f t="shared" si="125"/>
        <v/>
      </c>
      <c r="AC135" s="264" t="str">
        <f t="shared" si="126"/>
        <v/>
      </c>
      <c r="AD135" s="182" t="str">
        <f t="shared" si="127"/>
        <v/>
      </c>
      <c r="AE135" s="182" t="str">
        <f t="shared" si="128"/>
        <v/>
      </c>
      <c r="AF135" s="182" t="str">
        <f t="shared" si="129"/>
        <v/>
      </c>
      <c r="AG135" s="183" t="str">
        <f t="shared" si="130"/>
        <v/>
      </c>
      <c r="AH135" s="168" t="str">
        <f t="shared" si="132"/>
        <v/>
      </c>
      <c r="AL135" s="125">
        <v>1</v>
      </c>
      <c r="AM135" s="123" t="str">
        <f t="shared" si="113"/>
        <v>1</v>
      </c>
      <c r="AN135" s="123" t="str">
        <f t="shared" si="114"/>
        <v>1</v>
      </c>
      <c r="AO135" s="123">
        <f>COUNTIF($I$72:I135,I135)</f>
        <v>2</v>
      </c>
      <c r="AP135" s="172" t="str">
        <f t="shared" si="115"/>
        <v/>
      </c>
      <c r="AQ135" s="173" t="str">
        <f t="shared" si="116"/>
        <v/>
      </c>
      <c r="AR135" s="14">
        <f t="shared" si="55"/>
        <v>0</v>
      </c>
      <c r="AS135" s="177" t="str">
        <f t="shared" si="117"/>
        <v/>
      </c>
      <c r="AU135" s="128" t="str">
        <f t="shared" si="118"/>
        <v/>
      </c>
      <c r="AV135" s="128">
        <f t="shared" si="119"/>
        <v>0</v>
      </c>
      <c r="AW135" s="184">
        <f>IF(AV135&lt;1,0,SUMIF($I$44:I134,I135,$W$44:W134))</f>
        <v>0</v>
      </c>
      <c r="AX135" s="184">
        <f>IF(AV135&lt;2,0,SUMIF($I136:I$348,I135,$W136:W$348))</f>
        <v>0</v>
      </c>
      <c r="AY135" s="128">
        <f t="shared" si="97"/>
        <v>0</v>
      </c>
      <c r="AZ135" s="128">
        <f t="shared" si="98"/>
        <v>0</v>
      </c>
      <c r="BA135" s="175">
        <f>IF(AW135+AX135=0,0,IF(AW135=0,VLOOKUP(I135,I136:$W$348,15,FALSE),VLOOKUP(I135,$I$45:$W135,15,FALSE)))</f>
        <v>0</v>
      </c>
      <c r="BB135" s="128">
        <f t="shared" si="99"/>
        <v>0</v>
      </c>
      <c r="BC135" s="175">
        <f>IF(AW135+AX135=0,0,IF(AW135=0,VLOOKUP(I135,I136:$Y$348,17,FALSE),VLOOKUP(I135,$I$45:$Y135,17,FALSE)))</f>
        <v>0</v>
      </c>
      <c r="BD135" s="175">
        <f t="shared" si="100"/>
        <v>0</v>
      </c>
      <c r="BE135" s="128">
        <f t="shared" si="101"/>
        <v>0</v>
      </c>
      <c r="BF135" s="176" t="str">
        <f t="shared" si="102"/>
        <v/>
      </c>
      <c r="BG135" s="128">
        <f t="shared" si="103"/>
        <v>0</v>
      </c>
      <c r="BH135" s="175" t="str">
        <f t="shared" si="104"/>
        <v/>
      </c>
      <c r="BK135" s="177" t="str">
        <f t="shared" si="131"/>
        <v/>
      </c>
      <c r="BL135" s="177"/>
      <c r="BM135" s="178"/>
      <c r="BN135" s="178"/>
      <c r="BO135" s="178"/>
      <c r="BP135" s="178"/>
      <c r="BQ135" s="178"/>
    </row>
    <row r="136" spans="1:69" ht="30" customHeight="1" x14ac:dyDescent="0.15">
      <c r="A136" s="152" t="str">
        <f t="shared" si="109"/>
        <v/>
      </c>
      <c r="B136" s="152">
        <f t="shared" si="37"/>
        <v>0</v>
      </c>
      <c r="C136" s="152">
        <f t="shared" si="38"/>
        <v>2</v>
      </c>
      <c r="D136" s="152" t="str">
        <f t="shared" si="110"/>
        <v>08</v>
      </c>
      <c r="E136" s="152" t="str">
        <f t="shared" si="111"/>
        <v/>
      </c>
      <c r="F136" s="152">
        <v>8</v>
      </c>
      <c r="G136" s="154" t="str">
        <f t="shared" si="120"/>
        <v>08</v>
      </c>
      <c r="H136" s="140" t="str">
        <f>IF(I136="","",VLOOKUP(I136,[3]マスター!$B$2:$C$5000,2,0))</f>
        <v/>
      </c>
      <c r="I136" s="155"/>
      <c r="J136" s="156"/>
      <c r="K136" s="156"/>
      <c r="L136" s="157"/>
      <c r="M136" s="158"/>
      <c r="N136" s="156"/>
      <c r="O136" s="159" t="str">
        <f t="shared" si="112"/>
        <v/>
      </c>
      <c r="P136" s="280" t="str">
        <f>IF(I136="","",VLOOKUP(I136,[3]マスター!$B$2:$C$5000,2,0))</f>
        <v/>
      </c>
      <c r="Q136" s="280" t="e">
        <f>VLOOKUP(R136,[3]マスター!$B$2:$C$5000,2,0)</f>
        <v>#N/A</v>
      </c>
      <c r="R136" s="280" t="e">
        <f>VLOOKUP(S136,[3]マスター!$B$2:$C$5000,2,0)</f>
        <v>#N/A</v>
      </c>
      <c r="S136" s="281" t="str">
        <f>IF(I136="","",VLOOKUP(I136,[3]マスター!$B$2:$D$5000,3,0))</f>
        <v/>
      </c>
      <c r="T136" s="281"/>
      <c r="U136" s="161" t="str">
        <f>IF(I136="","",VLOOKUP(I136,[3]マスター!$B$2:$L$5000,11,0))</f>
        <v/>
      </c>
      <c r="V136" s="161" t="str">
        <f>IF(I136="","",VLOOKUP(I136,[3]マスター!$B$2:$K$5000,10,0))</f>
        <v/>
      </c>
      <c r="W136" s="179">
        <f t="shared" si="121"/>
        <v>0</v>
      </c>
      <c r="X136" s="163">
        <f t="shared" si="108"/>
        <v>0</v>
      </c>
      <c r="Y136" s="179" t="str">
        <f t="shared" si="122"/>
        <v/>
      </c>
      <c r="Z136" s="180" t="str">
        <f t="shared" si="123"/>
        <v/>
      </c>
      <c r="AA136" s="181" t="str">
        <f t="shared" si="124"/>
        <v/>
      </c>
      <c r="AB136" s="181" t="str">
        <f t="shared" si="125"/>
        <v/>
      </c>
      <c r="AC136" s="264" t="str">
        <f t="shared" si="126"/>
        <v/>
      </c>
      <c r="AD136" s="182" t="str">
        <f t="shared" si="127"/>
        <v/>
      </c>
      <c r="AE136" s="182" t="str">
        <f t="shared" si="128"/>
        <v/>
      </c>
      <c r="AF136" s="182" t="str">
        <f t="shared" si="129"/>
        <v/>
      </c>
      <c r="AG136" s="183" t="str">
        <f t="shared" si="130"/>
        <v/>
      </c>
      <c r="AH136" s="168" t="str">
        <f t="shared" si="132"/>
        <v/>
      </c>
      <c r="AL136" s="125">
        <v>1</v>
      </c>
      <c r="AM136" s="123" t="str">
        <f t="shared" si="113"/>
        <v>1</v>
      </c>
      <c r="AN136" s="123" t="str">
        <f t="shared" si="114"/>
        <v>1</v>
      </c>
      <c r="AO136" s="123">
        <f>COUNTIF($I$72:I136,I136)</f>
        <v>2</v>
      </c>
      <c r="AP136" s="172" t="str">
        <f t="shared" si="115"/>
        <v/>
      </c>
      <c r="AQ136" s="173" t="str">
        <f t="shared" si="116"/>
        <v/>
      </c>
      <c r="AR136" s="14">
        <f t="shared" si="55"/>
        <v>0</v>
      </c>
      <c r="AS136" s="177" t="str">
        <f t="shared" si="117"/>
        <v/>
      </c>
      <c r="AU136" s="128" t="str">
        <f t="shared" si="118"/>
        <v/>
      </c>
      <c r="AV136" s="128">
        <f t="shared" si="119"/>
        <v>0</v>
      </c>
      <c r="AW136" s="184">
        <f>IF(AV136&lt;1,0,SUMIF($I$44:I135,I136,$W$44:W135))</f>
        <v>0</v>
      </c>
      <c r="AX136" s="184">
        <f>IF(AV136&lt;2,0,SUMIF($I137:I$348,I136,$W137:W$348))</f>
        <v>0</v>
      </c>
      <c r="AY136" s="128">
        <f t="shared" si="97"/>
        <v>0</v>
      </c>
      <c r="AZ136" s="128">
        <f t="shared" si="98"/>
        <v>0</v>
      </c>
      <c r="BA136" s="175">
        <f>IF(AW136+AX136=0,0,IF(AW136=0,VLOOKUP(I136,I137:$W$348,15,FALSE),VLOOKUP(I136,$I$45:$W136,15,FALSE)))</f>
        <v>0</v>
      </c>
      <c r="BB136" s="128">
        <f t="shared" si="99"/>
        <v>0</v>
      </c>
      <c r="BC136" s="175">
        <f>IF(AW136+AX136=0,0,IF(AW136=0,VLOOKUP(I136,I137:$Y$348,17,FALSE),VLOOKUP(I136,$I$45:$Y136,17,FALSE)))</f>
        <v>0</v>
      </c>
      <c r="BD136" s="175">
        <f t="shared" si="100"/>
        <v>0</v>
      </c>
      <c r="BE136" s="128">
        <f t="shared" si="101"/>
        <v>0</v>
      </c>
      <c r="BF136" s="176" t="str">
        <f t="shared" si="102"/>
        <v/>
      </c>
      <c r="BG136" s="128">
        <f t="shared" si="103"/>
        <v>0</v>
      </c>
      <c r="BH136" s="175" t="str">
        <f t="shared" si="104"/>
        <v/>
      </c>
      <c r="BK136" s="177" t="str">
        <f t="shared" si="131"/>
        <v/>
      </c>
      <c r="BL136" s="177"/>
      <c r="BM136" s="178"/>
      <c r="BN136" s="178"/>
      <c r="BO136" s="178"/>
      <c r="BP136" s="178"/>
      <c r="BQ136" s="178"/>
    </row>
    <row r="137" spans="1:69" ht="30" customHeight="1" x14ac:dyDescent="0.15">
      <c r="A137" s="152" t="str">
        <f t="shared" si="109"/>
        <v/>
      </c>
      <c r="B137" s="152">
        <f t="shared" ref="B137:B200" si="133">IF(G137="","",SUMIF($G$4:$G$32,G137,$F$4:$F$32))</f>
        <v>0</v>
      </c>
      <c r="C137" s="152">
        <f t="shared" ref="C137:C200" si="134">AO137</f>
        <v>2</v>
      </c>
      <c r="D137" s="152" t="str">
        <f t="shared" si="110"/>
        <v>09</v>
      </c>
      <c r="E137" s="152" t="str">
        <f t="shared" si="111"/>
        <v/>
      </c>
      <c r="F137" s="152">
        <v>9</v>
      </c>
      <c r="G137" s="154" t="str">
        <f t="shared" si="120"/>
        <v>09</v>
      </c>
      <c r="H137" s="140" t="str">
        <f>IF(I137="","",VLOOKUP(I137,[3]マスター!$B$2:$C$5000,2,0))</f>
        <v/>
      </c>
      <c r="I137" s="155"/>
      <c r="J137" s="156"/>
      <c r="K137" s="156"/>
      <c r="L137" s="157"/>
      <c r="M137" s="158"/>
      <c r="N137" s="156"/>
      <c r="O137" s="159" t="str">
        <f t="shared" si="112"/>
        <v/>
      </c>
      <c r="P137" s="280" t="str">
        <f>IF(I137="","",VLOOKUP(I137,[3]マスター!$B$2:$C$5000,2,0))</f>
        <v/>
      </c>
      <c r="Q137" s="280" t="e">
        <f>VLOOKUP(R137,[3]マスター!$B$2:$C$5000,2,0)</f>
        <v>#N/A</v>
      </c>
      <c r="R137" s="280" t="e">
        <f>VLOOKUP(S137,[3]マスター!$B$2:$C$5000,2,0)</f>
        <v>#N/A</v>
      </c>
      <c r="S137" s="281" t="str">
        <f>IF(I137="","",VLOOKUP(I137,[3]マスター!$B$2:$D$5000,3,0))</f>
        <v/>
      </c>
      <c r="T137" s="281"/>
      <c r="U137" s="161" t="str">
        <f>IF(I137="","",VLOOKUP(I137,[3]マスター!$B$2:$L$5000,11,0))</f>
        <v/>
      </c>
      <c r="V137" s="161" t="str">
        <f>IF(I137="","",VLOOKUP(I137,[3]マスター!$B$2:$K$5000,10,0))</f>
        <v/>
      </c>
      <c r="W137" s="179">
        <f t="shared" si="121"/>
        <v>0</v>
      </c>
      <c r="X137" s="163">
        <f t="shared" si="108"/>
        <v>0</v>
      </c>
      <c r="Y137" s="179" t="str">
        <f t="shared" si="122"/>
        <v/>
      </c>
      <c r="Z137" s="180" t="str">
        <f t="shared" si="123"/>
        <v/>
      </c>
      <c r="AA137" s="181" t="str">
        <f t="shared" si="124"/>
        <v/>
      </c>
      <c r="AB137" s="181" t="str">
        <f t="shared" si="125"/>
        <v/>
      </c>
      <c r="AC137" s="264" t="str">
        <f t="shared" si="126"/>
        <v/>
      </c>
      <c r="AD137" s="182" t="str">
        <f t="shared" si="127"/>
        <v/>
      </c>
      <c r="AE137" s="182" t="str">
        <f t="shared" si="128"/>
        <v/>
      </c>
      <c r="AF137" s="182" t="str">
        <f t="shared" si="129"/>
        <v/>
      </c>
      <c r="AG137" s="183" t="str">
        <f t="shared" si="130"/>
        <v/>
      </c>
      <c r="AH137" s="168" t="str">
        <f t="shared" si="132"/>
        <v/>
      </c>
      <c r="AL137" s="125">
        <v>1</v>
      </c>
      <c r="AM137" s="123" t="str">
        <f t="shared" si="113"/>
        <v>1</v>
      </c>
      <c r="AN137" s="123" t="str">
        <f t="shared" si="114"/>
        <v>1</v>
      </c>
      <c r="AO137" s="123">
        <f>COUNTIF($I$72:I137,I137)</f>
        <v>2</v>
      </c>
      <c r="AP137" s="172" t="str">
        <f t="shared" si="115"/>
        <v/>
      </c>
      <c r="AQ137" s="173" t="str">
        <f t="shared" si="116"/>
        <v/>
      </c>
      <c r="AR137" s="14">
        <f t="shared" ref="AR137:AR200" si="135">IF(G137="","",SUMIF($G$4:$G$32,G137,$F$4:$F$32))</f>
        <v>0</v>
      </c>
      <c r="AS137" s="177" t="str">
        <f t="shared" si="117"/>
        <v/>
      </c>
      <c r="AU137" s="128" t="str">
        <f t="shared" si="118"/>
        <v/>
      </c>
      <c r="AV137" s="128">
        <f t="shared" si="119"/>
        <v>0</v>
      </c>
      <c r="AW137" s="184">
        <f>IF(AV137&lt;1,0,SUMIF($I$44:I136,I137,$W$44:W136))</f>
        <v>0</v>
      </c>
      <c r="AX137" s="184">
        <f>IF(AV137&lt;2,0,SUMIF($I138:I$348,I137,$W138:W$348))</f>
        <v>0</v>
      </c>
      <c r="AY137" s="128">
        <f t="shared" si="97"/>
        <v>0</v>
      </c>
      <c r="AZ137" s="128">
        <f t="shared" si="98"/>
        <v>0</v>
      </c>
      <c r="BA137" s="175">
        <f>IF(AW137+AX137=0,0,IF(AW137=0,VLOOKUP(I137,I138:$W$348,15,FALSE),VLOOKUP(I137,$I$45:$W137,15,FALSE)))</f>
        <v>0</v>
      </c>
      <c r="BB137" s="128">
        <f t="shared" si="99"/>
        <v>0</v>
      </c>
      <c r="BC137" s="175">
        <f>IF(AW137+AX137=0,0,IF(AW137=0,VLOOKUP(I137,I138:$Y$348,17,FALSE),VLOOKUP(I137,$I$45:$Y137,17,FALSE)))</f>
        <v>0</v>
      </c>
      <c r="BD137" s="175">
        <f t="shared" si="100"/>
        <v>0</v>
      </c>
      <c r="BE137" s="128">
        <f t="shared" si="101"/>
        <v>0</v>
      </c>
      <c r="BF137" s="176" t="str">
        <f t="shared" si="102"/>
        <v/>
      </c>
      <c r="BG137" s="128">
        <f t="shared" si="103"/>
        <v>0</v>
      </c>
      <c r="BH137" s="175" t="str">
        <f t="shared" si="104"/>
        <v/>
      </c>
      <c r="BK137" s="177" t="str">
        <f t="shared" si="131"/>
        <v/>
      </c>
      <c r="BL137" s="177"/>
      <c r="BM137" s="178"/>
      <c r="BN137" s="178"/>
      <c r="BO137" s="178"/>
      <c r="BP137" s="178"/>
      <c r="BQ137" s="178"/>
    </row>
    <row r="138" spans="1:69" ht="30" customHeight="1" x14ac:dyDescent="0.15">
      <c r="A138" s="152" t="str">
        <f t="shared" si="109"/>
        <v/>
      </c>
      <c r="B138" s="152">
        <f t="shared" si="133"/>
        <v>0</v>
      </c>
      <c r="C138" s="152">
        <f t="shared" si="134"/>
        <v>2</v>
      </c>
      <c r="D138" s="152" t="str">
        <f t="shared" si="110"/>
        <v>010</v>
      </c>
      <c r="E138" s="152" t="str">
        <f t="shared" si="111"/>
        <v/>
      </c>
      <c r="F138" s="152">
        <v>10</v>
      </c>
      <c r="G138" s="154" t="str">
        <f t="shared" si="120"/>
        <v>010</v>
      </c>
      <c r="H138" s="140" t="str">
        <f>IF(I138="","",VLOOKUP(I138,[3]マスター!$B$2:$C$5000,2,0))</f>
        <v/>
      </c>
      <c r="I138" s="155"/>
      <c r="J138" s="156"/>
      <c r="K138" s="156"/>
      <c r="L138" s="157"/>
      <c r="M138" s="158"/>
      <c r="N138" s="156"/>
      <c r="O138" s="159" t="str">
        <f t="shared" si="112"/>
        <v/>
      </c>
      <c r="P138" s="280" t="str">
        <f>IF(I138="","",VLOOKUP(I138,[3]マスター!$B$2:$C$5000,2,0))</f>
        <v/>
      </c>
      <c r="Q138" s="280" t="e">
        <f>VLOOKUP(R138,[3]マスター!$B$2:$C$5000,2,0)</f>
        <v>#N/A</v>
      </c>
      <c r="R138" s="280" t="e">
        <f>VLOOKUP(S138,[3]マスター!$B$2:$C$5000,2,0)</f>
        <v>#N/A</v>
      </c>
      <c r="S138" s="281" t="str">
        <f>IF(I138="","",VLOOKUP(I138,[3]マスター!$B$2:$D$5000,3,0))</f>
        <v/>
      </c>
      <c r="T138" s="281"/>
      <c r="U138" s="161" t="str">
        <f>IF(I138="","",VLOOKUP(I138,[3]マスター!$B$2:$L$5000,11,0))</f>
        <v/>
      </c>
      <c r="V138" s="161" t="str">
        <f>IF(I138="","",VLOOKUP(I138,[3]マスター!$B$2:$K$5000,10,0))</f>
        <v/>
      </c>
      <c r="W138" s="179">
        <f t="shared" si="121"/>
        <v>0</v>
      </c>
      <c r="X138" s="163">
        <f t="shared" si="108"/>
        <v>0</v>
      </c>
      <c r="Y138" s="179" t="str">
        <f t="shared" si="122"/>
        <v/>
      </c>
      <c r="Z138" s="180" t="str">
        <f t="shared" si="123"/>
        <v/>
      </c>
      <c r="AA138" s="181" t="str">
        <f t="shared" si="124"/>
        <v/>
      </c>
      <c r="AB138" s="181" t="str">
        <f t="shared" si="125"/>
        <v/>
      </c>
      <c r="AC138" s="264" t="str">
        <f t="shared" si="126"/>
        <v/>
      </c>
      <c r="AD138" s="182" t="str">
        <f t="shared" si="127"/>
        <v/>
      </c>
      <c r="AE138" s="182" t="str">
        <f t="shared" si="128"/>
        <v/>
      </c>
      <c r="AF138" s="182" t="str">
        <f t="shared" si="129"/>
        <v/>
      </c>
      <c r="AG138" s="183" t="str">
        <f t="shared" si="130"/>
        <v/>
      </c>
      <c r="AH138" s="168" t="str">
        <f t="shared" si="132"/>
        <v/>
      </c>
      <c r="AL138" s="125">
        <v>1</v>
      </c>
      <c r="AM138" s="123" t="str">
        <f t="shared" si="113"/>
        <v>1</v>
      </c>
      <c r="AN138" s="123" t="str">
        <f t="shared" si="114"/>
        <v>1</v>
      </c>
      <c r="AO138" s="123">
        <f>COUNTIF($I$72:I138,I138)</f>
        <v>2</v>
      </c>
      <c r="AP138" s="172" t="str">
        <f t="shared" si="115"/>
        <v/>
      </c>
      <c r="AQ138" s="173" t="str">
        <f t="shared" si="116"/>
        <v/>
      </c>
      <c r="AR138" s="14">
        <f t="shared" si="135"/>
        <v>0</v>
      </c>
      <c r="AS138" s="177" t="str">
        <f t="shared" si="117"/>
        <v/>
      </c>
      <c r="AU138" s="128" t="str">
        <f t="shared" si="118"/>
        <v/>
      </c>
      <c r="AV138" s="128">
        <f t="shared" si="119"/>
        <v>0</v>
      </c>
      <c r="AW138" s="184">
        <f>IF(AV138&lt;1,0,SUMIF($I$44:I137,I138,$W$44:W137))</f>
        <v>0</v>
      </c>
      <c r="AX138" s="184">
        <f>IF(AV138&lt;2,0,SUMIF($I139:I$348,I138,$W139:W$348))</f>
        <v>0</v>
      </c>
      <c r="AY138" s="128">
        <f t="shared" si="97"/>
        <v>0</v>
      </c>
      <c r="AZ138" s="128">
        <f t="shared" si="98"/>
        <v>0</v>
      </c>
      <c r="BA138" s="175">
        <f>IF(AW138+AX138=0,0,IF(AW138=0,VLOOKUP(I138,I139:$W$348,15,FALSE),VLOOKUP(I138,$I$45:$W138,15,FALSE)))</f>
        <v>0</v>
      </c>
      <c r="BB138" s="128">
        <f t="shared" si="99"/>
        <v>0</v>
      </c>
      <c r="BC138" s="175">
        <f>IF(AW138+AX138=0,0,IF(AW138=0,VLOOKUP(I138,I139:$Y$348,17,FALSE),VLOOKUP(I138,$I$45:$Y138,17,FALSE)))</f>
        <v>0</v>
      </c>
      <c r="BD138" s="175">
        <f t="shared" si="100"/>
        <v>0</v>
      </c>
      <c r="BE138" s="128">
        <f t="shared" si="101"/>
        <v>0</v>
      </c>
      <c r="BF138" s="176" t="str">
        <f t="shared" si="102"/>
        <v/>
      </c>
      <c r="BG138" s="128">
        <f t="shared" si="103"/>
        <v>0</v>
      </c>
      <c r="BH138" s="175" t="str">
        <f t="shared" si="104"/>
        <v/>
      </c>
      <c r="BK138" s="177" t="str">
        <f t="shared" si="131"/>
        <v/>
      </c>
      <c r="BL138" s="177"/>
      <c r="BM138" s="178"/>
      <c r="BN138" s="178"/>
      <c r="BO138" s="178"/>
      <c r="BP138" s="178"/>
      <c r="BQ138" s="178"/>
    </row>
    <row r="139" spans="1:69" ht="30" customHeight="1" x14ac:dyDescent="0.15">
      <c r="A139" s="152" t="str">
        <f t="shared" si="109"/>
        <v/>
      </c>
      <c r="B139" s="152">
        <f t="shared" si="133"/>
        <v>0</v>
      </c>
      <c r="C139" s="152">
        <f t="shared" si="134"/>
        <v>2</v>
      </c>
      <c r="D139" s="152" t="str">
        <f t="shared" si="110"/>
        <v>011</v>
      </c>
      <c r="E139" s="152" t="str">
        <f t="shared" si="111"/>
        <v/>
      </c>
      <c r="F139" s="152">
        <v>11</v>
      </c>
      <c r="G139" s="154" t="str">
        <f t="shared" si="120"/>
        <v>011</v>
      </c>
      <c r="H139" s="140" t="str">
        <f>IF(I139="","",VLOOKUP(I139,[3]マスター!$B$2:$C$5000,2,0))</f>
        <v/>
      </c>
      <c r="I139" s="155"/>
      <c r="J139" s="156"/>
      <c r="K139" s="156"/>
      <c r="L139" s="157"/>
      <c r="M139" s="158"/>
      <c r="N139" s="156"/>
      <c r="O139" s="159" t="str">
        <f t="shared" si="112"/>
        <v/>
      </c>
      <c r="P139" s="280" t="str">
        <f>IF(I139="","",VLOOKUP(I139,[3]マスター!$B$2:$C$5000,2,0))</f>
        <v/>
      </c>
      <c r="Q139" s="280" t="e">
        <f>VLOOKUP(R139,[3]マスター!$B$2:$C$5000,2,0)</f>
        <v>#N/A</v>
      </c>
      <c r="R139" s="280" t="e">
        <f>VLOOKUP(S139,[3]マスター!$B$2:$C$5000,2,0)</f>
        <v>#N/A</v>
      </c>
      <c r="S139" s="281" t="str">
        <f>IF(I139="","",VLOOKUP(I139,[3]マスター!$B$2:$D$5000,3,0))</f>
        <v/>
      </c>
      <c r="T139" s="281"/>
      <c r="U139" s="161" t="str">
        <f>IF(I139="","",VLOOKUP(I139,[3]マスター!$B$2:$L$5000,11,0))</f>
        <v/>
      </c>
      <c r="V139" s="161" t="str">
        <f>IF(I139="","",VLOOKUP(I139,[3]マスター!$B$2:$K$5000,10,0))</f>
        <v/>
      </c>
      <c r="W139" s="179">
        <f t="shared" si="121"/>
        <v>0</v>
      </c>
      <c r="X139" s="163">
        <f t="shared" si="108"/>
        <v>0</v>
      </c>
      <c r="Y139" s="179" t="str">
        <f t="shared" si="122"/>
        <v/>
      </c>
      <c r="Z139" s="180" t="str">
        <f t="shared" si="123"/>
        <v/>
      </c>
      <c r="AA139" s="181" t="str">
        <f t="shared" si="124"/>
        <v/>
      </c>
      <c r="AB139" s="181" t="str">
        <f t="shared" si="125"/>
        <v/>
      </c>
      <c r="AC139" s="264" t="str">
        <f t="shared" si="126"/>
        <v/>
      </c>
      <c r="AD139" s="182" t="str">
        <f t="shared" si="127"/>
        <v/>
      </c>
      <c r="AE139" s="182" t="str">
        <f t="shared" si="128"/>
        <v/>
      </c>
      <c r="AF139" s="182" t="str">
        <f t="shared" si="129"/>
        <v/>
      </c>
      <c r="AG139" s="183" t="str">
        <f t="shared" si="130"/>
        <v/>
      </c>
      <c r="AH139" s="168" t="str">
        <f t="shared" si="132"/>
        <v/>
      </c>
      <c r="AL139" s="125">
        <v>1</v>
      </c>
      <c r="AM139" s="123" t="str">
        <f t="shared" si="113"/>
        <v>1</v>
      </c>
      <c r="AN139" s="123" t="str">
        <f t="shared" si="114"/>
        <v>1</v>
      </c>
      <c r="AO139" s="123">
        <f>COUNTIF($I$72:I139,I139)</f>
        <v>2</v>
      </c>
      <c r="AP139" s="172" t="str">
        <f t="shared" si="115"/>
        <v/>
      </c>
      <c r="AQ139" s="173" t="str">
        <f t="shared" si="116"/>
        <v/>
      </c>
      <c r="AR139" s="14">
        <f t="shared" si="135"/>
        <v>0</v>
      </c>
      <c r="AS139" s="177" t="str">
        <f t="shared" si="117"/>
        <v/>
      </c>
      <c r="AU139" s="128" t="str">
        <f t="shared" si="118"/>
        <v/>
      </c>
      <c r="AV139" s="128">
        <f t="shared" si="119"/>
        <v>0</v>
      </c>
      <c r="AW139" s="184">
        <f>IF(AV139&lt;1,0,SUMIF($I$44:I138,I139,$W$44:W138))</f>
        <v>0</v>
      </c>
      <c r="AX139" s="184">
        <f>IF(AV139&lt;2,0,SUMIF($I140:I$348,I139,$W140:W$348))</f>
        <v>0</v>
      </c>
      <c r="AY139" s="128">
        <f t="shared" si="97"/>
        <v>0</v>
      </c>
      <c r="AZ139" s="128">
        <f t="shared" si="98"/>
        <v>0</v>
      </c>
      <c r="BA139" s="175">
        <f>IF(AW139+AX139=0,0,IF(AW139=0,VLOOKUP(I139,I140:$W$348,15,FALSE),VLOOKUP(I139,$I$45:$W139,15,FALSE)))</f>
        <v>0</v>
      </c>
      <c r="BB139" s="128">
        <f t="shared" si="99"/>
        <v>0</v>
      </c>
      <c r="BC139" s="175">
        <f>IF(AW139+AX139=0,0,IF(AW139=0,VLOOKUP(I139,I140:$Y$348,17,FALSE),VLOOKUP(I139,$I$45:$Y139,17,FALSE)))</f>
        <v>0</v>
      </c>
      <c r="BD139" s="175">
        <f t="shared" si="100"/>
        <v>0</v>
      </c>
      <c r="BE139" s="128">
        <f t="shared" si="101"/>
        <v>0</v>
      </c>
      <c r="BF139" s="176" t="str">
        <f t="shared" si="102"/>
        <v/>
      </c>
      <c r="BG139" s="128">
        <f t="shared" si="103"/>
        <v>0</v>
      </c>
      <c r="BH139" s="175" t="str">
        <f t="shared" si="104"/>
        <v/>
      </c>
      <c r="BK139" s="177" t="str">
        <f t="shared" si="131"/>
        <v/>
      </c>
      <c r="BL139" s="177"/>
      <c r="BM139" s="178"/>
      <c r="BN139" s="178"/>
      <c r="BO139" s="178"/>
      <c r="BP139" s="178"/>
      <c r="BQ139" s="178"/>
    </row>
    <row r="140" spans="1:69" ht="30" customHeight="1" x14ac:dyDescent="0.15">
      <c r="A140" s="152" t="str">
        <f t="shared" si="109"/>
        <v/>
      </c>
      <c r="B140" s="152">
        <f t="shared" si="133"/>
        <v>0</v>
      </c>
      <c r="C140" s="152">
        <f t="shared" si="134"/>
        <v>2</v>
      </c>
      <c r="D140" s="152" t="str">
        <f t="shared" si="110"/>
        <v>012</v>
      </c>
      <c r="E140" s="152" t="str">
        <f t="shared" si="111"/>
        <v/>
      </c>
      <c r="F140" s="152">
        <v>12</v>
      </c>
      <c r="G140" s="154" t="str">
        <f t="shared" si="120"/>
        <v>012</v>
      </c>
      <c r="H140" s="140" t="str">
        <f>IF(I140="","",VLOOKUP(I140,[3]マスター!$B$2:$C$5000,2,0))</f>
        <v/>
      </c>
      <c r="I140" s="155"/>
      <c r="J140" s="156"/>
      <c r="K140" s="156"/>
      <c r="L140" s="157"/>
      <c r="M140" s="158"/>
      <c r="N140" s="156"/>
      <c r="O140" s="159" t="str">
        <f t="shared" si="112"/>
        <v/>
      </c>
      <c r="P140" s="280" t="str">
        <f>IF(I140="","",VLOOKUP(I140,[3]マスター!$B$2:$C$5000,2,0))</f>
        <v/>
      </c>
      <c r="Q140" s="280" t="e">
        <f>VLOOKUP(R140,[3]マスター!$B$2:$C$5000,2,0)</f>
        <v>#N/A</v>
      </c>
      <c r="R140" s="280" t="e">
        <f>VLOOKUP(S140,[3]マスター!$B$2:$C$5000,2,0)</f>
        <v>#N/A</v>
      </c>
      <c r="S140" s="281" t="str">
        <f>IF(I140="","",VLOOKUP(I140,[3]マスター!$B$2:$D$5000,3,0))</f>
        <v/>
      </c>
      <c r="T140" s="281"/>
      <c r="U140" s="161" t="str">
        <f>IF(I140="","",VLOOKUP(I140,[3]マスター!$B$2:$L$5000,11,0))</f>
        <v/>
      </c>
      <c r="V140" s="161" t="str">
        <f>IF(I140="","",VLOOKUP(I140,[3]マスター!$B$2:$K$5000,10,0))</f>
        <v/>
      </c>
      <c r="W140" s="179">
        <f t="shared" si="121"/>
        <v>0</v>
      </c>
      <c r="X140" s="163">
        <f t="shared" si="108"/>
        <v>0</v>
      </c>
      <c r="Y140" s="179" t="str">
        <f t="shared" si="122"/>
        <v/>
      </c>
      <c r="Z140" s="180" t="str">
        <f t="shared" si="123"/>
        <v/>
      </c>
      <c r="AA140" s="181" t="str">
        <f t="shared" si="124"/>
        <v/>
      </c>
      <c r="AB140" s="181" t="str">
        <f t="shared" si="125"/>
        <v/>
      </c>
      <c r="AC140" s="264" t="str">
        <f t="shared" si="126"/>
        <v/>
      </c>
      <c r="AD140" s="182" t="str">
        <f t="shared" si="127"/>
        <v/>
      </c>
      <c r="AE140" s="182" t="str">
        <f t="shared" si="128"/>
        <v/>
      </c>
      <c r="AF140" s="182" t="str">
        <f t="shared" si="129"/>
        <v/>
      </c>
      <c r="AG140" s="183" t="str">
        <f t="shared" si="130"/>
        <v/>
      </c>
      <c r="AH140" s="168" t="str">
        <f t="shared" si="132"/>
        <v/>
      </c>
      <c r="AL140" s="125">
        <v>1</v>
      </c>
      <c r="AM140" s="123" t="str">
        <f t="shared" si="113"/>
        <v>1</v>
      </c>
      <c r="AN140" s="123" t="str">
        <f t="shared" si="114"/>
        <v>1</v>
      </c>
      <c r="AO140" s="123">
        <f>COUNTIF($I$72:I140,I140)</f>
        <v>2</v>
      </c>
      <c r="AP140" s="172" t="str">
        <f t="shared" si="115"/>
        <v/>
      </c>
      <c r="AQ140" s="173" t="str">
        <f t="shared" si="116"/>
        <v/>
      </c>
      <c r="AR140" s="14">
        <f t="shared" si="135"/>
        <v>0</v>
      </c>
      <c r="AS140" s="177" t="str">
        <f t="shared" si="117"/>
        <v/>
      </c>
      <c r="AU140" s="128" t="str">
        <f t="shared" si="118"/>
        <v/>
      </c>
      <c r="AV140" s="128">
        <f t="shared" si="119"/>
        <v>0</v>
      </c>
      <c r="AW140" s="184">
        <f>IF(AV140&lt;1,0,SUMIF($I$44:I139,I140,$W$44:W139))</f>
        <v>0</v>
      </c>
      <c r="AX140" s="184">
        <f>IF(AV140&lt;2,0,SUMIF($I141:I$348,I140,$W141:W$348))</f>
        <v>0</v>
      </c>
      <c r="AY140" s="128">
        <f t="shared" si="97"/>
        <v>0</v>
      </c>
      <c r="AZ140" s="128">
        <f t="shared" si="98"/>
        <v>0</v>
      </c>
      <c r="BA140" s="175">
        <f>IF(AW140+AX140=0,0,IF(AW140=0,VLOOKUP(I140,I141:$W$348,15,FALSE),VLOOKUP(I140,$I$45:$W140,15,FALSE)))</f>
        <v>0</v>
      </c>
      <c r="BB140" s="128">
        <f t="shared" si="99"/>
        <v>0</v>
      </c>
      <c r="BC140" s="175">
        <f>IF(AW140+AX140=0,0,IF(AW140=0,VLOOKUP(I140,I141:$Y$348,17,FALSE),VLOOKUP(I140,$I$45:$Y140,17,FALSE)))</f>
        <v>0</v>
      </c>
      <c r="BD140" s="175">
        <f t="shared" si="100"/>
        <v>0</v>
      </c>
      <c r="BE140" s="128">
        <f t="shared" si="101"/>
        <v>0</v>
      </c>
      <c r="BF140" s="176" t="str">
        <f t="shared" si="102"/>
        <v/>
      </c>
      <c r="BG140" s="128">
        <f t="shared" si="103"/>
        <v>0</v>
      </c>
      <c r="BH140" s="175" t="str">
        <f t="shared" si="104"/>
        <v/>
      </c>
      <c r="BK140" s="177" t="str">
        <f t="shared" si="131"/>
        <v/>
      </c>
      <c r="BL140" s="177"/>
      <c r="BM140" s="178"/>
      <c r="BN140" s="178"/>
      <c r="BO140" s="178"/>
      <c r="BP140" s="178"/>
      <c r="BQ140" s="178"/>
    </row>
    <row r="141" spans="1:69" ht="30" customHeight="1" x14ac:dyDescent="0.15">
      <c r="A141" s="152" t="str">
        <f t="shared" si="109"/>
        <v/>
      </c>
      <c r="B141" s="152">
        <f t="shared" si="133"/>
        <v>0</v>
      </c>
      <c r="C141" s="152">
        <f t="shared" si="134"/>
        <v>2</v>
      </c>
      <c r="D141" s="152" t="str">
        <f t="shared" si="110"/>
        <v>013</v>
      </c>
      <c r="E141" s="152" t="str">
        <f t="shared" si="111"/>
        <v/>
      </c>
      <c r="F141" s="152">
        <v>13</v>
      </c>
      <c r="G141" s="154" t="str">
        <f t="shared" si="120"/>
        <v>013</v>
      </c>
      <c r="H141" s="140" t="str">
        <f>IF(I141="","",VLOOKUP(I141,[3]マスター!$B$2:$C$5000,2,0))</f>
        <v/>
      </c>
      <c r="I141" s="155"/>
      <c r="J141" s="156"/>
      <c r="K141" s="156"/>
      <c r="L141" s="157"/>
      <c r="M141" s="158"/>
      <c r="N141" s="156"/>
      <c r="O141" s="159" t="str">
        <f t="shared" si="112"/>
        <v/>
      </c>
      <c r="P141" s="280" t="str">
        <f>IF(I141="","",VLOOKUP(I141,[3]マスター!$B$2:$C$5000,2,0))</f>
        <v/>
      </c>
      <c r="Q141" s="280" t="e">
        <f>VLOOKUP(R141,[3]マスター!$B$2:$C$5000,2,0)</f>
        <v>#N/A</v>
      </c>
      <c r="R141" s="280" t="e">
        <f>VLOOKUP(S141,[3]マスター!$B$2:$C$5000,2,0)</f>
        <v>#N/A</v>
      </c>
      <c r="S141" s="281" t="str">
        <f>IF(I141="","",VLOOKUP(I141,[3]マスター!$B$2:$D$5000,3,0))</f>
        <v/>
      </c>
      <c r="T141" s="281"/>
      <c r="U141" s="161" t="str">
        <f>IF(I141="","",VLOOKUP(I141,[3]マスター!$B$2:$L$5000,11,0))</f>
        <v/>
      </c>
      <c r="V141" s="161" t="str">
        <f>IF(I141="","",VLOOKUP(I141,[3]マスター!$B$2:$K$5000,10,0))</f>
        <v/>
      </c>
      <c r="W141" s="179">
        <f t="shared" si="121"/>
        <v>0</v>
      </c>
      <c r="X141" s="163">
        <f t="shared" si="108"/>
        <v>0</v>
      </c>
      <c r="Y141" s="179" t="str">
        <f t="shared" si="122"/>
        <v/>
      </c>
      <c r="Z141" s="180" t="str">
        <f t="shared" si="123"/>
        <v/>
      </c>
      <c r="AA141" s="181" t="str">
        <f t="shared" si="124"/>
        <v/>
      </c>
      <c r="AB141" s="181" t="str">
        <f t="shared" si="125"/>
        <v/>
      </c>
      <c r="AC141" s="264" t="str">
        <f t="shared" si="126"/>
        <v/>
      </c>
      <c r="AD141" s="182" t="str">
        <f t="shared" si="127"/>
        <v/>
      </c>
      <c r="AE141" s="182" t="str">
        <f t="shared" si="128"/>
        <v/>
      </c>
      <c r="AF141" s="182" t="str">
        <f t="shared" si="129"/>
        <v/>
      </c>
      <c r="AG141" s="183" t="str">
        <f t="shared" si="130"/>
        <v/>
      </c>
      <c r="AH141" s="168" t="str">
        <f t="shared" si="132"/>
        <v/>
      </c>
      <c r="AL141" s="125">
        <v>1</v>
      </c>
      <c r="AM141" s="123" t="str">
        <f t="shared" si="113"/>
        <v>1</v>
      </c>
      <c r="AN141" s="123" t="str">
        <f t="shared" si="114"/>
        <v>1</v>
      </c>
      <c r="AO141" s="123">
        <f>COUNTIF($I$72:I141,I141)</f>
        <v>2</v>
      </c>
      <c r="AP141" s="172" t="str">
        <f t="shared" si="115"/>
        <v/>
      </c>
      <c r="AQ141" s="173" t="str">
        <f t="shared" si="116"/>
        <v/>
      </c>
      <c r="AR141" s="14">
        <f t="shared" si="135"/>
        <v>0</v>
      </c>
      <c r="AS141" s="177" t="str">
        <f t="shared" si="117"/>
        <v/>
      </c>
      <c r="AU141" s="128" t="str">
        <f t="shared" si="118"/>
        <v/>
      </c>
      <c r="AV141" s="128">
        <f t="shared" si="119"/>
        <v>0</v>
      </c>
      <c r="AW141" s="184">
        <f>IF(AV141&lt;1,0,SUMIF($I$44:I140,I141,$W$44:W140))</f>
        <v>0</v>
      </c>
      <c r="AX141" s="184">
        <f>IF(AV141&lt;2,0,SUMIF($I142:I$348,I141,$W142:W$348))</f>
        <v>0</v>
      </c>
      <c r="AY141" s="128">
        <f t="shared" si="97"/>
        <v>0</v>
      </c>
      <c r="AZ141" s="128">
        <f t="shared" si="98"/>
        <v>0</v>
      </c>
      <c r="BA141" s="175">
        <f>IF(AW141+AX141=0,0,IF(AW141=0,VLOOKUP(I141,I142:$W$348,15,FALSE),VLOOKUP(I141,$I$45:$W141,15,FALSE)))</f>
        <v>0</v>
      </c>
      <c r="BB141" s="128">
        <f t="shared" si="99"/>
        <v>0</v>
      </c>
      <c r="BC141" s="175">
        <f>IF(AW141+AX141=0,0,IF(AW141=0,VLOOKUP(I141,I142:$Y$348,17,FALSE),VLOOKUP(I141,$I$45:$Y141,17,FALSE)))</f>
        <v>0</v>
      </c>
      <c r="BD141" s="175">
        <f t="shared" si="100"/>
        <v>0</v>
      </c>
      <c r="BE141" s="128">
        <f t="shared" si="101"/>
        <v>0</v>
      </c>
      <c r="BF141" s="176" t="str">
        <f t="shared" si="102"/>
        <v/>
      </c>
      <c r="BG141" s="128">
        <f t="shared" si="103"/>
        <v>0</v>
      </c>
      <c r="BH141" s="175" t="str">
        <f t="shared" si="104"/>
        <v/>
      </c>
      <c r="BK141" s="177" t="str">
        <f t="shared" si="131"/>
        <v/>
      </c>
      <c r="BL141" s="177"/>
      <c r="BM141" s="178"/>
      <c r="BN141" s="178"/>
      <c r="BO141" s="178"/>
      <c r="BP141" s="178"/>
      <c r="BQ141" s="178"/>
    </row>
    <row r="142" spans="1:69" ht="30" customHeight="1" x14ac:dyDescent="0.15">
      <c r="A142" s="152" t="str">
        <f t="shared" si="109"/>
        <v/>
      </c>
      <c r="B142" s="152">
        <f t="shared" si="133"/>
        <v>0</v>
      </c>
      <c r="C142" s="152">
        <f t="shared" si="134"/>
        <v>2</v>
      </c>
      <c r="D142" s="152" t="str">
        <f t="shared" si="110"/>
        <v>014</v>
      </c>
      <c r="E142" s="152" t="str">
        <f t="shared" si="111"/>
        <v/>
      </c>
      <c r="F142" s="152">
        <v>14</v>
      </c>
      <c r="G142" s="154" t="str">
        <f t="shared" si="120"/>
        <v>014</v>
      </c>
      <c r="H142" s="140" t="str">
        <f>IF(I142="","",VLOOKUP(I142,[3]マスター!$B$2:$C$5000,2,0))</f>
        <v/>
      </c>
      <c r="I142" s="155"/>
      <c r="J142" s="156"/>
      <c r="K142" s="156"/>
      <c r="L142" s="157"/>
      <c r="M142" s="158"/>
      <c r="N142" s="156"/>
      <c r="O142" s="159" t="str">
        <f t="shared" si="112"/>
        <v/>
      </c>
      <c r="P142" s="280" t="str">
        <f>IF(I142="","",VLOOKUP(I142,[3]マスター!$B$2:$C$5000,2,0))</f>
        <v/>
      </c>
      <c r="Q142" s="280" t="e">
        <f>VLOOKUP(R142,[3]マスター!$B$2:$C$5000,2,0)</f>
        <v>#N/A</v>
      </c>
      <c r="R142" s="280" t="e">
        <f>VLOOKUP(S142,[3]マスター!$B$2:$C$5000,2,0)</f>
        <v>#N/A</v>
      </c>
      <c r="S142" s="281" t="str">
        <f>IF(I142="","",VLOOKUP(I142,[3]マスター!$B$2:$D$5000,3,0))</f>
        <v/>
      </c>
      <c r="T142" s="281"/>
      <c r="U142" s="161" t="str">
        <f>IF(I142="","",VLOOKUP(I142,[3]マスター!$B$2:$L$5000,11,0))</f>
        <v/>
      </c>
      <c r="V142" s="161" t="str">
        <f>IF(I142="","",VLOOKUP(I142,[3]マスター!$B$2:$K$5000,10,0))</f>
        <v/>
      </c>
      <c r="W142" s="179">
        <f t="shared" si="121"/>
        <v>0</v>
      </c>
      <c r="X142" s="163">
        <f t="shared" si="108"/>
        <v>0</v>
      </c>
      <c r="Y142" s="179" t="str">
        <f t="shared" si="122"/>
        <v/>
      </c>
      <c r="Z142" s="180" t="str">
        <f t="shared" si="123"/>
        <v/>
      </c>
      <c r="AA142" s="181" t="str">
        <f t="shared" si="124"/>
        <v/>
      </c>
      <c r="AB142" s="181" t="str">
        <f t="shared" si="125"/>
        <v/>
      </c>
      <c r="AC142" s="264" t="str">
        <f t="shared" si="126"/>
        <v/>
      </c>
      <c r="AD142" s="182" t="str">
        <f t="shared" si="127"/>
        <v/>
      </c>
      <c r="AE142" s="182" t="str">
        <f t="shared" si="128"/>
        <v/>
      </c>
      <c r="AF142" s="182" t="str">
        <f t="shared" si="129"/>
        <v/>
      </c>
      <c r="AG142" s="183" t="str">
        <f t="shared" si="130"/>
        <v/>
      </c>
      <c r="AH142" s="168" t="str">
        <f t="shared" si="132"/>
        <v/>
      </c>
      <c r="AL142" s="125">
        <v>1</v>
      </c>
      <c r="AM142" s="123" t="str">
        <f t="shared" si="113"/>
        <v>1</v>
      </c>
      <c r="AN142" s="123" t="str">
        <f t="shared" si="114"/>
        <v>1</v>
      </c>
      <c r="AO142" s="123">
        <f>COUNTIF($I$72:I142,I142)</f>
        <v>2</v>
      </c>
      <c r="AP142" s="172" t="str">
        <f t="shared" si="115"/>
        <v/>
      </c>
      <c r="AQ142" s="173" t="str">
        <f t="shared" si="116"/>
        <v/>
      </c>
      <c r="AR142" s="14">
        <f t="shared" si="135"/>
        <v>0</v>
      </c>
      <c r="AS142" s="177" t="str">
        <f t="shared" si="117"/>
        <v/>
      </c>
      <c r="AU142" s="128" t="str">
        <f t="shared" si="118"/>
        <v/>
      </c>
      <c r="AV142" s="128">
        <f t="shared" si="119"/>
        <v>0</v>
      </c>
      <c r="AW142" s="184">
        <f>IF(AV142&lt;1,0,SUMIF($I$44:I141,I142,$W$44:W141))</f>
        <v>0</v>
      </c>
      <c r="AX142" s="184">
        <f>IF(AV142&lt;2,0,SUMIF($I143:I$348,I142,$W143:W$348))</f>
        <v>0</v>
      </c>
      <c r="AY142" s="128">
        <f t="shared" si="97"/>
        <v>0</v>
      </c>
      <c r="AZ142" s="128">
        <f t="shared" si="98"/>
        <v>0</v>
      </c>
      <c r="BA142" s="175">
        <f>IF(AW142+AX142=0,0,IF(AW142=0,VLOOKUP(I142,I143:$W$348,15,FALSE),VLOOKUP(I142,$I$45:$W142,15,FALSE)))</f>
        <v>0</v>
      </c>
      <c r="BB142" s="128">
        <f t="shared" si="99"/>
        <v>0</v>
      </c>
      <c r="BC142" s="175">
        <f>IF(AW142+AX142=0,0,IF(AW142=0,VLOOKUP(I142,I143:$Y$348,17,FALSE),VLOOKUP(I142,$I$45:$Y142,17,FALSE)))</f>
        <v>0</v>
      </c>
      <c r="BD142" s="175">
        <f t="shared" si="100"/>
        <v>0</v>
      </c>
      <c r="BE142" s="128">
        <f t="shared" si="101"/>
        <v>0</v>
      </c>
      <c r="BF142" s="176" t="str">
        <f t="shared" si="102"/>
        <v/>
      </c>
      <c r="BG142" s="128">
        <f t="shared" si="103"/>
        <v>0</v>
      </c>
      <c r="BH142" s="175" t="str">
        <f t="shared" si="104"/>
        <v/>
      </c>
      <c r="BK142" s="177" t="str">
        <f t="shared" si="131"/>
        <v/>
      </c>
      <c r="BL142" s="177"/>
      <c r="BM142" s="178"/>
      <c r="BN142" s="178"/>
      <c r="BO142" s="178"/>
      <c r="BP142" s="178"/>
      <c r="BQ142" s="178"/>
    </row>
    <row r="143" spans="1:69" ht="30" customHeight="1" x14ac:dyDescent="0.15">
      <c r="A143" s="152" t="str">
        <f t="shared" si="109"/>
        <v/>
      </c>
      <c r="B143" s="152">
        <f t="shared" si="133"/>
        <v>0</v>
      </c>
      <c r="C143" s="152">
        <f t="shared" si="134"/>
        <v>2</v>
      </c>
      <c r="D143" s="152" t="str">
        <f t="shared" si="110"/>
        <v>015</v>
      </c>
      <c r="E143" s="152" t="str">
        <f t="shared" si="111"/>
        <v/>
      </c>
      <c r="F143" s="152">
        <v>15</v>
      </c>
      <c r="G143" s="154" t="str">
        <f t="shared" si="120"/>
        <v>015</v>
      </c>
      <c r="H143" s="140" t="str">
        <f>IF(I143="","",VLOOKUP(I143,[3]マスター!$B$2:$C$5000,2,0))</f>
        <v/>
      </c>
      <c r="I143" s="155"/>
      <c r="J143" s="156"/>
      <c r="K143" s="156"/>
      <c r="L143" s="157"/>
      <c r="M143" s="158"/>
      <c r="N143" s="156"/>
      <c r="O143" s="159" t="str">
        <f t="shared" si="112"/>
        <v/>
      </c>
      <c r="P143" s="280" t="str">
        <f>IF(I143="","",VLOOKUP(I143,[3]マスター!$B$2:$C$5000,2,0))</f>
        <v/>
      </c>
      <c r="Q143" s="280" t="e">
        <f>VLOOKUP(R143,[3]マスター!$B$2:$C$5000,2,0)</f>
        <v>#N/A</v>
      </c>
      <c r="R143" s="280" t="e">
        <f>VLOOKUP(S143,[3]マスター!$B$2:$C$5000,2,0)</f>
        <v>#N/A</v>
      </c>
      <c r="S143" s="281" t="str">
        <f>IF(I143="","",VLOOKUP(I143,[3]マスター!$B$2:$D$5000,3,0))</f>
        <v/>
      </c>
      <c r="T143" s="281"/>
      <c r="U143" s="161" t="str">
        <f>IF(I143="","",VLOOKUP(I143,[3]マスター!$B$2:$L$5000,11,0))</f>
        <v/>
      </c>
      <c r="V143" s="161" t="str">
        <f>IF(I143="","",VLOOKUP(I143,[3]マスター!$B$2:$K$5000,10,0))</f>
        <v/>
      </c>
      <c r="W143" s="179">
        <f t="shared" si="121"/>
        <v>0</v>
      </c>
      <c r="X143" s="163">
        <f t="shared" si="108"/>
        <v>0</v>
      </c>
      <c r="Y143" s="179" t="str">
        <f t="shared" si="122"/>
        <v/>
      </c>
      <c r="Z143" s="180" t="str">
        <f t="shared" si="123"/>
        <v/>
      </c>
      <c r="AA143" s="181" t="str">
        <f t="shared" si="124"/>
        <v/>
      </c>
      <c r="AB143" s="181" t="str">
        <f t="shared" si="125"/>
        <v/>
      </c>
      <c r="AC143" s="264" t="str">
        <f t="shared" si="126"/>
        <v/>
      </c>
      <c r="AD143" s="182" t="str">
        <f t="shared" si="127"/>
        <v/>
      </c>
      <c r="AE143" s="182" t="str">
        <f t="shared" si="128"/>
        <v/>
      </c>
      <c r="AF143" s="182" t="str">
        <f t="shared" si="129"/>
        <v/>
      </c>
      <c r="AG143" s="183" t="str">
        <f t="shared" si="130"/>
        <v/>
      </c>
      <c r="AH143" s="168" t="str">
        <f t="shared" si="132"/>
        <v/>
      </c>
      <c r="AL143" s="125">
        <v>1</v>
      </c>
      <c r="AM143" s="123" t="str">
        <f t="shared" si="113"/>
        <v>1</v>
      </c>
      <c r="AN143" s="123" t="str">
        <f t="shared" si="114"/>
        <v>1</v>
      </c>
      <c r="AO143" s="123">
        <f>COUNTIF($I$72:I143,I143)</f>
        <v>2</v>
      </c>
      <c r="AP143" s="172" t="str">
        <f t="shared" si="115"/>
        <v/>
      </c>
      <c r="AQ143" s="173" t="str">
        <f t="shared" si="116"/>
        <v/>
      </c>
      <c r="AR143" s="14">
        <f t="shared" si="135"/>
        <v>0</v>
      </c>
      <c r="AS143" s="177" t="str">
        <f t="shared" si="117"/>
        <v/>
      </c>
      <c r="AU143" s="128" t="str">
        <f t="shared" si="118"/>
        <v/>
      </c>
      <c r="AV143" s="128">
        <f t="shared" si="119"/>
        <v>0</v>
      </c>
      <c r="AW143" s="184">
        <f>IF(AV143&lt;1,0,SUMIF($I$44:I142,I143,$W$44:W142))</f>
        <v>0</v>
      </c>
      <c r="AX143" s="184">
        <f>IF(AV143&lt;2,0,SUMIF($I144:I$348,I143,$W144:W$348))</f>
        <v>0</v>
      </c>
      <c r="AY143" s="128">
        <f t="shared" si="97"/>
        <v>0</v>
      </c>
      <c r="AZ143" s="128">
        <f t="shared" si="98"/>
        <v>0</v>
      </c>
      <c r="BA143" s="175">
        <f>IF(AW143+AX143=0,0,IF(AW143=0,VLOOKUP(I143,I144:$W$348,15,FALSE),VLOOKUP(I143,$I$45:$W143,15,FALSE)))</f>
        <v>0</v>
      </c>
      <c r="BB143" s="128">
        <f t="shared" si="99"/>
        <v>0</v>
      </c>
      <c r="BC143" s="175">
        <f>IF(AW143+AX143=0,0,IF(AW143=0,VLOOKUP(I143,I144:$Y$348,17,FALSE),VLOOKUP(I143,$I$45:$Y143,17,FALSE)))</f>
        <v>0</v>
      </c>
      <c r="BD143" s="175">
        <f t="shared" si="100"/>
        <v>0</v>
      </c>
      <c r="BE143" s="128">
        <f t="shared" si="101"/>
        <v>0</v>
      </c>
      <c r="BF143" s="176" t="str">
        <f t="shared" si="102"/>
        <v/>
      </c>
      <c r="BG143" s="128">
        <f t="shared" si="103"/>
        <v>0</v>
      </c>
      <c r="BH143" s="175" t="str">
        <f t="shared" si="104"/>
        <v/>
      </c>
      <c r="BK143" s="177" t="str">
        <f t="shared" si="131"/>
        <v/>
      </c>
      <c r="BL143" s="177"/>
      <c r="BM143" s="178"/>
      <c r="BN143" s="178"/>
      <c r="BO143" s="178"/>
      <c r="BP143" s="178"/>
      <c r="BQ143" s="178"/>
    </row>
    <row r="144" spans="1:69" ht="30" customHeight="1" x14ac:dyDescent="0.15">
      <c r="A144" s="152" t="str">
        <f t="shared" si="109"/>
        <v/>
      </c>
      <c r="B144" s="152">
        <f t="shared" si="133"/>
        <v>0</v>
      </c>
      <c r="C144" s="152">
        <f t="shared" si="134"/>
        <v>2</v>
      </c>
      <c r="D144" s="152" t="str">
        <f t="shared" si="110"/>
        <v>016</v>
      </c>
      <c r="E144" s="152" t="str">
        <f t="shared" si="111"/>
        <v/>
      </c>
      <c r="F144" s="152">
        <v>16</v>
      </c>
      <c r="G144" s="154" t="str">
        <f t="shared" si="120"/>
        <v>016</v>
      </c>
      <c r="H144" s="140" t="str">
        <f>IF(I144="","",VLOOKUP(I144,[3]マスター!$B$2:$C$5000,2,0))</f>
        <v/>
      </c>
      <c r="I144" s="155"/>
      <c r="J144" s="156"/>
      <c r="K144" s="156"/>
      <c r="L144" s="157"/>
      <c r="M144" s="158"/>
      <c r="N144" s="156"/>
      <c r="O144" s="159" t="str">
        <f t="shared" si="112"/>
        <v/>
      </c>
      <c r="P144" s="280" t="str">
        <f>IF(I144="","",VLOOKUP(I144,[3]マスター!$B$2:$C$5000,2,0))</f>
        <v/>
      </c>
      <c r="Q144" s="280" t="e">
        <f>VLOOKUP(R144,[3]マスター!$B$2:$C$5000,2,0)</f>
        <v>#N/A</v>
      </c>
      <c r="R144" s="280" t="e">
        <f>VLOOKUP(S144,[3]マスター!$B$2:$C$5000,2,0)</f>
        <v>#N/A</v>
      </c>
      <c r="S144" s="281" t="str">
        <f>IF(I144="","",VLOOKUP(I144,[3]マスター!$B$2:$D$5000,3,0))</f>
        <v/>
      </c>
      <c r="T144" s="281"/>
      <c r="U144" s="161" t="str">
        <f>IF(I144="","",VLOOKUP(I144,[3]マスター!$B$2:$L$5000,11,0))</f>
        <v/>
      </c>
      <c r="V144" s="161" t="str">
        <f>IF(I144="","",VLOOKUP(I144,[3]マスター!$B$2:$K$5000,10,0))</f>
        <v/>
      </c>
      <c r="W144" s="179">
        <f t="shared" si="121"/>
        <v>0</v>
      </c>
      <c r="X144" s="163">
        <f t="shared" si="108"/>
        <v>0</v>
      </c>
      <c r="Y144" s="179" t="str">
        <f t="shared" si="122"/>
        <v/>
      </c>
      <c r="Z144" s="180" t="str">
        <f t="shared" si="123"/>
        <v/>
      </c>
      <c r="AA144" s="181" t="str">
        <f t="shared" si="124"/>
        <v/>
      </c>
      <c r="AB144" s="181" t="str">
        <f t="shared" si="125"/>
        <v/>
      </c>
      <c r="AC144" s="264" t="str">
        <f t="shared" si="126"/>
        <v/>
      </c>
      <c r="AD144" s="182" t="str">
        <f t="shared" si="127"/>
        <v/>
      </c>
      <c r="AE144" s="182" t="str">
        <f t="shared" si="128"/>
        <v/>
      </c>
      <c r="AF144" s="182" t="str">
        <f t="shared" si="129"/>
        <v/>
      </c>
      <c r="AG144" s="183" t="str">
        <f t="shared" si="130"/>
        <v/>
      </c>
      <c r="AH144" s="168" t="str">
        <f t="shared" si="132"/>
        <v/>
      </c>
      <c r="AL144" s="125">
        <v>1</v>
      </c>
      <c r="AM144" s="123" t="str">
        <f t="shared" si="113"/>
        <v>1</v>
      </c>
      <c r="AN144" s="123" t="str">
        <f t="shared" si="114"/>
        <v>1</v>
      </c>
      <c r="AO144" s="123">
        <f>COUNTIF($I$72:I144,I144)</f>
        <v>2</v>
      </c>
      <c r="AP144" s="172" t="str">
        <f t="shared" si="115"/>
        <v/>
      </c>
      <c r="AQ144" s="173" t="str">
        <f t="shared" si="116"/>
        <v/>
      </c>
      <c r="AR144" s="14">
        <f t="shared" si="135"/>
        <v>0</v>
      </c>
      <c r="AS144" s="177" t="str">
        <f t="shared" si="117"/>
        <v/>
      </c>
      <c r="AU144" s="128" t="str">
        <f t="shared" si="118"/>
        <v/>
      </c>
      <c r="AV144" s="128">
        <f t="shared" si="119"/>
        <v>0</v>
      </c>
      <c r="AW144" s="184">
        <f>IF(AV144&lt;1,0,SUMIF($I$44:I143,I144,$W$44:W143))</f>
        <v>0</v>
      </c>
      <c r="AX144" s="184">
        <f>IF(AV144&lt;2,0,SUMIF($I145:I$348,I144,$W145:W$348))</f>
        <v>0</v>
      </c>
      <c r="AY144" s="128">
        <f t="shared" si="97"/>
        <v>0</v>
      </c>
      <c r="AZ144" s="128">
        <f t="shared" si="98"/>
        <v>0</v>
      </c>
      <c r="BA144" s="175">
        <f>IF(AW144+AX144=0,0,IF(AW144=0,VLOOKUP(I144,I145:$W$348,15,FALSE),VLOOKUP(I144,$I$45:$W144,15,FALSE)))</f>
        <v>0</v>
      </c>
      <c r="BB144" s="128">
        <f t="shared" si="99"/>
        <v>0</v>
      </c>
      <c r="BC144" s="175">
        <f>IF(AW144+AX144=0,0,IF(AW144=0,VLOOKUP(I144,I145:$Y$348,17,FALSE),VLOOKUP(I144,$I$45:$Y144,17,FALSE)))</f>
        <v>0</v>
      </c>
      <c r="BD144" s="175">
        <f t="shared" si="100"/>
        <v>0</v>
      </c>
      <c r="BE144" s="128">
        <f t="shared" si="101"/>
        <v>0</v>
      </c>
      <c r="BF144" s="176" t="str">
        <f t="shared" si="102"/>
        <v/>
      </c>
      <c r="BG144" s="128">
        <f t="shared" si="103"/>
        <v>0</v>
      </c>
      <c r="BH144" s="175" t="str">
        <f t="shared" si="104"/>
        <v/>
      </c>
      <c r="BK144" s="177" t="str">
        <f t="shared" si="131"/>
        <v/>
      </c>
      <c r="BL144" s="177"/>
      <c r="BM144" s="178"/>
      <c r="BN144" s="178"/>
      <c r="BO144" s="178"/>
      <c r="BP144" s="178"/>
      <c r="BQ144" s="178"/>
    </row>
    <row r="145" spans="1:69" ht="30" customHeight="1" x14ac:dyDescent="0.15">
      <c r="A145" s="152" t="str">
        <f t="shared" si="109"/>
        <v/>
      </c>
      <c r="B145" s="152">
        <f t="shared" si="133"/>
        <v>0</v>
      </c>
      <c r="C145" s="152">
        <f t="shared" si="134"/>
        <v>2</v>
      </c>
      <c r="D145" s="152" t="str">
        <f t="shared" si="110"/>
        <v>017</v>
      </c>
      <c r="E145" s="152" t="str">
        <f t="shared" si="111"/>
        <v/>
      </c>
      <c r="F145" s="152">
        <v>17</v>
      </c>
      <c r="G145" s="154" t="str">
        <f t="shared" si="120"/>
        <v>017</v>
      </c>
      <c r="H145" s="140" t="str">
        <f>IF(I145="","",VLOOKUP(I145,[3]マスター!$B$2:$C$5000,2,0))</f>
        <v/>
      </c>
      <c r="I145" s="155"/>
      <c r="J145" s="156"/>
      <c r="K145" s="156"/>
      <c r="L145" s="157"/>
      <c r="M145" s="158"/>
      <c r="N145" s="156"/>
      <c r="O145" s="159" t="str">
        <f t="shared" si="112"/>
        <v/>
      </c>
      <c r="P145" s="280" t="str">
        <f>IF(I145="","",VLOOKUP(I145,[3]マスター!$B$2:$C$5000,2,0))</f>
        <v/>
      </c>
      <c r="Q145" s="280" t="e">
        <f>VLOOKUP(R145,[3]マスター!$B$2:$C$5000,2,0)</f>
        <v>#N/A</v>
      </c>
      <c r="R145" s="280" t="e">
        <f>VLOOKUP(S145,[3]マスター!$B$2:$C$5000,2,0)</f>
        <v>#N/A</v>
      </c>
      <c r="S145" s="281" t="str">
        <f>IF(I145="","",VLOOKUP(I145,[3]マスター!$B$2:$D$5000,3,0))</f>
        <v/>
      </c>
      <c r="T145" s="281"/>
      <c r="U145" s="161" t="str">
        <f>IF(I145="","",VLOOKUP(I145,[3]マスター!$B$2:$L$5000,11,0))</f>
        <v/>
      </c>
      <c r="V145" s="161" t="str">
        <f>IF(I145="","",VLOOKUP(I145,[3]マスター!$B$2:$K$5000,10,0))</f>
        <v/>
      </c>
      <c r="W145" s="179">
        <f t="shared" si="121"/>
        <v>0</v>
      </c>
      <c r="X145" s="163">
        <f t="shared" si="108"/>
        <v>0</v>
      </c>
      <c r="Y145" s="179" t="str">
        <f t="shared" si="122"/>
        <v/>
      </c>
      <c r="Z145" s="180" t="str">
        <f t="shared" si="123"/>
        <v/>
      </c>
      <c r="AA145" s="181" t="str">
        <f t="shared" si="124"/>
        <v/>
      </c>
      <c r="AB145" s="181" t="str">
        <f t="shared" si="125"/>
        <v/>
      </c>
      <c r="AC145" s="264" t="str">
        <f t="shared" si="126"/>
        <v/>
      </c>
      <c r="AD145" s="182" t="str">
        <f t="shared" si="127"/>
        <v/>
      </c>
      <c r="AE145" s="182" t="str">
        <f t="shared" si="128"/>
        <v/>
      </c>
      <c r="AF145" s="182" t="str">
        <f t="shared" si="129"/>
        <v/>
      </c>
      <c r="AG145" s="183" t="str">
        <f t="shared" si="130"/>
        <v/>
      </c>
      <c r="AH145" s="168" t="str">
        <f t="shared" si="132"/>
        <v/>
      </c>
      <c r="AL145" s="125">
        <v>1</v>
      </c>
      <c r="AM145" s="123" t="str">
        <f t="shared" si="113"/>
        <v>1</v>
      </c>
      <c r="AN145" s="123" t="str">
        <f t="shared" si="114"/>
        <v>1</v>
      </c>
      <c r="AO145" s="123">
        <f>COUNTIF($I$72:I145,I145)</f>
        <v>2</v>
      </c>
      <c r="AP145" s="172" t="str">
        <f t="shared" si="115"/>
        <v/>
      </c>
      <c r="AQ145" s="173" t="str">
        <f t="shared" si="116"/>
        <v/>
      </c>
      <c r="AR145" s="14">
        <f t="shared" si="135"/>
        <v>0</v>
      </c>
      <c r="AS145" s="177" t="str">
        <f t="shared" si="117"/>
        <v/>
      </c>
      <c r="AU145" s="128" t="str">
        <f t="shared" si="118"/>
        <v/>
      </c>
      <c r="AV145" s="128">
        <f t="shared" si="119"/>
        <v>0</v>
      </c>
      <c r="AW145" s="184">
        <f>IF(AV145&lt;1,0,SUMIF($I$44:I144,I145,$W$44:W144))</f>
        <v>0</v>
      </c>
      <c r="AX145" s="184">
        <f>IF(AV145&lt;2,0,SUMIF($I146:I$348,I145,$W146:W$348))</f>
        <v>0</v>
      </c>
      <c r="AY145" s="128">
        <f t="shared" si="97"/>
        <v>0</v>
      </c>
      <c r="AZ145" s="128">
        <f t="shared" si="98"/>
        <v>0</v>
      </c>
      <c r="BA145" s="175">
        <f>IF(AW145+AX145=0,0,IF(AW145=0,VLOOKUP(I145,I146:$W$348,15,FALSE),VLOOKUP(I145,$I$45:$W145,15,FALSE)))</f>
        <v>0</v>
      </c>
      <c r="BB145" s="128">
        <f t="shared" si="99"/>
        <v>0</v>
      </c>
      <c r="BC145" s="175">
        <f>IF(AW145+AX145=0,0,IF(AW145=0,VLOOKUP(I145,I146:$Y$348,17,FALSE),VLOOKUP(I145,$I$45:$Y145,17,FALSE)))</f>
        <v>0</v>
      </c>
      <c r="BD145" s="175">
        <f t="shared" si="100"/>
        <v>0</v>
      </c>
      <c r="BE145" s="128">
        <f t="shared" si="101"/>
        <v>0</v>
      </c>
      <c r="BF145" s="176" t="str">
        <f t="shared" si="102"/>
        <v/>
      </c>
      <c r="BG145" s="128">
        <f t="shared" si="103"/>
        <v>0</v>
      </c>
      <c r="BH145" s="175" t="str">
        <f t="shared" si="104"/>
        <v/>
      </c>
      <c r="BK145" s="177" t="str">
        <f t="shared" si="131"/>
        <v/>
      </c>
      <c r="BL145" s="177"/>
    </row>
    <row r="146" spans="1:69" ht="30" customHeight="1" x14ac:dyDescent="0.15">
      <c r="A146" s="152" t="str">
        <f t="shared" si="109"/>
        <v/>
      </c>
      <c r="B146" s="152">
        <f t="shared" si="133"/>
        <v>0</v>
      </c>
      <c r="C146" s="152">
        <f t="shared" si="134"/>
        <v>2</v>
      </c>
      <c r="D146" s="152" t="str">
        <f t="shared" si="110"/>
        <v>018</v>
      </c>
      <c r="E146" s="152" t="str">
        <f t="shared" si="111"/>
        <v/>
      </c>
      <c r="F146" s="152">
        <v>18</v>
      </c>
      <c r="G146" s="154" t="str">
        <f t="shared" si="120"/>
        <v>018</v>
      </c>
      <c r="H146" s="140" t="str">
        <f>IF(I146="","",VLOOKUP(I146,[3]マスター!$B$2:$C$5000,2,0))</f>
        <v/>
      </c>
      <c r="I146" s="155"/>
      <c r="J146" s="156"/>
      <c r="K146" s="156"/>
      <c r="L146" s="157"/>
      <c r="M146" s="158"/>
      <c r="N146" s="156"/>
      <c r="O146" s="159" t="str">
        <f t="shared" si="112"/>
        <v/>
      </c>
      <c r="P146" s="280" t="str">
        <f>IF(I146="","",VLOOKUP(I146,[3]マスター!$B$2:$C$5000,2,0))</f>
        <v/>
      </c>
      <c r="Q146" s="280" t="e">
        <f>VLOOKUP(R146,[3]マスター!$B$2:$C$5000,2,0)</f>
        <v>#N/A</v>
      </c>
      <c r="R146" s="280" t="e">
        <f>VLOOKUP(S146,[3]マスター!$B$2:$C$5000,2,0)</f>
        <v>#N/A</v>
      </c>
      <c r="S146" s="281" t="str">
        <f>IF(I146="","",VLOOKUP(I146,[3]マスター!$B$2:$D$5000,3,0))</f>
        <v/>
      </c>
      <c r="T146" s="281"/>
      <c r="U146" s="161" t="str">
        <f>IF(I146="","",VLOOKUP(I146,[3]マスター!$B$2:$L$5000,11,0))</f>
        <v/>
      </c>
      <c r="V146" s="161" t="str">
        <f>IF(I146="","",VLOOKUP(I146,[3]マスター!$B$2:$K$5000,10,0))</f>
        <v/>
      </c>
      <c r="W146" s="179">
        <f t="shared" si="121"/>
        <v>0</v>
      </c>
      <c r="X146" s="163">
        <f t="shared" si="108"/>
        <v>0</v>
      </c>
      <c r="Y146" s="179" t="str">
        <f t="shared" si="122"/>
        <v/>
      </c>
      <c r="Z146" s="180" t="str">
        <f t="shared" si="123"/>
        <v/>
      </c>
      <c r="AA146" s="181" t="str">
        <f t="shared" si="124"/>
        <v/>
      </c>
      <c r="AB146" s="181" t="str">
        <f t="shared" si="125"/>
        <v/>
      </c>
      <c r="AC146" s="264" t="str">
        <f t="shared" si="126"/>
        <v/>
      </c>
      <c r="AD146" s="182" t="str">
        <f t="shared" si="127"/>
        <v/>
      </c>
      <c r="AE146" s="182" t="str">
        <f t="shared" si="128"/>
        <v/>
      </c>
      <c r="AF146" s="182" t="str">
        <f t="shared" si="129"/>
        <v/>
      </c>
      <c r="AG146" s="183" t="str">
        <f t="shared" si="130"/>
        <v/>
      </c>
      <c r="AH146" s="168" t="str">
        <f t="shared" si="132"/>
        <v/>
      </c>
      <c r="AL146" s="125">
        <v>1</v>
      </c>
      <c r="AM146" s="123" t="str">
        <f t="shared" si="113"/>
        <v>1</v>
      </c>
      <c r="AN146" s="123" t="str">
        <f t="shared" si="114"/>
        <v>1</v>
      </c>
      <c r="AO146" s="123">
        <f>COUNTIF($I$72:I146,I146)</f>
        <v>2</v>
      </c>
      <c r="AP146" s="172" t="str">
        <f t="shared" si="115"/>
        <v/>
      </c>
      <c r="AQ146" s="173" t="str">
        <f t="shared" si="116"/>
        <v/>
      </c>
      <c r="AR146" s="14">
        <f t="shared" si="135"/>
        <v>0</v>
      </c>
      <c r="AS146" s="177" t="str">
        <f t="shared" si="117"/>
        <v/>
      </c>
      <c r="AU146" s="128" t="str">
        <f t="shared" si="118"/>
        <v/>
      </c>
      <c r="AV146" s="128">
        <f t="shared" si="119"/>
        <v>0</v>
      </c>
      <c r="AW146" s="184">
        <f>IF(AV146&lt;1,0,SUMIF($I$44:I145,I146,$W$44:W145))</f>
        <v>0</v>
      </c>
      <c r="AX146" s="184">
        <f>IF(AV146&lt;2,0,SUMIF($I147:I$348,I146,$W147:W$348))</f>
        <v>0</v>
      </c>
      <c r="AY146" s="128">
        <f t="shared" si="97"/>
        <v>0</v>
      </c>
      <c r="AZ146" s="128">
        <f t="shared" si="98"/>
        <v>0</v>
      </c>
      <c r="BA146" s="175">
        <f>IF(AW146+AX146=0,0,IF(AW146=0,VLOOKUP(I146,I147:$W$348,15,FALSE),VLOOKUP(I146,$I$45:$W146,15,FALSE)))</f>
        <v>0</v>
      </c>
      <c r="BB146" s="128">
        <f t="shared" si="99"/>
        <v>0</v>
      </c>
      <c r="BC146" s="175">
        <f>IF(AW146+AX146=0,0,IF(AW146=0,VLOOKUP(I146,I147:$Y$348,17,FALSE),VLOOKUP(I146,$I$45:$Y146,17,FALSE)))</f>
        <v>0</v>
      </c>
      <c r="BD146" s="175">
        <f t="shared" si="100"/>
        <v>0</v>
      </c>
      <c r="BE146" s="128">
        <f t="shared" si="101"/>
        <v>0</v>
      </c>
      <c r="BF146" s="176" t="str">
        <f t="shared" si="102"/>
        <v/>
      </c>
      <c r="BG146" s="128">
        <f t="shared" si="103"/>
        <v>0</v>
      </c>
      <c r="BH146" s="175" t="str">
        <f t="shared" si="104"/>
        <v/>
      </c>
      <c r="BK146" s="177" t="str">
        <f t="shared" si="131"/>
        <v/>
      </c>
      <c r="BL146" s="177"/>
    </row>
    <row r="147" spans="1:69" ht="30" customHeight="1" x14ac:dyDescent="0.15">
      <c r="A147" s="152" t="str">
        <f t="shared" si="109"/>
        <v/>
      </c>
      <c r="B147" s="152">
        <f t="shared" si="133"/>
        <v>0</v>
      </c>
      <c r="C147" s="152">
        <f t="shared" si="134"/>
        <v>2</v>
      </c>
      <c r="D147" s="152" t="str">
        <f t="shared" si="110"/>
        <v>019</v>
      </c>
      <c r="E147" s="152" t="str">
        <f t="shared" si="111"/>
        <v/>
      </c>
      <c r="F147" s="152">
        <v>19</v>
      </c>
      <c r="G147" s="154" t="str">
        <f t="shared" si="120"/>
        <v>019</v>
      </c>
      <c r="H147" s="140" t="str">
        <f>IF(I147="","",VLOOKUP(I147,[3]マスター!$B$2:$C$5000,2,0))</f>
        <v/>
      </c>
      <c r="I147" s="155"/>
      <c r="J147" s="156"/>
      <c r="K147" s="156"/>
      <c r="L147" s="157"/>
      <c r="M147" s="158"/>
      <c r="N147" s="156"/>
      <c r="O147" s="159" t="str">
        <f t="shared" si="112"/>
        <v/>
      </c>
      <c r="P147" s="280" t="str">
        <f>IF(I147="","",VLOOKUP(I147,[3]マスター!$B$2:$C$5000,2,0))</f>
        <v/>
      </c>
      <c r="Q147" s="280" t="e">
        <f>VLOOKUP(R147,[3]マスター!$B$2:$C$5000,2,0)</f>
        <v>#N/A</v>
      </c>
      <c r="R147" s="280" t="e">
        <f>VLOOKUP(S147,[3]マスター!$B$2:$C$5000,2,0)</f>
        <v>#N/A</v>
      </c>
      <c r="S147" s="281" t="str">
        <f>IF(I147="","",VLOOKUP(I147,[3]マスター!$B$2:$D$5000,3,0))</f>
        <v/>
      </c>
      <c r="T147" s="281"/>
      <c r="U147" s="161" t="str">
        <f>IF(I147="","",VLOOKUP(I147,[3]マスター!$B$2:$L$5000,11,0))</f>
        <v/>
      </c>
      <c r="V147" s="161" t="str">
        <f>IF(I147="","",VLOOKUP(I147,[3]マスター!$B$2:$K$5000,10,0))</f>
        <v/>
      </c>
      <c r="W147" s="179">
        <f t="shared" si="121"/>
        <v>0</v>
      </c>
      <c r="X147" s="163">
        <f t="shared" si="108"/>
        <v>0</v>
      </c>
      <c r="Y147" s="179" t="str">
        <f t="shared" si="122"/>
        <v/>
      </c>
      <c r="Z147" s="180" t="str">
        <f t="shared" si="123"/>
        <v/>
      </c>
      <c r="AA147" s="181" t="str">
        <f t="shared" si="124"/>
        <v/>
      </c>
      <c r="AB147" s="181" t="str">
        <f t="shared" si="125"/>
        <v/>
      </c>
      <c r="AC147" s="264" t="str">
        <f t="shared" si="126"/>
        <v/>
      </c>
      <c r="AD147" s="182" t="str">
        <f t="shared" si="127"/>
        <v/>
      </c>
      <c r="AE147" s="182" t="str">
        <f t="shared" si="128"/>
        <v/>
      </c>
      <c r="AF147" s="182" t="str">
        <f t="shared" si="129"/>
        <v/>
      </c>
      <c r="AG147" s="183" t="str">
        <f t="shared" si="130"/>
        <v/>
      </c>
      <c r="AH147" s="168" t="str">
        <f t="shared" si="132"/>
        <v/>
      </c>
      <c r="AL147" s="125">
        <v>1</v>
      </c>
      <c r="AM147" s="123" t="str">
        <f t="shared" si="113"/>
        <v>1</v>
      </c>
      <c r="AN147" s="123" t="str">
        <f t="shared" si="114"/>
        <v>1</v>
      </c>
      <c r="AO147" s="123">
        <f>COUNTIF($I$72:I147,I147)</f>
        <v>2</v>
      </c>
      <c r="AP147" s="172" t="str">
        <f t="shared" si="115"/>
        <v/>
      </c>
      <c r="AQ147" s="173" t="str">
        <f t="shared" si="116"/>
        <v/>
      </c>
      <c r="AR147" s="14">
        <f t="shared" si="135"/>
        <v>0</v>
      </c>
      <c r="AS147" s="177" t="str">
        <f t="shared" si="117"/>
        <v/>
      </c>
      <c r="AU147" s="128" t="str">
        <f t="shared" si="118"/>
        <v/>
      </c>
      <c r="AV147" s="128">
        <f t="shared" si="119"/>
        <v>0</v>
      </c>
      <c r="AW147" s="184">
        <f>IF(AV147&lt;1,0,SUMIF($I$44:I146,I147,$W$44:W146))</f>
        <v>0</v>
      </c>
      <c r="AX147" s="184">
        <f>IF(AV147&lt;2,0,SUMIF($I148:I$348,I147,$W148:W$348))</f>
        <v>0</v>
      </c>
      <c r="AY147" s="128">
        <f t="shared" si="97"/>
        <v>0</v>
      </c>
      <c r="AZ147" s="128">
        <f t="shared" si="98"/>
        <v>0</v>
      </c>
      <c r="BA147" s="175">
        <f>IF(AW147+AX147=0,0,IF(AW147=0,VLOOKUP(I147,I148:$W$348,15,FALSE),VLOOKUP(I147,$I$45:$W147,15,FALSE)))</f>
        <v>0</v>
      </c>
      <c r="BB147" s="128">
        <f t="shared" si="99"/>
        <v>0</v>
      </c>
      <c r="BC147" s="175">
        <f>IF(AW147+AX147=0,0,IF(AW147=0,VLOOKUP(I147,I148:$Y$348,17,FALSE),VLOOKUP(I147,$I$45:$Y147,17,FALSE)))</f>
        <v>0</v>
      </c>
      <c r="BD147" s="175">
        <f t="shared" si="100"/>
        <v>0</v>
      </c>
      <c r="BE147" s="128">
        <f t="shared" si="101"/>
        <v>0</v>
      </c>
      <c r="BF147" s="176" t="str">
        <f t="shared" si="102"/>
        <v/>
      </c>
      <c r="BG147" s="128">
        <f t="shared" si="103"/>
        <v>0</v>
      </c>
      <c r="BH147" s="175" t="str">
        <f t="shared" si="104"/>
        <v/>
      </c>
      <c r="BK147" s="177" t="str">
        <f t="shared" si="131"/>
        <v/>
      </c>
      <c r="BL147" s="177"/>
    </row>
    <row r="148" spans="1:69" ht="30" customHeight="1" x14ac:dyDescent="0.15">
      <c r="A148" s="152" t="str">
        <f t="shared" si="109"/>
        <v/>
      </c>
      <c r="B148" s="152">
        <f t="shared" si="133"/>
        <v>0</v>
      </c>
      <c r="C148" s="152">
        <f t="shared" si="134"/>
        <v>2</v>
      </c>
      <c r="D148" s="152" t="str">
        <f t="shared" si="110"/>
        <v>020</v>
      </c>
      <c r="E148" s="152" t="str">
        <f t="shared" si="111"/>
        <v/>
      </c>
      <c r="F148" s="152">
        <v>20</v>
      </c>
      <c r="G148" s="154" t="str">
        <f t="shared" si="120"/>
        <v>020</v>
      </c>
      <c r="H148" s="140" t="str">
        <f>IF(I148="","",VLOOKUP(I148,[3]マスター!$B$2:$C$5000,2,0))</f>
        <v/>
      </c>
      <c r="I148" s="155"/>
      <c r="J148" s="156"/>
      <c r="K148" s="156"/>
      <c r="L148" s="157"/>
      <c r="M148" s="158"/>
      <c r="N148" s="156"/>
      <c r="O148" s="159" t="str">
        <f t="shared" si="112"/>
        <v/>
      </c>
      <c r="P148" s="280" t="str">
        <f>IF(I148="","",VLOOKUP(I148,[3]マスター!$B$2:$C$5000,2,0))</f>
        <v/>
      </c>
      <c r="Q148" s="280" t="e">
        <f>VLOOKUP(R148,[3]マスター!$B$2:$C$5000,2,0)</f>
        <v>#N/A</v>
      </c>
      <c r="R148" s="280" t="e">
        <f>VLOOKUP(S148,[3]マスター!$B$2:$C$5000,2,0)</f>
        <v>#N/A</v>
      </c>
      <c r="S148" s="281" t="str">
        <f>IF(I148="","",VLOOKUP(I148,[3]マスター!$B$2:$D$5000,3,0))</f>
        <v/>
      </c>
      <c r="T148" s="281"/>
      <c r="U148" s="161" t="str">
        <f>IF(I148="","",VLOOKUP(I148,[3]マスター!$B$2:$L$5000,11,0))</f>
        <v/>
      </c>
      <c r="V148" s="161" t="str">
        <f>IF(I148="","",VLOOKUP(I148,[3]マスター!$B$2:$K$5000,10,0))</f>
        <v/>
      </c>
      <c r="W148" s="179">
        <f t="shared" si="121"/>
        <v>0</v>
      </c>
      <c r="X148" s="163">
        <f t="shared" si="108"/>
        <v>0</v>
      </c>
      <c r="Y148" s="179" t="str">
        <f t="shared" si="122"/>
        <v/>
      </c>
      <c r="Z148" s="180" t="str">
        <f t="shared" si="123"/>
        <v/>
      </c>
      <c r="AA148" s="181" t="str">
        <f t="shared" si="124"/>
        <v/>
      </c>
      <c r="AB148" s="181" t="str">
        <f t="shared" si="125"/>
        <v/>
      </c>
      <c r="AC148" s="264" t="str">
        <f t="shared" si="126"/>
        <v/>
      </c>
      <c r="AD148" s="182" t="str">
        <f t="shared" si="127"/>
        <v/>
      </c>
      <c r="AE148" s="182" t="str">
        <f t="shared" si="128"/>
        <v/>
      </c>
      <c r="AF148" s="182" t="str">
        <f t="shared" si="129"/>
        <v/>
      </c>
      <c r="AG148" s="183" t="str">
        <f t="shared" si="130"/>
        <v/>
      </c>
      <c r="AH148" s="168" t="str">
        <f t="shared" si="132"/>
        <v/>
      </c>
      <c r="AL148" s="125">
        <v>1</v>
      </c>
      <c r="AM148" s="123" t="str">
        <f t="shared" si="113"/>
        <v>1</v>
      </c>
      <c r="AN148" s="123" t="str">
        <f t="shared" si="114"/>
        <v>1</v>
      </c>
      <c r="AO148" s="123">
        <f>COUNTIF($I$72:I148,I148)</f>
        <v>2</v>
      </c>
      <c r="AP148" s="172" t="str">
        <f t="shared" si="115"/>
        <v/>
      </c>
      <c r="AQ148" s="173" t="str">
        <f t="shared" si="116"/>
        <v/>
      </c>
      <c r="AR148" s="14">
        <f t="shared" si="135"/>
        <v>0</v>
      </c>
      <c r="AS148" s="177" t="str">
        <f t="shared" si="117"/>
        <v/>
      </c>
      <c r="AU148" s="128" t="str">
        <f t="shared" si="118"/>
        <v/>
      </c>
      <c r="AV148" s="128">
        <f t="shared" si="119"/>
        <v>0</v>
      </c>
      <c r="AW148" s="184">
        <f>IF(AV148&lt;1,0,SUMIF($I$44:I147,I148,$W$44:W147))</f>
        <v>0</v>
      </c>
      <c r="AX148" s="184">
        <f>IF(AV148&lt;2,0,SUMIF($I149:I$348,I148,$W149:W$348))</f>
        <v>0</v>
      </c>
      <c r="AY148" s="128">
        <f t="shared" si="97"/>
        <v>0</v>
      </c>
      <c r="AZ148" s="128">
        <f t="shared" si="98"/>
        <v>0</v>
      </c>
      <c r="BA148" s="175">
        <f>IF(AW148+AX148=0,0,IF(AW148=0,VLOOKUP(I148,I149:$W$348,15,FALSE),VLOOKUP(I148,$I$45:$W148,15,FALSE)))</f>
        <v>0</v>
      </c>
      <c r="BB148" s="128">
        <f t="shared" si="99"/>
        <v>0</v>
      </c>
      <c r="BC148" s="175">
        <f>IF(AW148+AX148=0,0,IF(AW148=0,VLOOKUP(I148,I149:$Y$348,17,FALSE),VLOOKUP(I148,$I$45:$Y148,17,FALSE)))</f>
        <v>0</v>
      </c>
      <c r="BD148" s="175">
        <f t="shared" si="100"/>
        <v>0</v>
      </c>
      <c r="BE148" s="128">
        <f t="shared" si="101"/>
        <v>0</v>
      </c>
      <c r="BF148" s="176" t="str">
        <f t="shared" si="102"/>
        <v/>
      </c>
      <c r="BG148" s="128">
        <f t="shared" si="103"/>
        <v>0</v>
      </c>
      <c r="BH148" s="175" t="str">
        <f t="shared" si="104"/>
        <v/>
      </c>
      <c r="BK148" s="177" t="str">
        <f t="shared" si="131"/>
        <v/>
      </c>
      <c r="BL148" s="177"/>
    </row>
    <row r="149" spans="1:69" ht="30" customHeight="1" x14ac:dyDescent="0.15">
      <c r="A149" s="152" t="str">
        <f t="shared" si="109"/>
        <v/>
      </c>
      <c r="B149" s="152">
        <f t="shared" si="133"/>
        <v>0</v>
      </c>
      <c r="C149" s="152">
        <f t="shared" si="134"/>
        <v>2</v>
      </c>
      <c r="D149" s="152" t="str">
        <f t="shared" si="110"/>
        <v>021</v>
      </c>
      <c r="E149" s="152" t="str">
        <f t="shared" si="111"/>
        <v/>
      </c>
      <c r="F149" s="152">
        <v>21</v>
      </c>
      <c r="G149" s="154" t="str">
        <f t="shared" si="120"/>
        <v>021</v>
      </c>
      <c r="H149" s="140" t="str">
        <f>IF(I149="","",VLOOKUP(I149,[3]マスター!$B$2:$C$5000,2,0))</f>
        <v/>
      </c>
      <c r="I149" s="155"/>
      <c r="J149" s="156"/>
      <c r="K149" s="156"/>
      <c r="L149" s="157"/>
      <c r="M149" s="158"/>
      <c r="N149" s="156"/>
      <c r="O149" s="159" t="str">
        <f t="shared" si="112"/>
        <v/>
      </c>
      <c r="P149" s="280" t="str">
        <f>IF(I149="","",VLOOKUP(I149,[3]マスター!$B$2:$C$5000,2,0))</f>
        <v/>
      </c>
      <c r="Q149" s="280" t="e">
        <f>VLOOKUP(R149,[3]マスター!$B$2:$C$5000,2,0)</f>
        <v>#N/A</v>
      </c>
      <c r="R149" s="280" t="e">
        <f>VLOOKUP(S149,[3]マスター!$B$2:$C$5000,2,0)</f>
        <v>#N/A</v>
      </c>
      <c r="S149" s="281" t="str">
        <f>IF(I149="","",VLOOKUP(I149,[3]マスター!$B$2:$D$5000,3,0))</f>
        <v/>
      </c>
      <c r="T149" s="281"/>
      <c r="U149" s="161" t="str">
        <f>IF(I149="","",VLOOKUP(I149,[3]マスター!$B$2:$L$5000,11,0))</f>
        <v/>
      </c>
      <c r="V149" s="161" t="str">
        <f>IF(I149="","",VLOOKUP(I149,[3]マスター!$B$2:$K$5000,10,0))</f>
        <v/>
      </c>
      <c r="W149" s="179">
        <f t="shared" si="121"/>
        <v>0</v>
      </c>
      <c r="X149" s="163">
        <f t="shared" si="108"/>
        <v>0</v>
      </c>
      <c r="Y149" s="179" t="str">
        <f t="shared" si="122"/>
        <v/>
      </c>
      <c r="Z149" s="180" t="str">
        <f t="shared" si="123"/>
        <v/>
      </c>
      <c r="AA149" s="181" t="str">
        <f t="shared" si="124"/>
        <v/>
      </c>
      <c r="AB149" s="181" t="str">
        <f t="shared" si="125"/>
        <v/>
      </c>
      <c r="AC149" s="264" t="str">
        <f t="shared" si="126"/>
        <v/>
      </c>
      <c r="AD149" s="182" t="str">
        <f t="shared" si="127"/>
        <v/>
      </c>
      <c r="AE149" s="182" t="str">
        <f t="shared" si="128"/>
        <v/>
      </c>
      <c r="AF149" s="182" t="str">
        <f t="shared" si="129"/>
        <v/>
      </c>
      <c r="AG149" s="183" t="str">
        <f t="shared" si="130"/>
        <v/>
      </c>
      <c r="AH149" s="168" t="str">
        <f t="shared" si="132"/>
        <v/>
      </c>
      <c r="AL149" s="125">
        <v>1</v>
      </c>
      <c r="AM149" s="123" t="str">
        <f t="shared" si="113"/>
        <v>1</v>
      </c>
      <c r="AN149" s="123" t="str">
        <f t="shared" si="114"/>
        <v>1</v>
      </c>
      <c r="AO149" s="123">
        <f>COUNTIF($I$72:I149,I149)</f>
        <v>2</v>
      </c>
      <c r="AP149" s="172" t="str">
        <f t="shared" si="115"/>
        <v/>
      </c>
      <c r="AQ149" s="173" t="str">
        <f t="shared" si="116"/>
        <v/>
      </c>
      <c r="AR149" s="14">
        <f t="shared" si="135"/>
        <v>0</v>
      </c>
      <c r="AS149" s="177" t="str">
        <f t="shared" si="117"/>
        <v/>
      </c>
      <c r="AU149" s="128" t="str">
        <f t="shared" si="118"/>
        <v/>
      </c>
      <c r="AV149" s="128">
        <f t="shared" si="119"/>
        <v>0</v>
      </c>
      <c r="AW149" s="184">
        <f>IF(AV149&lt;1,0,SUMIF($I$44:I148,I149,$W$44:W148))</f>
        <v>0</v>
      </c>
      <c r="AX149" s="184">
        <f>IF(AV149&lt;2,0,SUMIF($I150:I$348,I149,$W150:W$348))</f>
        <v>0</v>
      </c>
      <c r="AY149" s="128">
        <f t="shared" si="97"/>
        <v>0</v>
      </c>
      <c r="AZ149" s="128">
        <f t="shared" si="98"/>
        <v>0</v>
      </c>
      <c r="BA149" s="175">
        <f>IF(AW149+AX149=0,0,IF(AW149=0,VLOOKUP(I149,I150:$W$348,15,FALSE),VLOOKUP(I149,$I$45:$W149,15,FALSE)))</f>
        <v>0</v>
      </c>
      <c r="BB149" s="128">
        <f t="shared" si="99"/>
        <v>0</v>
      </c>
      <c r="BC149" s="175">
        <f>IF(AW149+AX149=0,0,IF(AW149=0,VLOOKUP(I149,I150:$Y$348,17,FALSE),VLOOKUP(I149,$I$45:$Y149,17,FALSE)))</f>
        <v>0</v>
      </c>
      <c r="BD149" s="175">
        <f t="shared" si="100"/>
        <v>0</v>
      </c>
      <c r="BE149" s="128">
        <f t="shared" si="101"/>
        <v>0</v>
      </c>
      <c r="BF149" s="176" t="str">
        <f t="shared" si="102"/>
        <v/>
      </c>
      <c r="BG149" s="128">
        <f t="shared" si="103"/>
        <v>0</v>
      </c>
      <c r="BH149" s="175" t="str">
        <f t="shared" si="104"/>
        <v/>
      </c>
      <c r="BK149" s="177" t="str">
        <f t="shared" si="131"/>
        <v/>
      </c>
      <c r="BL149" s="177"/>
    </row>
    <row r="150" spans="1:69" ht="30" customHeight="1" x14ac:dyDescent="0.15">
      <c r="A150" s="152" t="str">
        <f t="shared" si="109"/>
        <v/>
      </c>
      <c r="B150" s="152">
        <f t="shared" si="133"/>
        <v>0</v>
      </c>
      <c r="C150" s="152">
        <f t="shared" si="134"/>
        <v>2</v>
      </c>
      <c r="D150" s="152" t="str">
        <f t="shared" si="110"/>
        <v>022</v>
      </c>
      <c r="E150" s="152" t="str">
        <f t="shared" si="111"/>
        <v/>
      </c>
      <c r="F150" s="152">
        <v>22</v>
      </c>
      <c r="G150" s="154" t="str">
        <f t="shared" si="120"/>
        <v>022</v>
      </c>
      <c r="H150" s="140" t="str">
        <f>IF(I150="","",VLOOKUP(I150,[3]マスター!$B$2:$C$5000,2,0))</f>
        <v/>
      </c>
      <c r="I150" s="155"/>
      <c r="J150" s="156"/>
      <c r="K150" s="156"/>
      <c r="L150" s="157"/>
      <c r="M150" s="158"/>
      <c r="N150" s="156"/>
      <c r="O150" s="159" t="str">
        <f t="shared" si="112"/>
        <v/>
      </c>
      <c r="P150" s="280" t="str">
        <f>IF(I150="","",VLOOKUP(I150,[3]マスター!$B$2:$C$5000,2,0))</f>
        <v/>
      </c>
      <c r="Q150" s="280" t="e">
        <f>VLOOKUP(R150,[3]マスター!$B$2:$C$5000,2,0)</f>
        <v>#N/A</v>
      </c>
      <c r="R150" s="280" t="e">
        <f>VLOOKUP(S150,[3]マスター!$B$2:$C$5000,2,0)</f>
        <v>#N/A</v>
      </c>
      <c r="S150" s="281" t="str">
        <f>IF(I150="","",VLOOKUP(I150,[3]マスター!$B$2:$D$5000,3,0))</f>
        <v/>
      </c>
      <c r="T150" s="281"/>
      <c r="U150" s="161" t="str">
        <f>IF(I150="","",VLOOKUP(I150,[3]マスター!$B$2:$L$5000,11,0))</f>
        <v/>
      </c>
      <c r="V150" s="161" t="str">
        <f>IF(I150="","",VLOOKUP(I150,[3]マスター!$B$2:$K$5000,10,0))</f>
        <v/>
      </c>
      <c r="W150" s="179">
        <f t="shared" si="121"/>
        <v>0</v>
      </c>
      <c r="X150" s="163">
        <f t="shared" si="108"/>
        <v>0</v>
      </c>
      <c r="Y150" s="179" t="str">
        <f t="shared" si="122"/>
        <v/>
      </c>
      <c r="Z150" s="180" t="str">
        <f t="shared" si="123"/>
        <v/>
      </c>
      <c r="AA150" s="181" t="str">
        <f t="shared" si="124"/>
        <v/>
      </c>
      <c r="AB150" s="181" t="str">
        <f t="shared" si="125"/>
        <v/>
      </c>
      <c r="AC150" s="264" t="str">
        <f t="shared" si="126"/>
        <v/>
      </c>
      <c r="AD150" s="182" t="str">
        <f t="shared" si="127"/>
        <v/>
      </c>
      <c r="AE150" s="182" t="str">
        <f t="shared" si="128"/>
        <v/>
      </c>
      <c r="AF150" s="182" t="str">
        <f t="shared" si="129"/>
        <v/>
      </c>
      <c r="AG150" s="183" t="str">
        <f t="shared" si="130"/>
        <v/>
      </c>
      <c r="AH150" s="168" t="str">
        <f t="shared" si="132"/>
        <v/>
      </c>
      <c r="AL150" s="125">
        <v>1</v>
      </c>
      <c r="AM150" s="123" t="str">
        <f t="shared" si="113"/>
        <v>1</v>
      </c>
      <c r="AN150" s="123" t="str">
        <f t="shared" si="114"/>
        <v>1</v>
      </c>
      <c r="AO150" s="123">
        <f>COUNTIF($I$72:I150,I150)</f>
        <v>2</v>
      </c>
      <c r="AP150" s="172" t="str">
        <f t="shared" si="115"/>
        <v/>
      </c>
      <c r="AQ150" s="173" t="str">
        <f t="shared" si="116"/>
        <v/>
      </c>
      <c r="AR150" s="14">
        <f t="shared" si="135"/>
        <v>0</v>
      </c>
      <c r="AS150" s="177" t="str">
        <f t="shared" si="117"/>
        <v/>
      </c>
      <c r="AU150" s="128" t="str">
        <f t="shared" si="118"/>
        <v/>
      </c>
      <c r="AV150" s="128">
        <f t="shared" si="119"/>
        <v>0</v>
      </c>
      <c r="AW150" s="184">
        <f>IF(AV150&lt;1,0,SUMIF($I$44:I149,I150,$W$44:W149))</f>
        <v>0</v>
      </c>
      <c r="AX150" s="184">
        <f>IF(AV150&lt;2,0,SUMIF($I151:I$348,I150,$W151:W$348))</f>
        <v>0</v>
      </c>
      <c r="AY150" s="128">
        <f t="shared" si="97"/>
        <v>0</v>
      </c>
      <c r="AZ150" s="128">
        <f t="shared" si="98"/>
        <v>0</v>
      </c>
      <c r="BA150" s="175">
        <f>IF(AW150+AX150=0,0,IF(AW150=0,VLOOKUP(I150,I151:$W$348,15,FALSE),VLOOKUP(I150,$I$45:$W150,15,FALSE)))</f>
        <v>0</v>
      </c>
      <c r="BB150" s="128">
        <f t="shared" si="99"/>
        <v>0</v>
      </c>
      <c r="BC150" s="175">
        <f>IF(AW150+AX150=0,0,IF(AW150=0,VLOOKUP(I150,I151:$Y$348,17,FALSE),VLOOKUP(I150,$I$45:$Y150,17,FALSE)))</f>
        <v>0</v>
      </c>
      <c r="BD150" s="175">
        <f t="shared" si="100"/>
        <v>0</v>
      </c>
      <c r="BE150" s="128">
        <f t="shared" si="101"/>
        <v>0</v>
      </c>
      <c r="BF150" s="176" t="str">
        <f t="shared" si="102"/>
        <v/>
      </c>
      <c r="BG150" s="128">
        <f t="shared" si="103"/>
        <v>0</v>
      </c>
      <c r="BH150" s="175" t="str">
        <f t="shared" si="104"/>
        <v/>
      </c>
      <c r="BK150" s="177" t="str">
        <f t="shared" si="131"/>
        <v/>
      </c>
      <c r="BL150" s="177"/>
    </row>
    <row r="151" spans="1:69" ht="30" customHeight="1" x14ac:dyDescent="0.15">
      <c r="A151" s="152" t="str">
        <f t="shared" si="109"/>
        <v/>
      </c>
      <c r="B151" s="152">
        <f t="shared" si="133"/>
        <v>0</v>
      </c>
      <c r="C151" s="152">
        <f t="shared" si="134"/>
        <v>2</v>
      </c>
      <c r="D151" s="152" t="str">
        <f t="shared" si="110"/>
        <v>023</v>
      </c>
      <c r="E151" s="152" t="str">
        <f t="shared" si="111"/>
        <v/>
      </c>
      <c r="F151" s="152">
        <v>23</v>
      </c>
      <c r="G151" s="154" t="str">
        <f t="shared" si="120"/>
        <v>023</v>
      </c>
      <c r="H151" s="140" t="str">
        <f>IF(I151="","",VLOOKUP(I151,[3]マスター!$B$2:$C$5000,2,0))</f>
        <v/>
      </c>
      <c r="I151" s="155"/>
      <c r="J151" s="156"/>
      <c r="K151" s="156"/>
      <c r="L151" s="157"/>
      <c r="M151" s="158"/>
      <c r="N151" s="156"/>
      <c r="O151" s="159" t="str">
        <f t="shared" si="112"/>
        <v/>
      </c>
      <c r="P151" s="280" t="str">
        <f>IF(I151="","",VLOOKUP(I151,[3]マスター!$B$2:$C$5000,2,0))</f>
        <v/>
      </c>
      <c r="Q151" s="280" t="e">
        <f>VLOOKUP(R151,[3]マスター!$B$2:$C$5000,2,0)</f>
        <v>#N/A</v>
      </c>
      <c r="R151" s="280" t="e">
        <f>VLOOKUP(S151,[3]マスター!$B$2:$C$5000,2,0)</f>
        <v>#N/A</v>
      </c>
      <c r="S151" s="281" t="str">
        <f>IF(I151="","",VLOOKUP(I151,[3]マスター!$B$2:$D$5000,3,0))</f>
        <v/>
      </c>
      <c r="T151" s="281"/>
      <c r="U151" s="161" t="str">
        <f>IF(I151="","",VLOOKUP(I151,[3]マスター!$B$2:$L$5000,11,0))</f>
        <v/>
      </c>
      <c r="V151" s="161" t="str">
        <f>IF(I151="","",VLOOKUP(I151,[3]マスター!$B$2:$K$5000,10,0))</f>
        <v/>
      </c>
      <c r="W151" s="179">
        <f t="shared" si="121"/>
        <v>0</v>
      </c>
      <c r="X151" s="163">
        <f t="shared" si="108"/>
        <v>0</v>
      </c>
      <c r="Y151" s="179" t="str">
        <f t="shared" si="122"/>
        <v/>
      </c>
      <c r="Z151" s="180" t="str">
        <f t="shared" si="123"/>
        <v/>
      </c>
      <c r="AA151" s="181" t="str">
        <f t="shared" si="124"/>
        <v/>
      </c>
      <c r="AB151" s="181" t="str">
        <f t="shared" si="125"/>
        <v/>
      </c>
      <c r="AC151" s="264" t="str">
        <f t="shared" si="126"/>
        <v/>
      </c>
      <c r="AD151" s="182" t="str">
        <f t="shared" si="127"/>
        <v/>
      </c>
      <c r="AE151" s="182" t="str">
        <f t="shared" si="128"/>
        <v/>
      </c>
      <c r="AF151" s="182" t="str">
        <f t="shared" si="129"/>
        <v/>
      </c>
      <c r="AG151" s="183" t="str">
        <f t="shared" si="130"/>
        <v/>
      </c>
      <c r="AH151" s="168" t="str">
        <f t="shared" si="132"/>
        <v/>
      </c>
      <c r="AL151" s="125">
        <v>1</v>
      </c>
      <c r="AM151" s="123" t="str">
        <f t="shared" si="113"/>
        <v>1</v>
      </c>
      <c r="AN151" s="123" t="str">
        <f t="shared" si="114"/>
        <v>1</v>
      </c>
      <c r="AO151" s="123">
        <f>COUNTIF($I$72:I151,I151)</f>
        <v>2</v>
      </c>
      <c r="AP151" s="172" t="str">
        <f t="shared" si="115"/>
        <v/>
      </c>
      <c r="AQ151" s="173" t="str">
        <f t="shared" si="116"/>
        <v/>
      </c>
      <c r="AR151" s="14">
        <f t="shared" si="135"/>
        <v>0</v>
      </c>
      <c r="AS151" s="177" t="str">
        <f t="shared" si="117"/>
        <v/>
      </c>
      <c r="AU151" s="128" t="str">
        <f t="shared" si="118"/>
        <v/>
      </c>
      <c r="AV151" s="128">
        <f t="shared" si="119"/>
        <v>0</v>
      </c>
      <c r="AW151" s="184">
        <f>IF(AV151&lt;1,0,SUMIF($I$44:I150,I151,$W$44:W150))</f>
        <v>0</v>
      </c>
      <c r="AX151" s="184">
        <f>IF(AV151&lt;2,0,SUMIF($I152:I$348,I151,$W152:W$348))</f>
        <v>0</v>
      </c>
      <c r="AY151" s="128">
        <f t="shared" si="97"/>
        <v>0</v>
      </c>
      <c r="AZ151" s="128">
        <f t="shared" si="98"/>
        <v>0</v>
      </c>
      <c r="BA151" s="175">
        <f>IF(AW151+AX151=0,0,IF(AW151=0,VLOOKUP(I151,I152:$W$348,15,FALSE),VLOOKUP(I151,$I$45:$W151,15,FALSE)))</f>
        <v>0</v>
      </c>
      <c r="BB151" s="128">
        <f t="shared" si="99"/>
        <v>0</v>
      </c>
      <c r="BC151" s="175">
        <f>IF(AW151+AX151=0,0,IF(AW151=0,VLOOKUP(I151,I152:$Y$348,17,FALSE),VLOOKUP(I151,$I$45:$Y151,17,FALSE)))</f>
        <v>0</v>
      </c>
      <c r="BD151" s="175">
        <f t="shared" si="100"/>
        <v>0</v>
      </c>
      <c r="BE151" s="128">
        <f t="shared" si="101"/>
        <v>0</v>
      </c>
      <c r="BF151" s="176" t="str">
        <f t="shared" si="102"/>
        <v/>
      </c>
      <c r="BG151" s="128">
        <f t="shared" si="103"/>
        <v>0</v>
      </c>
      <c r="BH151" s="175" t="str">
        <f t="shared" si="104"/>
        <v/>
      </c>
      <c r="BK151" s="177" t="str">
        <f t="shared" si="131"/>
        <v/>
      </c>
      <c r="BL151" s="177"/>
    </row>
    <row r="152" spans="1:69" ht="30" customHeight="1" x14ac:dyDescent="0.15">
      <c r="A152" s="152" t="str">
        <f t="shared" si="109"/>
        <v/>
      </c>
      <c r="B152" s="152">
        <f t="shared" si="133"/>
        <v>0</v>
      </c>
      <c r="C152" s="152">
        <f t="shared" si="134"/>
        <v>2</v>
      </c>
      <c r="D152" s="152" t="str">
        <f t="shared" si="110"/>
        <v>024</v>
      </c>
      <c r="E152" s="152" t="str">
        <f t="shared" si="111"/>
        <v/>
      </c>
      <c r="F152" s="152">
        <v>24</v>
      </c>
      <c r="G152" s="154" t="str">
        <f t="shared" si="120"/>
        <v>024</v>
      </c>
      <c r="H152" s="140" t="str">
        <f>IF(I152="","",VLOOKUP(I152,[3]マスター!$B$2:$C$5000,2,0))</f>
        <v/>
      </c>
      <c r="I152" s="155"/>
      <c r="J152" s="156"/>
      <c r="K152" s="156"/>
      <c r="L152" s="157"/>
      <c r="M152" s="158"/>
      <c r="N152" s="156"/>
      <c r="O152" s="159" t="str">
        <f t="shared" si="112"/>
        <v/>
      </c>
      <c r="P152" s="280" t="str">
        <f>IF(I152="","",VLOOKUP(I152,[3]マスター!$B$2:$C$5000,2,0))</f>
        <v/>
      </c>
      <c r="Q152" s="280" t="e">
        <f>VLOOKUP(R152,[3]マスター!$B$2:$C$5000,2,0)</f>
        <v>#N/A</v>
      </c>
      <c r="R152" s="280" t="e">
        <f>VLOOKUP(S152,[3]マスター!$B$2:$C$5000,2,0)</f>
        <v>#N/A</v>
      </c>
      <c r="S152" s="281" t="str">
        <f>IF(I152="","",VLOOKUP(I152,[3]マスター!$B$2:$D$5000,3,0))</f>
        <v/>
      </c>
      <c r="T152" s="281"/>
      <c r="U152" s="161" t="str">
        <f>IF(I152="","",VLOOKUP(I152,[3]マスター!$B$2:$L$5000,11,0))</f>
        <v/>
      </c>
      <c r="V152" s="161" t="str">
        <f>IF(I152="","",VLOOKUP(I152,[3]マスター!$B$2:$K$5000,10,0))</f>
        <v/>
      </c>
      <c r="W152" s="179">
        <f t="shared" si="121"/>
        <v>0</v>
      </c>
      <c r="X152" s="163">
        <f t="shared" si="108"/>
        <v>0</v>
      </c>
      <c r="Y152" s="179" t="str">
        <f t="shared" si="122"/>
        <v/>
      </c>
      <c r="Z152" s="180" t="str">
        <f t="shared" si="123"/>
        <v/>
      </c>
      <c r="AA152" s="181" t="str">
        <f t="shared" si="124"/>
        <v/>
      </c>
      <c r="AB152" s="181" t="str">
        <f t="shared" si="125"/>
        <v/>
      </c>
      <c r="AC152" s="264" t="str">
        <f t="shared" si="126"/>
        <v/>
      </c>
      <c r="AD152" s="182" t="str">
        <f t="shared" si="127"/>
        <v/>
      </c>
      <c r="AE152" s="182" t="str">
        <f t="shared" si="128"/>
        <v/>
      </c>
      <c r="AF152" s="182" t="str">
        <f t="shared" si="129"/>
        <v/>
      </c>
      <c r="AG152" s="183" t="str">
        <f t="shared" si="130"/>
        <v/>
      </c>
      <c r="AH152" s="168" t="str">
        <f t="shared" si="132"/>
        <v/>
      </c>
      <c r="AI152" s="208"/>
      <c r="AL152" s="125">
        <v>1</v>
      </c>
      <c r="AM152" s="123" t="str">
        <f t="shared" si="113"/>
        <v>1</v>
      </c>
      <c r="AN152" s="123" t="str">
        <f t="shared" si="114"/>
        <v>1</v>
      </c>
      <c r="AO152" s="123">
        <f>COUNTIF($I$72:I152,I152)</f>
        <v>2</v>
      </c>
      <c r="AP152" s="172" t="str">
        <f t="shared" si="115"/>
        <v/>
      </c>
      <c r="AQ152" s="173" t="str">
        <f t="shared" si="116"/>
        <v/>
      </c>
      <c r="AR152" s="14">
        <f t="shared" si="135"/>
        <v>0</v>
      </c>
      <c r="AS152" s="177" t="str">
        <f t="shared" si="117"/>
        <v/>
      </c>
      <c r="AU152" s="128" t="str">
        <f t="shared" si="118"/>
        <v/>
      </c>
      <c r="AV152" s="128">
        <f t="shared" si="119"/>
        <v>0</v>
      </c>
      <c r="AW152" s="184">
        <f>IF(AV152&lt;1,0,SUMIF($I$44:I151,I152,$W$44:W151))</f>
        <v>0</v>
      </c>
      <c r="AX152" s="184">
        <f>IF(AV152&lt;2,0,SUMIF($I153:I$348,I152,$W153:W$348))</f>
        <v>0</v>
      </c>
      <c r="AY152" s="128">
        <f t="shared" si="97"/>
        <v>0</v>
      </c>
      <c r="AZ152" s="128">
        <f t="shared" si="98"/>
        <v>0</v>
      </c>
      <c r="BA152" s="175">
        <f>IF(AW152+AX152=0,0,IF(AW152=0,VLOOKUP(I152,I153:$W$348,15,FALSE),VLOOKUP(I152,$I$45:$W152,15,FALSE)))</f>
        <v>0</v>
      </c>
      <c r="BB152" s="128">
        <f t="shared" si="99"/>
        <v>0</v>
      </c>
      <c r="BC152" s="175">
        <f>IF(AW152+AX152=0,0,IF(AW152=0,VLOOKUP(I152,I153:$Y$348,17,FALSE),VLOOKUP(I152,$I$45:$Y152,17,FALSE)))</f>
        <v>0</v>
      </c>
      <c r="BD152" s="175">
        <f t="shared" si="100"/>
        <v>0</v>
      </c>
      <c r="BE152" s="128">
        <f t="shared" si="101"/>
        <v>0</v>
      </c>
      <c r="BF152" s="176" t="str">
        <f t="shared" si="102"/>
        <v/>
      </c>
      <c r="BG152" s="128">
        <f t="shared" si="103"/>
        <v>0</v>
      </c>
      <c r="BH152" s="175" t="str">
        <f t="shared" si="104"/>
        <v/>
      </c>
      <c r="BK152" s="177" t="str">
        <f t="shared" si="131"/>
        <v/>
      </c>
      <c r="BL152" s="177"/>
    </row>
    <row r="153" spans="1:69" ht="30" customHeight="1" x14ac:dyDescent="0.15">
      <c r="A153" s="152" t="str">
        <f t="shared" si="109"/>
        <v/>
      </c>
      <c r="B153" s="152">
        <f t="shared" si="133"/>
        <v>0</v>
      </c>
      <c r="C153" s="152">
        <f t="shared" si="134"/>
        <v>2</v>
      </c>
      <c r="D153" s="152" t="str">
        <f t="shared" si="110"/>
        <v>025</v>
      </c>
      <c r="E153" s="152" t="str">
        <f t="shared" si="111"/>
        <v/>
      </c>
      <c r="F153" s="152">
        <v>25</v>
      </c>
      <c r="G153" s="154" t="str">
        <f t="shared" si="120"/>
        <v>025</v>
      </c>
      <c r="H153" s="140" t="str">
        <f>IF(I153="","",VLOOKUP(I153,[3]マスター!$B$2:$C$5000,2,0))</f>
        <v/>
      </c>
      <c r="I153" s="155"/>
      <c r="J153" s="156"/>
      <c r="K153" s="156"/>
      <c r="L153" s="157"/>
      <c r="M153" s="158"/>
      <c r="N153" s="156"/>
      <c r="O153" s="159" t="str">
        <f t="shared" si="112"/>
        <v/>
      </c>
      <c r="P153" s="280" t="str">
        <f>IF(I153="","",VLOOKUP(I153,[3]マスター!$B$2:$C$5000,2,0))</f>
        <v/>
      </c>
      <c r="Q153" s="280" t="e">
        <f>VLOOKUP(R153,[3]マスター!$B$2:$C$5000,2,0)</f>
        <v>#N/A</v>
      </c>
      <c r="R153" s="280" t="e">
        <f>VLOOKUP(S153,[3]マスター!$B$2:$C$5000,2,0)</f>
        <v>#N/A</v>
      </c>
      <c r="S153" s="281" t="str">
        <f>IF(I153="","",VLOOKUP(I153,[3]マスター!$B$2:$D$5000,3,0))</f>
        <v/>
      </c>
      <c r="T153" s="281"/>
      <c r="U153" s="161" t="str">
        <f>IF(I153="","",VLOOKUP(I153,[3]マスター!$B$2:$L$5000,11,0))</f>
        <v/>
      </c>
      <c r="V153" s="161" t="str">
        <f>IF(I153="","",VLOOKUP(I153,[3]マスター!$B$2:$K$5000,10,0))</f>
        <v/>
      </c>
      <c r="W153" s="179">
        <f t="shared" si="121"/>
        <v>0</v>
      </c>
      <c r="X153" s="163">
        <f t="shared" si="108"/>
        <v>0</v>
      </c>
      <c r="Y153" s="179" t="str">
        <f t="shared" si="122"/>
        <v/>
      </c>
      <c r="Z153" s="180" t="str">
        <f t="shared" si="123"/>
        <v/>
      </c>
      <c r="AA153" s="181" t="str">
        <f t="shared" si="124"/>
        <v/>
      </c>
      <c r="AB153" s="181" t="str">
        <f t="shared" si="125"/>
        <v/>
      </c>
      <c r="AC153" s="264" t="str">
        <f t="shared" si="126"/>
        <v/>
      </c>
      <c r="AD153" s="182" t="str">
        <f t="shared" si="127"/>
        <v/>
      </c>
      <c r="AE153" s="182" t="str">
        <f t="shared" si="128"/>
        <v/>
      </c>
      <c r="AF153" s="182" t="str">
        <f t="shared" si="129"/>
        <v/>
      </c>
      <c r="AG153" s="183" t="str">
        <f t="shared" si="130"/>
        <v/>
      </c>
      <c r="AH153" s="168" t="str">
        <f t="shared" si="132"/>
        <v/>
      </c>
      <c r="AL153" s="125">
        <v>1</v>
      </c>
      <c r="AM153" s="123" t="str">
        <f t="shared" si="113"/>
        <v>1</v>
      </c>
      <c r="AN153" s="123" t="str">
        <f t="shared" si="114"/>
        <v>1</v>
      </c>
      <c r="AO153" s="123">
        <f>COUNTIF($I$72:I153,I153)</f>
        <v>2</v>
      </c>
      <c r="AP153" s="172" t="str">
        <f t="shared" si="115"/>
        <v/>
      </c>
      <c r="AQ153" s="173" t="str">
        <f t="shared" si="116"/>
        <v/>
      </c>
      <c r="AR153" s="14">
        <f t="shared" si="135"/>
        <v>0</v>
      </c>
      <c r="AS153" s="177" t="str">
        <f t="shared" si="117"/>
        <v/>
      </c>
      <c r="AU153" s="128" t="str">
        <f t="shared" si="118"/>
        <v/>
      </c>
      <c r="AV153" s="128">
        <f t="shared" si="119"/>
        <v>0</v>
      </c>
      <c r="AW153" s="184">
        <f>IF(AV153&lt;1,0,SUMIF($I$44:I152,I153,$W$44:W152))</f>
        <v>0</v>
      </c>
      <c r="AX153" s="184">
        <f>IF(AV153&lt;2,0,SUMIF($I154:I$348,I153,$W154:W$348))</f>
        <v>0</v>
      </c>
      <c r="AY153" s="128">
        <f t="shared" si="97"/>
        <v>0</v>
      </c>
      <c r="AZ153" s="128">
        <f t="shared" si="98"/>
        <v>0</v>
      </c>
      <c r="BA153" s="175">
        <f>IF(AW153+AX153=0,0,IF(AW153=0,VLOOKUP(I153,I154:$W$348,15,FALSE),VLOOKUP(I153,$I$45:$W153,15,FALSE)))</f>
        <v>0</v>
      </c>
      <c r="BB153" s="128">
        <f t="shared" si="99"/>
        <v>0</v>
      </c>
      <c r="BC153" s="175">
        <f>IF(AW153+AX153=0,0,IF(AW153=0,VLOOKUP(I153,I154:$Y$348,17,FALSE),VLOOKUP(I153,$I$45:$Y153,17,FALSE)))</f>
        <v>0</v>
      </c>
      <c r="BD153" s="175">
        <f t="shared" si="100"/>
        <v>0</v>
      </c>
      <c r="BE153" s="128">
        <f t="shared" si="101"/>
        <v>0</v>
      </c>
      <c r="BF153" s="176" t="str">
        <f t="shared" si="102"/>
        <v/>
      </c>
      <c r="BG153" s="128">
        <f t="shared" si="103"/>
        <v>0</v>
      </c>
      <c r="BH153" s="175" t="str">
        <f t="shared" si="104"/>
        <v/>
      </c>
      <c r="BK153" s="177" t="str">
        <f t="shared" si="131"/>
        <v/>
      </c>
      <c r="BL153" s="177"/>
    </row>
    <row r="154" spans="1:69" ht="30" customHeight="1" x14ac:dyDescent="0.15">
      <c r="A154" s="152"/>
      <c r="B154" s="152" t="str">
        <f t="shared" si="133"/>
        <v/>
      </c>
      <c r="C154" s="152">
        <f t="shared" si="134"/>
        <v>0</v>
      </c>
      <c r="D154" s="190"/>
      <c r="E154" s="190"/>
      <c r="F154" s="191"/>
      <c r="G154" s="192"/>
      <c r="H154" s="193"/>
      <c r="I154" s="194">
        <f>$I$42</f>
        <v>0</v>
      </c>
      <c r="J154" s="195"/>
      <c r="K154" s="196"/>
      <c r="L154" s="197"/>
      <c r="M154" s="198"/>
      <c r="N154" s="199"/>
      <c r="O154" s="200"/>
      <c r="P154" s="103">
        <v>1</v>
      </c>
      <c r="Q154" s="201" t="str">
        <f>IF(M155&gt;=25,"",COUNT($P$40,$P$70,$P$98,$P$126,$P$154))</f>
        <v/>
      </c>
      <c r="R154" s="266"/>
      <c r="S154" s="178"/>
      <c r="T154" s="265"/>
      <c r="U154" s="250"/>
      <c r="V154" s="251"/>
      <c r="W154" s="252"/>
      <c r="X154" s="253"/>
      <c r="Z154" s="177"/>
      <c r="AA154" s="205"/>
      <c r="AB154" s="205"/>
      <c r="AC154" s="206"/>
      <c r="AD154" s="205"/>
      <c r="AE154" s="205"/>
      <c r="AF154" s="205"/>
      <c r="AG154" s="123"/>
      <c r="AH154" s="207"/>
      <c r="AI154" s="208" t="s">
        <v>0</v>
      </c>
      <c r="AJ154" s="170">
        <f>COUNT(I157:I181)</f>
        <v>0</v>
      </c>
      <c r="AL154" s="125"/>
      <c r="AM154" s="123"/>
      <c r="AN154" s="123"/>
      <c r="AO154" s="123"/>
      <c r="AP154" s="172"/>
      <c r="AQ154" s="173"/>
      <c r="AR154" s="14" t="str">
        <f t="shared" si="135"/>
        <v/>
      </c>
      <c r="AU154" s="128"/>
      <c r="AV154" s="128"/>
      <c r="AW154" s="184">
        <f>IF(AV154&lt;1,0,SUMIF($I$44:I153,I154,$W$44:W153))</f>
        <v>0</v>
      </c>
      <c r="AX154" s="184">
        <f>IF(AV154&lt;2,0,SUMIF($I155:I$348,I154,$W155:W$348))</f>
        <v>0</v>
      </c>
      <c r="AY154" s="128">
        <f t="shared" si="97"/>
        <v>0</v>
      </c>
      <c r="AZ154" s="128">
        <f t="shared" si="98"/>
        <v>0</v>
      </c>
      <c r="BA154" s="175">
        <f>IF(AW154+AX154=0,0,IF(AW154=0,VLOOKUP(I154,I155:$W$348,15,FALSE),VLOOKUP(I154,$I$45:$W154,15,FALSE)))</f>
        <v>0</v>
      </c>
      <c r="BB154" s="128">
        <f t="shared" si="99"/>
        <v>0</v>
      </c>
      <c r="BC154" s="175">
        <f>IF(AW154+AX154=0,0,IF(AW154=0,VLOOKUP(I154,I155:$Y$348,17,FALSE),VLOOKUP(I154,$I$45:$Y154,17,FALSE)))</f>
        <v>0</v>
      </c>
      <c r="BD154" s="175">
        <f t="shared" si="100"/>
        <v>0</v>
      </c>
      <c r="BE154" s="128">
        <f t="shared" si="101"/>
        <v>0</v>
      </c>
      <c r="BF154" s="176">
        <f t="shared" si="102"/>
        <v>0</v>
      </c>
      <c r="BG154" s="128">
        <f t="shared" si="103"/>
        <v>0</v>
      </c>
      <c r="BH154" s="175">
        <f t="shared" si="104"/>
        <v>0</v>
      </c>
      <c r="BK154" s="177" t="str">
        <f t="shared" si="131"/>
        <v/>
      </c>
      <c r="BL154" s="177"/>
    </row>
    <row r="155" spans="1:69" ht="30" customHeight="1" x14ac:dyDescent="0.15">
      <c r="A155" s="152"/>
      <c r="B155" s="152">
        <f t="shared" si="133"/>
        <v>0</v>
      </c>
      <c r="C155" s="152">
        <f t="shared" si="134"/>
        <v>0</v>
      </c>
      <c r="D155" s="137"/>
      <c r="E155" s="137"/>
      <c r="F155" s="209"/>
      <c r="G155" s="210">
        <f>SUMIF($X$1:$X$40,I155,$Z$1:$Z$40)</f>
        <v>0</v>
      </c>
      <c r="H155" s="112"/>
      <c r="I155" s="285"/>
      <c r="J155" s="285"/>
      <c r="K155" s="285"/>
      <c r="L155" s="211"/>
      <c r="M155" s="212" t="str">
        <f>IF($I$155="","",SUMIF($J$4:$J$32,$I$155,$I$4:$I$32))</f>
        <v/>
      </c>
      <c r="N155" s="254"/>
      <c r="O155" s="255"/>
      <c r="P155" s="267"/>
      <c r="Q155" s="213" t="str">
        <f>IF(M155&gt;=25,"",COUNTIF($Q$37:$AH$37,$O$37))</f>
        <v/>
      </c>
      <c r="R155" s="268"/>
      <c r="S155" s="205"/>
      <c r="T155" s="216"/>
      <c r="U155" s="256"/>
      <c r="V155" s="215"/>
      <c r="W155" s="257"/>
      <c r="X155" s="258"/>
      <c r="Y155" s="218"/>
      <c r="Z155" s="219"/>
      <c r="AA155" s="220"/>
      <c r="AB155" s="221"/>
      <c r="AC155" s="222"/>
      <c r="AD155" s="223"/>
      <c r="AE155" s="223"/>
      <c r="AF155" s="223"/>
      <c r="AG155" s="224"/>
      <c r="AH155" s="225"/>
      <c r="AI155" s="123">
        <f>I155</f>
        <v>0</v>
      </c>
      <c r="AJ155" s="170">
        <f>AJ154</f>
        <v>0</v>
      </c>
      <c r="AK155" s="171">
        <f>SUM(Y157:Y181)</f>
        <v>0</v>
      </c>
      <c r="AL155" s="125"/>
      <c r="AM155" s="123"/>
      <c r="AN155" s="123"/>
      <c r="AO155" s="123"/>
      <c r="AP155" s="172"/>
      <c r="AQ155" s="173"/>
      <c r="AR155" s="14">
        <f t="shared" si="135"/>
        <v>0</v>
      </c>
      <c r="AU155" s="128"/>
      <c r="AV155" s="128"/>
      <c r="AW155" s="184">
        <f>IF(AV155&lt;1,0,SUMIF($I$44:I154,I155,$W$44:W154))</f>
        <v>0</v>
      </c>
      <c r="AX155" s="184">
        <f>IF(AV155&lt;2,0,SUMIF($I156:I$348,I155,$W156:W$348))</f>
        <v>0</v>
      </c>
      <c r="AY155" s="128">
        <f t="shared" si="97"/>
        <v>0</v>
      </c>
      <c r="AZ155" s="128">
        <f t="shared" si="98"/>
        <v>0</v>
      </c>
      <c r="BA155" s="175">
        <f>IF(AW155+AX155=0,0,IF(AW155=0,VLOOKUP(I155,I156:$W$348,15,FALSE),VLOOKUP(I155,$I$45:$W155,15,FALSE)))</f>
        <v>0</v>
      </c>
      <c r="BB155" s="128">
        <f t="shared" si="99"/>
        <v>0</v>
      </c>
      <c r="BC155" s="175">
        <f>IF(AW155+AX155=0,0,IF(AW155=0,VLOOKUP(I155,I156:$Y$348,17,FALSE),VLOOKUP(I155,$I$45:$Y155,17,FALSE)))</f>
        <v>0</v>
      </c>
      <c r="BD155" s="175">
        <f t="shared" si="100"/>
        <v>0</v>
      </c>
      <c r="BE155" s="128">
        <f t="shared" si="101"/>
        <v>0</v>
      </c>
      <c r="BF155" s="176" t="str">
        <f t="shared" si="102"/>
        <v/>
      </c>
      <c r="BG155" s="128">
        <f t="shared" si="103"/>
        <v>0</v>
      </c>
      <c r="BH155" s="175" t="str">
        <f t="shared" si="104"/>
        <v/>
      </c>
      <c r="BK155" s="177">
        <f t="shared" si="131"/>
        <v>0</v>
      </c>
      <c r="BL155" s="177"/>
    </row>
    <row r="156" spans="1:69" s="247" customFormat="1" ht="30" customHeight="1" x14ac:dyDescent="0.15">
      <c r="A156" s="152"/>
      <c r="B156" s="152">
        <f t="shared" si="133"/>
        <v>0</v>
      </c>
      <c r="C156" s="152">
        <f t="shared" si="134"/>
        <v>0</v>
      </c>
      <c r="D156" s="152"/>
      <c r="E156" s="152"/>
      <c r="F156" s="138">
        <f>$F$72</f>
        <v>0</v>
      </c>
      <c r="G156" s="226" t="str">
        <f>$G$72</f>
        <v>会場</v>
      </c>
      <c r="H156" s="139" t="str">
        <f>H128</f>
        <v>名前</v>
      </c>
      <c r="I156" s="227" t="str">
        <f>$I$72</f>
        <v>コード</v>
      </c>
      <c r="J156" s="228" t="str">
        <f>$J$72</f>
        <v>ＩＮ</v>
      </c>
      <c r="K156" s="228" t="str">
        <f>$K$72</f>
        <v>ＯＵＴ</v>
      </c>
      <c r="L156" s="229" t="str">
        <f>$L$72</f>
        <v>休憩</v>
      </c>
      <c r="M156" s="230" t="str">
        <f>$M$72</f>
        <v>出張</v>
      </c>
      <c r="N156" s="259" t="str">
        <f>$N$72</f>
        <v>朝食  　 休憩</v>
      </c>
      <c r="O156" s="260">
        <f>$O$72</f>
        <v>0</v>
      </c>
      <c r="P156" s="233"/>
      <c r="Q156" s="233"/>
      <c r="R156" s="234"/>
      <c r="S156" s="235"/>
      <c r="T156" s="235"/>
      <c r="U156" s="161"/>
      <c r="V156" s="235"/>
      <c r="W156" s="236"/>
      <c r="X156" s="163"/>
      <c r="Y156" s="236"/>
      <c r="Z156" s="237"/>
      <c r="AA156" s="238"/>
      <c r="AB156" s="239"/>
      <c r="AC156" s="240"/>
      <c r="AD156" s="241"/>
      <c r="AE156" s="241"/>
      <c r="AF156" s="241"/>
      <c r="AG156" s="242"/>
      <c r="AH156" s="243"/>
      <c r="AI156" s="123"/>
      <c r="AJ156" s="170"/>
      <c r="AK156" s="171"/>
      <c r="AL156" s="125"/>
      <c r="AM156" s="123" t="str">
        <f>CONCATENATE($M154,$N156)</f>
        <v>朝食  　 休憩</v>
      </c>
      <c r="AN156" s="123" t="str">
        <f>CONCATENATE($F156,$M156)</f>
        <v>0出張</v>
      </c>
      <c r="AO156" s="123"/>
      <c r="AP156" s="262"/>
      <c r="AQ156" s="263"/>
      <c r="AR156" s="14">
        <f t="shared" si="135"/>
        <v>0</v>
      </c>
      <c r="AS156" s="177"/>
      <c r="AT156" s="177"/>
      <c r="AU156" s="171"/>
      <c r="AV156" s="171"/>
      <c r="AW156" s="16">
        <f>IF(AV156&lt;1,0,SUMIF($I$44:I155,I156,$W$44:W155))</f>
        <v>0</v>
      </c>
      <c r="AX156" s="16">
        <f>IF(AV156&lt;2,0,SUMIF($I157:I$348,I156,$W157:W$348))</f>
        <v>0</v>
      </c>
      <c r="AY156" s="171">
        <f t="shared" si="97"/>
        <v>0</v>
      </c>
      <c r="AZ156" s="171">
        <f t="shared" si="98"/>
        <v>0</v>
      </c>
      <c r="BA156" s="245">
        <f>IF(AW156+AX156=0,0,IF(AW156=0,VLOOKUP(I156,I157:$W$348,15,FALSE),VLOOKUP(I156,$I$45:$W156,15,FALSE)))</f>
        <v>0</v>
      </c>
      <c r="BB156" s="171">
        <f t="shared" si="99"/>
        <v>0</v>
      </c>
      <c r="BC156" s="245">
        <f>IF(AW156+AX156=0,0,IF(AW156=0,VLOOKUP(I156,I157:$Y$348,17,FALSE),VLOOKUP(I156,$I$45:$Y156,17,FALSE)))</f>
        <v>0</v>
      </c>
      <c r="BD156" s="245">
        <f t="shared" si="100"/>
        <v>0</v>
      </c>
      <c r="BE156" s="171">
        <f t="shared" si="101"/>
        <v>0</v>
      </c>
      <c r="BF156" s="246">
        <f t="shared" si="102"/>
        <v>0</v>
      </c>
      <c r="BG156" s="171">
        <f t="shared" si="103"/>
        <v>0</v>
      </c>
      <c r="BH156" s="245">
        <f t="shared" si="104"/>
        <v>0</v>
      </c>
      <c r="BI156" s="171"/>
      <c r="BJ156" s="171"/>
      <c r="BK156" s="177"/>
      <c r="BL156" s="177"/>
      <c r="BM156" s="128"/>
      <c r="BN156" s="128"/>
      <c r="BO156" s="128"/>
      <c r="BP156" s="128"/>
      <c r="BQ156" s="128"/>
    </row>
    <row r="157" spans="1:69" ht="30" customHeight="1" x14ac:dyDescent="0.15">
      <c r="A157" s="152" t="str">
        <f t="shared" ref="A157:A181" si="136">IF(I157="","",CONCATENATE(AO157,CONCATENATE(SUMIF($G$4:$G$32,G157,$F$4:$F$32),I157)))</f>
        <v/>
      </c>
      <c r="B157" s="152">
        <f t="shared" si="133"/>
        <v>0</v>
      </c>
      <c r="C157" s="152">
        <f t="shared" si="134"/>
        <v>3</v>
      </c>
      <c r="D157" s="152" t="str">
        <f t="shared" ref="D157:D181" si="137">CONCATENATE(AR157,CONCATENATE(E157,F157))</f>
        <v>01</v>
      </c>
      <c r="E157" s="152" t="str">
        <f t="shared" ref="E157:E181" si="138">IF(I157="","",IF(AR156=AR157,SUMIF($AR$73:$AR$348,AR157),IF(AR158="",AR157,IF(AR157=AR158,SUMIF($AR$73:$AR$348,AR157)))))</f>
        <v/>
      </c>
      <c r="F157" s="152">
        <v>1</v>
      </c>
      <c r="G157" s="154" t="str">
        <f>CONCATENATE($G$155,F157)</f>
        <v>01</v>
      </c>
      <c r="H157" s="140" t="str">
        <f>IF(I157="","",VLOOKUP(I157,[3]マスター!$B$2:$C$5000,2,0))</f>
        <v/>
      </c>
      <c r="I157" s="155"/>
      <c r="J157" s="156"/>
      <c r="K157" s="156"/>
      <c r="L157" s="157"/>
      <c r="M157" s="158"/>
      <c r="N157" s="156"/>
      <c r="O157" s="159" t="str">
        <f t="shared" ref="O157:O181" si="139">IF(J157="","",IF(AV157&gt;2,IF(BG157=3,"ssS",IF(BG157=2,"sSs","Sss")),IF(AV157=2,IF(BG157=3,"sS","Ss"),"")))</f>
        <v/>
      </c>
      <c r="P157" s="280" t="str">
        <f>IF(I157="","",VLOOKUP(I157,[3]マスター!$B$2:$C$5000,2,0))</f>
        <v/>
      </c>
      <c r="Q157" s="280" t="e">
        <f>VLOOKUP(R157,[3]マスター!$B$2:$C$5000,2,0)</f>
        <v>#N/A</v>
      </c>
      <c r="R157" s="280" t="e">
        <f>VLOOKUP(S157,[3]マスター!$B$2:$C$5000,2,0)</f>
        <v>#N/A</v>
      </c>
      <c r="S157" s="281" t="str">
        <f>IF(I157="","",VLOOKUP(I157,[3]マスター!$B$2:$D$5000,3,0))</f>
        <v/>
      </c>
      <c r="T157" s="281"/>
      <c r="U157" s="161" t="str">
        <f>IF(I157="","",VLOOKUP(I157,[3]マスター!$B$2:$L$5000,11,0))</f>
        <v/>
      </c>
      <c r="V157" s="161" t="str">
        <f>IF(I157="","",VLOOKUP(I157,[3]マスター!$B$2:$K$5000,10,0))</f>
        <v/>
      </c>
      <c r="W157" s="162">
        <f t="shared" ref="W157:W181" si="140">J157+L157</f>
        <v>0</v>
      </c>
      <c r="X157" s="163">
        <f t="shared" si="108"/>
        <v>0</v>
      </c>
      <c r="Y157" s="162" t="str">
        <f t="shared" ref="Y157:Y181" si="141">IF(V157&lt;&gt;"",X157-W157,"")</f>
        <v/>
      </c>
      <c r="Z157" s="164" t="str">
        <f t="shared" ref="Z157:Z181" si="142">IF(V157&lt;&gt;"",V157*Y157,"")</f>
        <v/>
      </c>
      <c r="AA157" s="160" t="str">
        <f t="shared" ref="AA157:AA181" si="143">IF(V157&lt;&gt;"",IF(W157&lt;7,7-W157,0),"")</f>
        <v/>
      </c>
      <c r="AB157" s="160" t="str">
        <f t="shared" ref="AB157:AB181" si="144">IF(V157&lt;&gt;"",IF(X157&gt;22,X157-22,0),"")</f>
        <v/>
      </c>
      <c r="AC157" s="165" t="str">
        <f t="shared" ref="AC157:AC181" si="145">IF(V157&lt;&gt;"",IF(P157=V157,IF((Y157+Y158)&gt;8,(Y157+Y158)-8),IF(Y157&gt;8,Y157-8,0)),"")</f>
        <v/>
      </c>
      <c r="AD157" s="166" t="str">
        <f t="shared" ref="AD157:AD181" si="146">IF(V157&lt;&gt;"",V157*AA157*0.25,"")</f>
        <v/>
      </c>
      <c r="AE157" s="166" t="str">
        <f t="shared" ref="AE157:AE181" si="147">IF(V157&lt;&gt;"",V157*AB157*0.25,"")</f>
        <v/>
      </c>
      <c r="AF157" s="166" t="str">
        <f t="shared" ref="AF157:AF181" si="148">IF(AC157&lt;&gt;"",V157*0.25*AC157,"")</f>
        <v/>
      </c>
      <c r="AG157" s="183" t="str">
        <f t="shared" ref="AG157:AG181" si="149">IF(I157="","",IF(AV157&gt;2,IF(BG157=3,$AG$42,IF(BG157=2,$AG$42,$AG$43)),IF(AV157=2,IF(BG157=3,$AG$42,$AG$43),$AG$43)))</f>
        <v/>
      </c>
      <c r="AH157" s="168" t="str">
        <f>IF(V157&lt;&gt;"",Z157+AD157+AE157+AF157,"")</f>
        <v/>
      </c>
      <c r="AL157" s="125">
        <v>1</v>
      </c>
      <c r="AM157" s="123" t="str">
        <f t="shared" ref="AM157:AM181" si="150">CONCATENATE($M$155,$N157)</f>
        <v/>
      </c>
      <c r="AN157" s="123" t="str">
        <f t="shared" ref="AN157:AN181" si="151">CONCATENATE($M$155,$M157)</f>
        <v/>
      </c>
      <c r="AO157" s="123">
        <f>COUNTIF($I$72:I157,I157)</f>
        <v>3</v>
      </c>
      <c r="AP157" s="172" t="str">
        <f t="shared" ref="AP157:AP181" si="152">Y157</f>
        <v/>
      </c>
      <c r="AQ157" s="173" t="str">
        <f t="shared" ref="AQ157:AQ181" si="153">AH157</f>
        <v/>
      </c>
      <c r="AR157" s="14">
        <f t="shared" si="135"/>
        <v>0</v>
      </c>
      <c r="AS157" s="177" t="str">
        <f t="shared" ref="AS157:AS181" si="154">IF($I157="","",RANK($I157,$I$73:$I$348,0))</f>
        <v/>
      </c>
      <c r="AU157" s="128" t="str">
        <f t="shared" ref="AU157:AU181" si="155">IF(I157&gt;1,1,"")</f>
        <v/>
      </c>
      <c r="AV157" s="128">
        <f t="shared" ref="AV157:AV181" si="156">SUMIF($I$45:$I$348,I157,$AU$45:$AU$348)</f>
        <v>0</v>
      </c>
      <c r="AW157" s="184">
        <f>IF(AV157&lt;1,0,SUMIF($I$44:I156,I157,$W$44:W156))</f>
        <v>0</v>
      </c>
      <c r="AX157" s="184">
        <f>IF(AV157&lt;2,0,SUMIF($I158:I$348,I157,$W158:W$348))</f>
        <v>0</v>
      </c>
      <c r="AY157" s="128">
        <f t="shared" si="97"/>
        <v>0</v>
      </c>
      <c r="AZ157" s="128">
        <f t="shared" si="98"/>
        <v>0</v>
      </c>
      <c r="BA157" s="175">
        <f>IF(AW157+AX157=0,0,IF(AW157=0,VLOOKUP(I157,I158:$W$348,15,FALSE),VLOOKUP(I157,$I$45:$W157,15,FALSE)))</f>
        <v>0</v>
      </c>
      <c r="BB157" s="128">
        <f t="shared" si="99"/>
        <v>0</v>
      </c>
      <c r="BC157" s="175">
        <f>IF(AW157+AX157=0,0,IF(AW157=0,VLOOKUP(I157,I158:$Y$348,17,FALSE),VLOOKUP(I157,$I$45:$Y157,17,FALSE)))</f>
        <v>0</v>
      </c>
      <c r="BD157" s="175">
        <f t="shared" si="100"/>
        <v>0</v>
      </c>
      <c r="BE157" s="128">
        <f t="shared" si="101"/>
        <v>0</v>
      </c>
      <c r="BF157" s="176" t="str">
        <f t="shared" si="102"/>
        <v/>
      </c>
      <c r="BG157" s="128">
        <f t="shared" si="103"/>
        <v>0</v>
      </c>
      <c r="BH157" s="175" t="str">
        <f t="shared" si="104"/>
        <v/>
      </c>
      <c r="BK157" s="177" t="str">
        <f>IF(AR157=AR153,"",AR157)</f>
        <v/>
      </c>
      <c r="BL157" s="177"/>
    </row>
    <row r="158" spans="1:69" ht="30" customHeight="1" x14ac:dyDescent="0.15">
      <c r="A158" s="152" t="str">
        <f t="shared" si="136"/>
        <v/>
      </c>
      <c r="B158" s="152">
        <f t="shared" si="133"/>
        <v>0</v>
      </c>
      <c r="C158" s="152">
        <f t="shared" si="134"/>
        <v>3</v>
      </c>
      <c r="D158" s="152" t="str">
        <f t="shared" si="137"/>
        <v>02</v>
      </c>
      <c r="E158" s="152" t="str">
        <f t="shared" si="138"/>
        <v/>
      </c>
      <c r="F158" s="152">
        <v>2</v>
      </c>
      <c r="G158" s="154" t="str">
        <f t="shared" ref="G158:G181" si="157">CONCATENATE($G$155,F158)</f>
        <v>02</v>
      </c>
      <c r="H158" s="140" t="str">
        <f>IF(I158="","",VLOOKUP(I158,[3]マスター!$B$2:$C$5000,2,0))</f>
        <v/>
      </c>
      <c r="I158" s="155"/>
      <c r="J158" s="156"/>
      <c r="K158" s="156"/>
      <c r="L158" s="157"/>
      <c r="M158" s="158"/>
      <c r="N158" s="156"/>
      <c r="O158" s="159" t="str">
        <f t="shared" si="139"/>
        <v/>
      </c>
      <c r="P158" s="280" t="str">
        <f>IF(I158="","",VLOOKUP(I158,[3]マスター!$B$2:$C$5000,2,0))</f>
        <v/>
      </c>
      <c r="Q158" s="280" t="e">
        <f>VLOOKUP(R158,[3]マスター!$B$2:$C$5000,2,0)</f>
        <v>#N/A</v>
      </c>
      <c r="R158" s="280" t="e">
        <f>VLOOKUP(S158,[3]マスター!$B$2:$C$5000,2,0)</f>
        <v>#N/A</v>
      </c>
      <c r="S158" s="281" t="str">
        <f>IF(I158="","",VLOOKUP(I158,[3]マスター!$B$2:$D$5000,3,0))</f>
        <v/>
      </c>
      <c r="T158" s="281"/>
      <c r="U158" s="161" t="str">
        <f>IF(I158="","",VLOOKUP(I158,[3]マスター!$B$2:$L$5000,11,0))</f>
        <v/>
      </c>
      <c r="V158" s="161" t="str">
        <f>IF(I158="","",VLOOKUP(I158,[3]マスター!$B$2:$K$5000,10,0))</f>
        <v/>
      </c>
      <c r="W158" s="179">
        <f t="shared" si="140"/>
        <v>0</v>
      </c>
      <c r="X158" s="163">
        <f t="shared" si="108"/>
        <v>0</v>
      </c>
      <c r="Y158" s="179" t="str">
        <f t="shared" si="141"/>
        <v/>
      </c>
      <c r="Z158" s="180" t="str">
        <f t="shared" si="142"/>
        <v/>
      </c>
      <c r="AA158" s="181" t="str">
        <f t="shared" si="143"/>
        <v/>
      </c>
      <c r="AB158" s="181" t="str">
        <f t="shared" si="144"/>
        <v/>
      </c>
      <c r="AC158" s="264" t="str">
        <f t="shared" si="145"/>
        <v/>
      </c>
      <c r="AD158" s="182" t="str">
        <f t="shared" si="146"/>
        <v/>
      </c>
      <c r="AE158" s="182" t="str">
        <f t="shared" si="147"/>
        <v/>
      </c>
      <c r="AF158" s="182" t="str">
        <f t="shared" si="148"/>
        <v/>
      </c>
      <c r="AG158" s="183" t="str">
        <f t="shared" si="149"/>
        <v/>
      </c>
      <c r="AH158" s="168" t="str">
        <f>IF(V158&lt;&gt;"",Z158+AD158+AE158+AF158,"")</f>
        <v/>
      </c>
      <c r="AL158" s="125">
        <v>1</v>
      </c>
      <c r="AM158" s="123" t="str">
        <f t="shared" si="150"/>
        <v/>
      </c>
      <c r="AN158" s="123" t="str">
        <f t="shared" si="151"/>
        <v/>
      </c>
      <c r="AO158" s="123">
        <f>COUNTIF($I$72:I158,I158)</f>
        <v>3</v>
      </c>
      <c r="AP158" s="172" t="str">
        <f t="shared" si="152"/>
        <v/>
      </c>
      <c r="AQ158" s="173" t="str">
        <f t="shared" si="153"/>
        <v/>
      </c>
      <c r="AR158" s="14">
        <f t="shared" si="135"/>
        <v>0</v>
      </c>
      <c r="AS158" s="177" t="str">
        <f t="shared" si="154"/>
        <v/>
      </c>
      <c r="AU158" s="128" t="str">
        <f t="shared" si="155"/>
        <v/>
      </c>
      <c r="AV158" s="128">
        <f t="shared" si="156"/>
        <v>0</v>
      </c>
      <c r="AW158" s="184">
        <f>IF(AV158&lt;1,0,SUMIF($I$44:I157,I158,$W$44:W157))</f>
        <v>0</v>
      </c>
      <c r="AX158" s="184">
        <f>IF(AV158&lt;2,0,SUMIF($I159:I$348,I158,$W159:W$348))</f>
        <v>0</v>
      </c>
      <c r="AY158" s="128">
        <f t="shared" si="97"/>
        <v>0</v>
      </c>
      <c r="AZ158" s="128">
        <f t="shared" si="98"/>
        <v>0</v>
      </c>
      <c r="BA158" s="175">
        <f>IF(AW158+AX158=0,0,IF(AW158=0,VLOOKUP(I158,I159:$W$348,15,FALSE),VLOOKUP(I158,$I$45:$W158,15,FALSE)))</f>
        <v>0</v>
      </c>
      <c r="BB158" s="128">
        <f t="shared" si="99"/>
        <v>0</v>
      </c>
      <c r="BC158" s="175">
        <f>IF(AW158+AX158=0,0,IF(AW158=0,VLOOKUP(I158,I159:$Y$348,17,FALSE),VLOOKUP(I158,$I$45:$Y158,17,FALSE)))</f>
        <v>0</v>
      </c>
      <c r="BD158" s="175">
        <f t="shared" si="100"/>
        <v>0</v>
      </c>
      <c r="BE158" s="128">
        <f t="shared" si="101"/>
        <v>0</v>
      </c>
      <c r="BF158" s="176" t="str">
        <f t="shared" si="102"/>
        <v/>
      </c>
      <c r="BG158" s="128">
        <f t="shared" si="103"/>
        <v>0</v>
      </c>
      <c r="BH158" s="175" t="str">
        <f t="shared" si="104"/>
        <v/>
      </c>
      <c r="BK158" s="177" t="str">
        <f t="shared" ref="BK158:BK183" si="158">IF(AR158=AR157,"",AR158)</f>
        <v/>
      </c>
      <c r="BL158" s="177"/>
    </row>
    <row r="159" spans="1:69" ht="30" customHeight="1" x14ac:dyDescent="0.15">
      <c r="A159" s="152" t="str">
        <f t="shared" si="136"/>
        <v/>
      </c>
      <c r="B159" s="152">
        <f t="shared" si="133"/>
        <v>0</v>
      </c>
      <c r="C159" s="152">
        <f t="shared" si="134"/>
        <v>3</v>
      </c>
      <c r="D159" s="152" t="str">
        <f t="shared" si="137"/>
        <v>03</v>
      </c>
      <c r="E159" s="152" t="str">
        <f t="shared" si="138"/>
        <v/>
      </c>
      <c r="F159" s="152">
        <v>3</v>
      </c>
      <c r="G159" s="154" t="str">
        <f t="shared" si="157"/>
        <v>03</v>
      </c>
      <c r="H159" s="140" t="str">
        <f>IF(I159="","",VLOOKUP(I159,[3]マスター!$B$2:$C$5000,2,0))</f>
        <v/>
      </c>
      <c r="I159" s="155"/>
      <c r="J159" s="156"/>
      <c r="K159" s="156"/>
      <c r="L159" s="157"/>
      <c r="M159" s="158"/>
      <c r="N159" s="156"/>
      <c r="O159" s="159" t="str">
        <f t="shared" si="139"/>
        <v/>
      </c>
      <c r="P159" s="280" t="str">
        <f>IF(I159="","",VLOOKUP(I159,[3]マスター!$B$2:$C$5000,2,0))</f>
        <v/>
      </c>
      <c r="Q159" s="280" t="e">
        <f>VLOOKUP(R159,[3]マスター!$B$2:$C$5000,2,0)</f>
        <v>#N/A</v>
      </c>
      <c r="R159" s="280" t="e">
        <f>VLOOKUP(S159,[3]マスター!$B$2:$C$5000,2,0)</f>
        <v>#N/A</v>
      </c>
      <c r="S159" s="281" t="str">
        <f>IF(I159="","",VLOOKUP(I159,[3]マスター!$B$2:$D$5000,3,0))</f>
        <v/>
      </c>
      <c r="T159" s="281"/>
      <c r="U159" s="161" t="str">
        <f>IF(I159="","",VLOOKUP(I159,[3]マスター!$B$2:$L$5000,11,0))</f>
        <v/>
      </c>
      <c r="V159" s="161" t="str">
        <f>IF(I159="","",VLOOKUP(I159,[3]マスター!$B$2:$K$5000,10,0))</f>
        <v/>
      </c>
      <c r="W159" s="179">
        <f t="shared" si="140"/>
        <v>0</v>
      </c>
      <c r="X159" s="163">
        <f t="shared" si="108"/>
        <v>0</v>
      </c>
      <c r="Y159" s="179" t="str">
        <f t="shared" si="141"/>
        <v/>
      </c>
      <c r="Z159" s="180" t="str">
        <f t="shared" si="142"/>
        <v/>
      </c>
      <c r="AA159" s="181" t="str">
        <f t="shared" si="143"/>
        <v/>
      </c>
      <c r="AB159" s="181" t="str">
        <f t="shared" si="144"/>
        <v/>
      </c>
      <c r="AC159" s="264" t="str">
        <f t="shared" si="145"/>
        <v/>
      </c>
      <c r="AD159" s="182" t="str">
        <f t="shared" si="146"/>
        <v/>
      </c>
      <c r="AE159" s="182" t="str">
        <f t="shared" si="147"/>
        <v/>
      </c>
      <c r="AF159" s="182" t="str">
        <f t="shared" si="148"/>
        <v/>
      </c>
      <c r="AG159" s="183" t="str">
        <f t="shared" si="149"/>
        <v/>
      </c>
      <c r="AH159" s="168" t="str">
        <f t="shared" ref="AH159:AH181" si="159">IF(V159&lt;&gt;"",Z159+AD159+AE159+AF159,"")</f>
        <v/>
      </c>
      <c r="AL159" s="125">
        <v>1</v>
      </c>
      <c r="AM159" s="123" t="str">
        <f t="shared" si="150"/>
        <v/>
      </c>
      <c r="AN159" s="123" t="str">
        <f t="shared" si="151"/>
        <v/>
      </c>
      <c r="AO159" s="123">
        <f>COUNTIF($I$72:I159,I159)</f>
        <v>3</v>
      </c>
      <c r="AP159" s="172" t="str">
        <f t="shared" si="152"/>
        <v/>
      </c>
      <c r="AQ159" s="173" t="str">
        <f t="shared" si="153"/>
        <v/>
      </c>
      <c r="AR159" s="14">
        <f t="shared" si="135"/>
        <v>0</v>
      </c>
      <c r="AS159" s="177" t="str">
        <f t="shared" si="154"/>
        <v/>
      </c>
      <c r="AU159" s="128" t="str">
        <f t="shared" si="155"/>
        <v/>
      </c>
      <c r="AV159" s="128">
        <f t="shared" si="156"/>
        <v>0</v>
      </c>
      <c r="AW159" s="184">
        <f>IF(AV159&lt;1,0,SUMIF($I$44:I158,I159,$W$44:W158))</f>
        <v>0</v>
      </c>
      <c r="AX159" s="184">
        <f>IF(AV159&lt;2,0,SUMIF($I160:I$348,I159,$W160:W$348))</f>
        <v>0</v>
      </c>
      <c r="AY159" s="128">
        <f t="shared" si="97"/>
        <v>0</v>
      </c>
      <c r="AZ159" s="128">
        <f t="shared" si="98"/>
        <v>0</v>
      </c>
      <c r="BA159" s="175">
        <f>IF(AW159+AX159=0,0,IF(AW159=0,VLOOKUP(I159,I160:$W$348,15,FALSE),VLOOKUP(I159,$I$45:$W159,15,FALSE)))</f>
        <v>0</v>
      </c>
      <c r="BB159" s="128">
        <f t="shared" si="99"/>
        <v>0</v>
      </c>
      <c r="BC159" s="175">
        <f>IF(AW159+AX159=0,0,IF(AW159=0,VLOOKUP(I159,I160:$Y$348,17,FALSE),VLOOKUP(I159,$I$45:$Y159,17,FALSE)))</f>
        <v>0</v>
      </c>
      <c r="BD159" s="175">
        <f t="shared" si="100"/>
        <v>0</v>
      </c>
      <c r="BE159" s="128">
        <f t="shared" si="101"/>
        <v>0</v>
      </c>
      <c r="BF159" s="176" t="str">
        <f t="shared" si="102"/>
        <v/>
      </c>
      <c r="BG159" s="128">
        <f t="shared" si="103"/>
        <v>0</v>
      </c>
      <c r="BH159" s="175" t="str">
        <f t="shared" si="104"/>
        <v/>
      </c>
      <c r="BK159" s="177" t="str">
        <f t="shared" si="158"/>
        <v/>
      </c>
      <c r="BL159" s="177"/>
    </row>
    <row r="160" spans="1:69" ht="30" customHeight="1" x14ac:dyDescent="0.15">
      <c r="A160" s="152" t="str">
        <f t="shared" si="136"/>
        <v/>
      </c>
      <c r="B160" s="152">
        <f t="shared" si="133"/>
        <v>0</v>
      </c>
      <c r="C160" s="152">
        <f t="shared" si="134"/>
        <v>3</v>
      </c>
      <c r="D160" s="152" t="str">
        <f t="shared" si="137"/>
        <v>04</v>
      </c>
      <c r="E160" s="152" t="str">
        <f t="shared" si="138"/>
        <v/>
      </c>
      <c r="F160" s="152">
        <v>4</v>
      </c>
      <c r="G160" s="154" t="str">
        <f t="shared" si="157"/>
        <v>04</v>
      </c>
      <c r="H160" s="140" t="str">
        <f>IF(I160="","",VLOOKUP(I160,[3]マスター!$B$2:$C$5000,2,0))</f>
        <v/>
      </c>
      <c r="I160" s="155"/>
      <c r="J160" s="156"/>
      <c r="K160" s="156"/>
      <c r="L160" s="157"/>
      <c r="M160" s="158"/>
      <c r="N160" s="156"/>
      <c r="O160" s="159" t="str">
        <f t="shared" si="139"/>
        <v/>
      </c>
      <c r="P160" s="280" t="str">
        <f>IF(I160="","",VLOOKUP(I160,[3]マスター!$B$2:$C$5000,2,0))</f>
        <v/>
      </c>
      <c r="Q160" s="280" t="e">
        <f>VLOOKUP(R160,[3]マスター!$B$2:$C$5000,2,0)</f>
        <v>#N/A</v>
      </c>
      <c r="R160" s="280" t="e">
        <f>VLOOKUP(S160,[3]マスター!$B$2:$C$5000,2,0)</f>
        <v>#N/A</v>
      </c>
      <c r="S160" s="281" t="str">
        <f>IF(I160="","",VLOOKUP(I160,[3]マスター!$B$2:$D$5000,3,0))</f>
        <v/>
      </c>
      <c r="T160" s="281"/>
      <c r="U160" s="161" t="str">
        <f>IF(I160="","",VLOOKUP(I160,[3]マスター!$B$2:$L$5000,11,0))</f>
        <v/>
      </c>
      <c r="V160" s="161" t="str">
        <f>IF(I160="","",VLOOKUP(I160,[3]マスター!$B$2:$K$5000,10,0))</f>
        <v/>
      </c>
      <c r="W160" s="179">
        <f t="shared" si="140"/>
        <v>0</v>
      </c>
      <c r="X160" s="163">
        <f t="shared" si="108"/>
        <v>0</v>
      </c>
      <c r="Y160" s="179" t="str">
        <f t="shared" si="141"/>
        <v/>
      </c>
      <c r="Z160" s="180" t="str">
        <f t="shared" si="142"/>
        <v/>
      </c>
      <c r="AA160" s="181" t="str">
        <f t="shared" si="143"/>
        <v/>
      </c>
      <c r="AB160" s="181" t="str">
        <f t="shared" si="144"/>
        <v/>
      </c>
      <c r="AC160" s="264" t="str">
        <f t="shared" si="145"/>
        <v/>
      </c>
      <c r="AD160" s="182" t="str">
        <f t="shared" si="146"/>
        <v/>
      </c>
      <c r="AE160" s="182" t="str">
        <f t="shared" si="147"/>
        <v/>
      </c>
      <c r="AF160" s="182" t="str">
        <f t="shared" si="148"/>
        <v/>
      </c>
      <c r="AG160" s="183" t="str">
        <f t="shared" si="149"/>
        <v/>
      </c>
      <c r="AH160" s="168" t="str">
        <f t="shared" si="159"/>
        <v/>
      </c>
      <c r="AL160" s="125">
        <v>1</v>
      </c>
      <c r="AM160" s="123" t="str">
        <f t="shared" si="150"/>
        <v/>
      </c>
      <c r="AN160" s="123" t="str">
        <f t="shared" si="151"/>
        <v/>
      </c>
      <c r="AO160" s="123">
        <f>COUNTIF($I$72:I160,I160)</f>
        <v>3</v>
      </c>
      <c r="AP160" s="172" t="str">
        <f t="shared" si="152"/>
        <v/>
      </c>
      <c r="AQ160" s="173" t="str">
        <f t="shared" si="153"/>
        <v/>
      </c>
      <c r="AR160" s="14">
        <f t="shared" si="135"/>
        <v>0</v>
      </c>
      <c r="AS160" s="177" t="str">
        <f t="shared" si="154"/>
        <v/>
      </c>
      <c r="AU160" s="128" t="str">
        <f t="shared" si="155"/>
        <v/>
      </c>
      <c r="AV160" s="128">
        <f t="shared" si="156"/>
        <v>0</v>
      </c>
      <c r="AW160" s="184">
        <f>IF(AV160&lt;1,0,SUMIF($I$44:I159,I160,$W$44:W159))</f>
        <v>0</v>
      </c>
      <c r="AX160" s="184">
        <f>IF(AV160&lt;2,0,SUMIF($I161:I$348,I160,$W161:W$348))</f>
        <v>0</v>
      </c>
      <c r="AY160" s="128">
        <f t="shared" si="97"/>
        <v>0</v>
      </c>
      <c r="AZ160" s="128">
        <f t="shared" si="98"/>
        <v>0</v>
      </c>
      <c r="BA160" s="175">
        <f>IF(AW160+AX160=0,0,IF(AW160=0,VLOOKUP(I160,I161:$W$348,15,FALSE),VLOOKUP(I160,$I$45:$W160,15,FALSE)))</f>
        <v>0</v>
      </c>
      <c r="BB160" s="128">
        <f t="shared" si="99"/>
        <v>0</v>
      </c>
      <c r="BC160" s="175">
        <f>IF(AW160+AX160=0,0,IF(AW160=0,VLOOKUP(I160,I161:$Y$348,17,FALSE),VLOOKUP(I160,$I$45:$Y160,17,FALSE)))</f>
        <v>0</v>
      </c>
      <c r="BD160" s="175">
        <f t="shared" si="100"/>
        <v>0</v>
      </c>
      <c r="BE160" s="128">
        <f t="shared" si="101"/>
        <v>0</v>
      </c>
      <c r="BF160" s="176" t="str">
        <f t="shared" si="102"/>
        <v/>
      </c>
      <c r="BG160" s="128">
        <f t="shared" si="103"/>
        <v>0</v>
      </c>
      <c r="BH160" s="175" t="str">
        <f t="shared" si="104"/>
        <v/>
      </c>
      <c r="BK160" s="177" t="str">
        <f t="shared" si="158"/>
        <v/>
      </c>
      <c r="BL160" s="177"/>
    </row>
    <row r="161" spans="1:69" ht="30" customHeight="1" x14ac:dyDescent="0.15">
      <c r="A161" s="152" t="str">
        <f t="shared" si="136"/>
        <v/>
      </c>
      <c r="B161" s="152">
        <f t="shared" si="133"/>
        <v>0</v>
      </c>
      <c r="C161" s="152">
        <f t="shared" si="134"/>
        <v>3</v>
      </c>
      <c r="D161" s="152" t="str">
        <f t="shared" si="137"/>
        <v>05</v>
      </c>
      <c r="E161" s="152" t="str">
        <f t="shared" si="138"/>
        <v/>
      </c>
      <c r="F161" s="152">
        <v>5</v>
      </c>
      <c r="G161" s="154" t="str">
        <f t="shared" si="157"/>
        <v>05</v>
      </c>
      <c r="H161" s="140" t="str">
        <f>IF(I161="","",VLOOKUP(I161,[3]マスター!$B$2:$C$5000,2,0))</f>
        <v/>
      </c>
      <c r="I161" s="155"/>
      <c r="J161" s="156"/>
      <c r="K161" s="156"/>
      <c r="L161" s="157"/>
      <c r="M161" s="158"/>
      <c r="N161" s="156"/>
      <c r="O161" s="159" t="str">
        <f t="shared" si="139"/>
        <v/>
      </c>
      <c r="P161" s="280" t="str">
        <f>IF(I161="","",VLOOKUP(I161,[3]マスター!$B$2:$C$5000,2,0))</f>
        <v/>
      </c>
      <c r="Q161" s="280" t="e">
        <f>VLOOKUP(R161,[3]マスター!$B$2:$C$5000,2,0)</f>
        <v>#N/A</v>
      </c>
      <c r="R161" s="280" t="e">
        <f>VLOOKUP(S161,[3]マスター!$B$2:$C$5000,2,0)</f>
        <v>#N/A</v>
      </c>
      <c r="S161" s="281" t="str">
        <f>IF(I161="","",VLOOKUP(I161,[3]マスター!$B$2:$D$5000,3,0))</f>
        <v/>
      </c>
      <c r="T161" s="281"/>
      <c r="U161" s="161" t="str">
        <f>IF(I161="","",VLOOKUP(I161,[3]マスター!$B$2:$L$5000,11,0))</f>
        <v/>
      </c>
      <c r="V161" s="161" t="str">
        <f>IF(I161="","",VLOOKUP(I161,[3]マスター!$B$2:$K$5000,10,0))</f>
        <v/>
      </c>
      <c r="W161" s="179">
        <f t="shared" si="140"/>
        <v>0</v>
      </c>
      <c r="X161" s="163">
        <f t="shared" si="108"/>
        <v>0</v>
      </c>
      <c r="Y161" s="179" t="str">
        <f t="shared" si="141"/>
        <v/>
      </c>
      <c r="Z161" s="180" t="str">
        <f t="shared" si="142"/>
        <v/>
      </c>
      <c r="AA161" s="181" t="str">
        <f t="shared" si="143"/>
        <v/>
      </c>
      <c r="AB161" s="181" t="str">
        <f t="shared" si="144"/>
        <v/>
      </c>
      <c r="AC161" s="264" t="str">
        <f t="shared" si="145"/>
        <v/>
      </c>
      <c r="AD161" s="182" t="str">
        <f t="shared" si="146"/>
        <v/>
      </c>
      <c r="AE161" s="182" t="str">
        <f t="shared" si="147"/>
        <v/>
      </c>
      <c r="AF161" s="182" t="str">
        <f t="shared" si="148"/>
        <v/>
      </c>
      <c r="AG161" s="183" t="str">
        <f t="shared" si="149"/>
        <v/>
      </c>
      <c r="AH161" s="168" t="str">
        <f t="shared" si="159"/>
        <v/>
      </c>
      <c r="AL161" s="125">
        <v>1</v>
      </c>
      <c r="AM161" s="123" t="str">
        <f t="shared" si="150"/>
        <v/>
      </c>
      <c r="AN161" s="123" t="str">
        <f t="shared" si="151"/>
        <v/>
      </c>
      <c r="AO161" s="123">
        <f>COUNTIF($I$72:I161,I161)</f>
        <v>3</v>
      </c>
      <c r="AP161" s="172" t="str">
        <f t="shared" si="152"/>
        <v/>
      </c>
      <c r="AQ161" s="173" t="str">
        <f t="shared" si="153"/>
        <v/>
      </c>
      <c r="AR161" s="14">
        <f t="shared" si="135"/>
        <v>0</v>
      </c>
      <c r="AS161" s="177" t="str">
        <f t="shared" si="154"/>
        <v/>
      </c>
      <c r="AU161" s="128" t="str">
        <f t="shared" si="155"/>
        <v/>
      </c>
      <c r="AV161" s="128">
        <f t="shared" si="156"/>
        <v>0</v>
      </c>
      <c r="AW161" s="184">
        <f>IF(AV161&lt;1,0,SUMIF($I$44:I160,I161,$W$44:W160))</f>
        <v>0</v>
      </c>
      <c r="AX161" s="184">
        <f>IF(AV161&lt;2,0,SUMIF($I162:I$348,I161,$W162:W$348))</f>
        <v>0</v>
      </c>
      <c r="AY161" s="128">
        <f t="shared" si="97"/>
        <v>0</v>
      </c>
      <c r="AZ161" s="128">
        <f t="shared" si="98"/>
        <v>0</v>
      </c>
      <c r="BA161" s="175">
        <f>IF(AW161+AX161=0,0,IF(AW161=0,VLOOKUP(I161,I162:$W$348,15,FALSE),VLOOKUP(I161,$I$45:$W161,15,FALSE)))</f>
        <v>0</v>
      </c>
      <c r="BB161" s="128">
        <f t="shared" si="99"/>
        <v>0</v>
      </c>
      <c r="BC161" s="175">
        <f>IF(AW161+AX161=0,0,IF(AW161=0,VLOOKUP(I161,I162:$Y$348,17,FALSE),VLOOKUP(I161,$I$45:$Y161,17,FALSE)))</f>
        <v>0</v>
      </c>
      <c r="BD161" s="175">
        <f t="shared" si="100"/>
        <v>0</v>
      </c>
      <c r="BE161" s="128">
        <f t="shared" si="101"/>
        <v>0</v>
      </c>
      <c r="BF161" s="176" t="str">
        <f t="shared" si="102"/>
        <v/>
      </c>
      <c r="BG161" s="128">
        <f t="shared" si="103"/>
        <v>0</v>
      </c>
      <c r="BH161" s="175" t="str">
        <f t="shared" si="104"/>
        <v/>
      </c>
      <c r="BK161" s="177" t="str">
        <f t="shared" si="158"/>
        <v/>
      </c>
      <c r="BL161" s="177"/>
      <c r="BM161" s="178"/>
      <c r="BN161" s="178"/>
      <c r="BO161" s="178"/>
      <c r="BP161" s="178"/>
      <c r="BQ161" s="178"/>
    </row>
    <row r="162" spans="1:69" ht="30" customHeight="1" x14ac:dyDescent="0.15">
      <c r="A162" s="152" t="str">
        <f t="shared" si="136"/>
        <v/>
      </c>
      <c r="B162" s="152">
        <f t="shared" si="133"/>
        <v>0</v>
      </c>
      <c r="C162" s="152">
        <f t="shared" si="134"/>
        <v>3</v>
      </c>
      <c r="D162" s="152" t="str">
        <f t="shared" si="137"/>
        <v>06</v>
      </c>
      <c r="E162" s="152" t="str">
        <f t="shared" si="138"/>
        <v/>
      </c>
      <c r="F162" s="152">
        <v>6</v>
      </c>
      <c r="G162" s="154" t="str">
        <f t="shared" si="157"/>
        <v>06</v>
      </c>
      <c r="H162" s="140" t="str">
        <f>IF(I162="","",VLOOKUP(I162,[3]マスター!$B$2:$C$5000,2,0))</f>
        <v/>
      </c>
      <c r="I162" s="155"/>
      <c r="J162" s="156"/>
      <c r="K162" s="156"/>
      <c r="L162" s="157"/>
      <c r="M162" s="158"/>
      <c r="N162" s="156"/>
      <c r="O162" s="159" t="str">
        <f t="shared" si="139"/>
        <v/>
      </c>
      <c r="P162" s="280" t="str">
        <f>IF(I162="","",VLOOKUP(I162,[3]マスター!$B$2:$C$5000,2,0))</f>
        <v/>
      </c>
      <c r="Q162" s="280" t="e">
        <f>VLOOKUP(R162,[3]マスター!$B$2:$C$5000,2,0)</f>
        <v>#N/A</v>
      </c>
      <c r="R162" s="280" t="e">
        <f>VLOOKUP(S162,[3]マスター!$B$2:$C$5000,2,0)</f>
        <v>#N/A</v>
      </c>
      <c r="S162" s="281" t="str">
        <f>IF(I162="","",VLOOKUP(I162,[3]マスター!$B$2:$D$5000,3,0))</f>
        <v/>
      </c>
      <c r="T162" s="281"/>
      <c r="U162" s="161" t="str">
        <f>IF(I162="","",VLOOKUP(I162,[3]マスター!$B$2:$L$5000,11,0))</f>
        <v/>
      </c>
      <c r="V162" s="161" t="str">
        <f>IF(I162="","",VLOOKUP(I162,[3]マスター!$B$2:$K$5000,10,0))</f>
        <v/>
      </c>
      <c r="W162" s="179">
        <f t="shared" si="140"/>
        <v>0</v>
      </c>
      <c r="X162" s="163">
        <f t="shared" si="108"/>
        <v>0</v>
      </c>
      <c r="Y162" s="179" t="str">
        <f t="shared" si="141"/>
        <v/>
      </c>
      <c r="Z162" s="180" t="str">
        <f t="shared" si="142"/>
        <v/>
      </c>
      <c r="AA162" s="181" t="str">
        <f t="shared" si="143"/>
        <v/>
      </c>
      <c r="AB162" s="181" t="str">
        <f t="shared" si="144"/>
        <v/>
      </c>
      <c r="AC162" s="264" t="str">
        <f t="shared" si="145"/>
        <v/>
      </c>
      <c r="AD162" s="182" t="str">
        <f t="shared" si="146"/>
        <v/>
      </c>
      <c r="AE162" s="182" t="str">
        <f t="shared" si="147"/>
        <v/>
      </c>
      <c r="AF162" s="182" t="str">
        <f t="shared" si="148"/>
        <v/>
      </c>
      <c r="AG162" s="183" t="str">
        <f t="shared" si="149"/>
        <v/>
      </c>
      <c r="AH162" s="168" t="str">
        <f t="shared" si="159"/>
        <v/>
      </c>
      <c r="AL162" s="125">
        <v>1</v>
      </c>
      <c r="AM162" s="123" t="str">
        <f t="shared" si="150"/>
        <v/>
      </c>
      <c r="AN162" s="123" t="str">
        <f t="shared" si="151"/>
        <v/>
      </c>
      <c r="AO162" s="123">
        <f>COUNTIF($I$72:I162,I162)</f>
        <v>3</v>
      </c>
      <c r="AP162" s="172" t="str">
        <f t="shared" si="152"/>
        <v/>
      </c>
      <c r="AQ162" s="173" t="str">
        <f t="shared" si="153"/>
        <v/>
      </c>
      <c r="AR162" s="14">
        <f t="shared" si="135"/>
        <v>0</v>
      </c>
      <c r="AS162" s="177" t="str">
        <f t="shared" si="154"/>
        <v/>
      </c>
      <c r="AU162" s="128" t="str">
        <f t="shared" si="155"/>
        <v/>
      </c>
      <c r="AV162" s="128">
        <f t="shared" si="156"/>
        <v>0</v>
      </c>
      <c r="AW162" s="184">
        <f>IF(AV162&lt;1,0,SUMIF($I$44:I161,I162,$W$44:W161))</f>
        <v>0</v>
      </c>
      <c r="AX162" s="184">
        <f>IF(AV162&lt;2,0,SUMIF($I163:I$348,I162,$W163:W$348))</f>
        <v>0</v>
      </c>
      <c r="AY162" s="128">
        <f t="shared" si="97"/>
        <v>0</v>
      </c>
      <c r="AZ162" s="128">
        <f t="shared" si="98"/>
        <v>0</v>
      </c>
      <c r="BA162" s="175">
        <f>IF(AW162+AX162=0,0,IF(AW162=0,VLOOKUP(I162,I163:$W$348,15,FALSE),VLOOKUP(I162,$I$45:$W162,15,FALSE)))</f>
        <v>0</v>
      </c>
      <c r="BB162" s="128">
        <f t="shared" si="99"/>
        <v>0</v>
      </c>
      <c r="BC162" s="175">
        <f>IF(AW162+AX162=0,0,IF(AW162=0,VLOOKUP(I162,I163:$Y$348,17,FALSE),VLOOKUP(I162,$I$45:$Y162,17,FALSE)))</f>
        <v>0</v>
      </c>
      <c r="BD162" s="175">
        <f t="shared" si="100"/>
        <v>0</v>
      </c>
      <c r="BE162" s="128">
        <f t="shared" si="101"/>
        <v>0</v>
      </c>
      <c r="BF162" s="176" t="str">
        <f t="shared" si="102"/>
        <v/>
      </c>
      <c r="BG162" s="128">
        <f t="shared" si="103"/>
        <v>0</v>
      </c>
      <c r="BH162" s="175" t="str">
        <f t="shared" si="104"/>
        <v/>
      </c>
      <c r="BK162" s="177" t="str">
        <f t="shared" si="158"/>
        <v/>
      </c>
      <c r="BL162" s="177"/>
      <c r="BM162" s="178"/>
      <c r="BN162" s="178"/>
      <c r="BO162" s="178"/>
      <c r="BP162" s="178"/>
      <c r="BQ162" s="178"/>
    </row>
    <row r="163" spans="1:69" ht="30" customHeight="1" x14ac:dyDescent="0.15">
      <c r="A163" s="152" t="str">
        <f t="shared" si="136"/>
        <v/>
      </c>
      <c r="B163" s="152">
        <f t="shared" si="133"/>
        <v>0</v>
      </c>
      <c r="C163" s="152">
        <f t="shared" si="134"/>
        <v>3</v>
      </c>
      <c r="D163" s="152" t="str">
        <f t="shared" si="137"/>
        <v>07</v>
      </c>
      <c r="E163" s="152" t="str">
        <f t="shared" si="138"/>
        <v/>
      </c>
      <c r="F163" s="152">
        <v>7</v>
      </c>
      <c r="G163" s="154" t="str">
        <f t="shared" si="157"/>
        <v>07</v>
      </c>
      <c r="H163" s="140" t="str">
        <f>IF(I163="","",VLOOKUP(I163,[3]マスター!$B$2:$C$5000,2,0))</f>
        <v/>
      </c>
      <c r="I163" s="155"/>
      <c r="J163" s="156"/>
      <c r="K163" s="156"/>
      <c r="L163" s="157"/>
      <c r="M163" s="158"/>
      <c r="N163" s="156"/>
      <c r="O163" s="159" t="str">
        <f t="shared" si="139"/>
        <v/>
      </c>
      <c r="P163" s="280" t="str">
        <f>IF(I163="","",VLOOKUP(I163,[3]マスター!$B$2:$C$5000,2,0))</f>
        <v/>
      </c>
      <c r="Q163" s="280" t="e">
        <f>VLOOKUP(R163,[3]マスター!$B$2:$C$5000,2,0)</f>
        <v>#N/A</v>
      </c>
      <c r="R163" s="280" t="e">
        <f>VLOOKUP(S163,[3]マスター!$B$2:$C$5000,2,0)</f>
        <v>#N/A</v>
      </c>
      <c r="S163" s="281" t="str">
        <f>IF(I163="","",VLOOKUP(I163,[3]マスター!$B$2:$D$5000,3,0))</f>
        <v/>
      </c>
      <c r="T163" s="281"/>
      <c r="U163" s="161" t="str">
        <f>IF(I163="","",VLOOKUP(I163,[3]マスター!$B$2:$L$5000,11,0))</f>
        <v/>
      </c>
      <c r="V163" s="161" t="str">
        <f>IF(I163="","",VLOOKUP(I163,[3]マスター!$B$2:$K$5000,10,0))</f>
        <v/>
      </c>
      <c r="W163" s="179">
        <f t="shared" si="140"/>
        <v>0</v>
      </c>
      <c r="X163" s="163">
        <f t="shared" si="108"/>
        <v>0</v>
      </c>
      <c r="Y163" s="179" t="str">
        <f t="shared" si="141"/>
        <v/>
      </c>
      <c r="Z163" s="180" t="str">
        <f t="shared" si="142"/>
        <v/>
      </c>
      <c r="AA163" s="181" t="str">
        <f t="shared" si="143"/>
        <v/>
      </c>
      <c r="AB163" s="181" t="str">
        <f t="shared" si="144"/>
        <v/>
      </c>
      <c r="AC163" s="264" t="str">
        <f t="shared" si="145"/>
        <v/>
      </c>
      <c r="AD163" s="182" t="str">
        <f t="shared" si="146"/>
        <v/>
      </c>
      <c r="AE163" s="182" t="str">
        <f t="shared" si="147"/>
        <v/>
      </c>
      <c r="AF163" s="182" t="str">
        <f t="shared" si="148"/>
        <v/>
      </c>
      <c r="AG163" s="183" t="str">
        <f t="shared" si="149"/>
        <v/>
      </c>
      <c r="AH163" s="168" t="str">
        <f t="shared" si="159"/>
        <v/>
      </c>
      <c r="AL163" s="125">
        <v>1</v>
      </c>
      <c r="AM163" s="123" t="str">
        <f t="shared" si="150"/>
        <v/>
      </c>
      <c r="AN163" s="123" t="str">
        <f t="shared" si="151"/>
        <v/>
      </c>
      <c r="AO163" s="123">
        <f>COUNTIF($I$72:I163,I163)</f>
        <v>3</v>
      </c>
      <c r="AP163" s="172" t="str">
        <f t="shared" si="152"/>
        <v/>
      </c>
      <c r="AQ163" s="173" t="str">
        <f t="shared" si="153"/>
        <v/>
      </c>
      <c r="AR163" s="14">
        <f t="shared" si="135"/>
        <v>0</v>
      </c>
      <c r="AS163" s="177" t="str">
        <f t="shared" si="154"/>
        <v/>
      </c>
      <c r="AU163" s="128" t="str">
        <f t="shared" si="155"/>
        <v/>
      </c>
      <c r="AV163" s="128">
        <f t="shared" si="156"/>
        <v>0</v>
      </c>
      <c r="AW163" s="184">
        <f>IF(AV163&lt;1,0,SUMIF($I$44:I162,I163,$W$44:W162))</f>
        <v>0</v>
      </c>
      <c r="AX163" s="184">
        <f>IF(AV163&lt;2,0,SUMIF($I164:I$348,I163,$W164:W$348))</f>
        <v>0</v>
      </c>
      <c r="AY163" s="128">
        <f t="shared" si="97"/>
        <v>0</v>
      </c>
      <c r="AZ163" s="128">
        <f t="shared" si="98"/>
        <v>0</v>
      </c>
      <c r="BA163" s="175">
        <f>IF(AW163+AX163=0,0,IF(AW163=0,VLOOKUP(I163,I164:$W$348,15,FALSE),VLOOKUP(I163,$I$45:$W163,15,FALSE)))</f>
        <v>0</v>
      </c>
      <c r="BB163" s="128">
        <f t="shared" si="99"/>
        <v>0</v>
      </c>
      <c r="BC163" s="175">
        <f>IF(AW163+AX163=0,0,IF(AW163=0,VLOOKUP(I163,I164:$Y$348,17,FALSE),VLOOKUP(I163,$I$45:$Y163,17,FALSE)))</f>
        <v>0</v>
      </c>
      <c r="BD163" s="175">
        <f t="shared" si="100"/>
        <v>0</v>
      </c>
      <c r="BE163" s="128">
        <f t="shared" si="101"/>
        <v>0</v>
      </c>
      <c r="BF163" s="176" t="str">
        <f t="shared" si="102"/>
        <v/>
      </c>
      <c r="BG163" s="128">
        <f t="shared" si="103"/>
        <v>0</v>
      </c>
      <c r="BH163" s="175" t="str">
        <f t="shared" si="104"/>
        <v/>
      </c>
      <c r="BK163" s="177" t="str">
        <f t="shared" si="158"/>
        <v/>
      </c>
      <c r="BL163" s="177"/>
      <c r="BM163" s="178"/>
      <c r="BN163" s="178"/>
      <c r="BO163" s="178"/>
      <c r="BP163" s="178"/>
      <c r="BQ163" s="178"/>
    </row>
    <row r="164" spans="1:69" ht="30" customHeight="1" x14ac:dyDescent="0.15">
      <c r="A164" s="152" t="str">
        <f t="shared" si="136"/>
        <v/>
      </c>
      <c r="B164" s="152">
        <f t="shared" si="133"/>
        <v>0</v>
      </c>
      <c r="C164" s="152">
        <f t="shared" si="134"/>
        <v>3</v>
      </c>
      <c r="D164" s="152" t="str">
        <f t="shared" si="137"/>
        <v>08</v>
      </c>
      <c r="E164" s="152" t="str">
        <f t="shared" si="138"/>
        <v/>
      </c>
      <c r="F164" s="152">
        <v>8</v>
      </c>
      <c r="G164" s="154" t="str">
        <f t="shared" si="157"/>
        <v>08</v>
      </c>
      <c r="H164" s="140" t="str">
        <f>IF(I164="","",VLOOKUP(I164,[3]マスター!$B$2:$C$5000,2,0))</f>
        <v/>
      </c>
      <c r="I164" s="155"/>
      <c r="J164" s="156"/>
      <c r="K164" s="156"/>
      <c r="L164" s="157"/>
      <c r="M164" s="158"/>
      <c r="N164" s="156"/>
      <c r="O164" s="159" t="str">
        <f t="shared" si="139"/>
        <v/>
      </c>
      <c r="P164" s="280" t="str">
        <f>IF(I164="","",VLOOKUP(I164,[3]マスター!$B$2:$C$5000,2,0))</f>
        <v/>
      </c>
      <c r="Q164" s="280" t="e">
        <f>VLOOKUP(R164,[3]マスター!$B$2:$C$5000,2,0)</f>
        <v>#N/A</v>
      </c>
      <c r="R164" s="280" t="e">
        <f>VLOOKUP(S164,[3]マスター!$B$2:$C$5000,2,0)</f>
        <v>#N/A</v>
      </c>
      <c r="S164" s="281" t="str">
        <f>IF(I164="","",VLOOKUP(I164,[3]マスター!$B$2:$D$5000,3,0))</f>
        <v/>
      </c>
      <c r="T164" s="281"/>
      <c r="U164" s="161" t="str">
        <f>IF(I164="","",VLOOKUP(I164,[3]マスター!$B$2:$L$5000,11,0))</f>
        <v/>
      </c>
      <c r="V164" s="161" t="str">
        <f>IF(I164="","",VLOOKUP(I164,[3]マスター!$B$2:$K$5000,10,0))</f>
        <v/>
      </c>
      <c r="W164" s="179">
        <f t="shared" si="140"/>
        <v>0</v>
      </c>
      <c r="X164" s="163">
        <f t="shared" si="108"/>
        <v>0</v>
      </c>
      <c r="Y164" s="179" t="str">
        <f t="shared" si="141"/>
        <v/>
      </c>
      <c r="Z164" s="180" t="str">
        <f t="shared" si="142"/>
        <v/>
      </c>
      <c r="AA164" s="181" t="str">
        <f t="shared" si="143"/>
        <v/>
      </c>
      <c r="AB164" s="181" t="str">
        <f t="shared" si="144"/>
        <v/>
      </c>
      <c r="AC164" s="264" t="str">
        <f t="shared" si="145"/>
        <v/>
      </c>
      <c r="AD164" s="182" t="str">
        <f t="shared" si="146"/>
        <v/>
      </c>
      <c r="AE164" s="182" t="str">
        <f t="shared" si="147"/>
        <v/>
      </c>
      <c r="AF164" s="182" t="str">
        <f t="shared" si="148"/>
        <v/>
      </c>
      <c r="AG164" s="183" t="str">
        <f t="shared" si="149"/>
        <v/>
      </c>
      <c r="AH164" s="168" t="str">
        <f t="shared" si="159"/>
        <v/>
      </c>
      <c r="AL164" s="125">
        <v>1</v>
      </c>
      <c r="AM164" s="123" t="str">
        <f t="shared" si="150"/>
        <v/>
      </c>
      <c r="AN164" s="123" t="str">
        <f t="shared" si="151"/>
        <v/>
      </c>
      <c r="AO164" s="123">
        <f>COUNTIF($I$72:I164,I164)</f>
        <v>3</v>
      </c>
      <c r="AP164" s="172" t="str">
        <f t="shared" si="152"/>
        <v/>
      </c>
      <c r="AQ164" s="173" t="str">
        <f t="shared" si="153"/>
        <v/>
      </c>
      <c r="AR164" s="14">
        <f t="shared" si="135"/>
        <v>0</v>
      </c>
      <c r="AS164" s="177" t="str">
        <f t="shared" si="154"/>
        <v/>
      </c>
      <c r="AU164" s="128" t="str">
        <f t="shared" si="155"/>
        <v/>
      </c>
      <c r="AV164" s="128">
        <f t="shared" si="156"/>
        <v>0</v>
      </c>
      <c r="AW164" s="184">
        <f>IF(AV164&lt;1,0,SUMIF($I$44:I163,I164,$W$44:W163))</f>
        <v>0</v>
      </c>
      <c r="AX164" s="184">
        <f>IF(AV164&lt;2,0,SUMIF($I165:I$348,I164,$W165:W$348))</f>
        <v>0</v>
      </c>
      <c r="AY164" s="128">
        <f t="shared" si="97"/>
        <v>0</v>
      </c>
      <c r="AZ164" s="128">
        <f t="shared" si="98"/>
        <v>0</v>
      </c>
      <c r="BA164" s="175">
        <f>IF(AW164+AX164=0,0,IF(AW164=0,VLOOKUP(I164,I165:$W$348,15,FALSE),VLOOKUP(I164,$I$45:$W164,15,FALSE)))</f>
        <v>0</v>
      </c>
      <c r="BB164" s="128">
        <f t="shared" si="99"/>
        <v>0</v>
      </c>
      <c r="BC164" s="175">
        <f>IF(AW164+AX164=0,0,IF(AW164=0,VLOOKUP(I164,I165:$Y$348,17,FALSE),VLOOKUP(I164,$I$45:$Y164,17,FALSE)))</f>
        <v>0</v>
      </c>
      <c r="BD164" s="175">
        <f t="shared" si="100"/>
        <v>0</v>
      </c>
      <c r="BE164" s="128">
        <f t="shared" si="101"/>
        <v>0</v>
      </c>
      <c r="BF164" s="176" t="str">
        <f t="shared" si="102"/>
        <v/>
      </c>
      <c r="BG164" s="128">
        <f t="shared" si="103"/>
        <v>0</v>
      </c>
      <c r="BH164" s="175" t="str">
        <f t="shared" si="104"/>
        <v/>
      </c>
      <c r="BK164" s="177" t="str">
        <f t="shared" si="158"/>
        <v/>
      </c>
      <c r="BL164" s="177"/>
      <c r="BM164" s="178"/>
      <c r="BN164" s="178"/>
      <c r="BO164" s="178"/>
      <c r="BP164" s="178"/>
      <c r="BQ164" s="178"/>
    </row>
    <row r="165" spans="1:69" ht="30" customHeight="1" x14ac:dyDescent="0.15">
      <c r="A165" s="152" t="str">
        <f t="shared" si="136"/>
        <v/>
      </c>
      <c r="B165" s="152">
        <f t="shared" si="133"/>
        <v>0</v>
      </c>
      <c r="C165" s="152">
        <f t="shared" si="134"/>
        <v>3</v>
      </c>
      <c r="D165" s="152" t="str">
        <f t="shared" si="137"/>
        <v>09</v>
      </c>
      <c r="E165" s="152" t="str">
        <f t="shared" si="138"/>
        <v/>
      </c>
      <c r="F165" s="152">
        <v>9</v>
      </c>
      <c r="G165" s="154" t="str">
        <f t="shared" si="157"/>
        <v>09</v>
      </c>
      <c r="H165" s="140" t="str">
        <f>IF(I165="","",VLOOKUP(I165,[3]マスター!$B$2:$C$5000,2,0))</f>
        <v/>
      </c>
      <c r="I165" s="155"/>
      <c r="J165" s="156"/>
      <c r="K165" s="156"/>
      <c r="L165" s="157"/>
      <c r="M165" s="158"/>
      <c r="N165" s="156"/>
      <c r="O165" s="159" t="str">
        <f t="shared" si="139"/>
        <v/>
      </c>
      <c r="P165" s="280" t="str">
        <f>IF(I165="","",VLOOKUP(I165,[3]マスター!$B$2:$C$5000,2,0))</f>
        <v/>
      </c>
      <c r="Q165" s="280" t="e">
        <f>VLOOKUP(R165,[3]マスター!$B$2:$C$5000,2,0)</f>
        <v>#N/A</v>
      </c>
      <c r="R165" s="280" t="e">
        <f>VLOOKUP(S165,[3]マスター!$B$2:$C$5000,2,0)</f>
        <v>#N/A</v>
      </c>
      <c r="S165" s="281" t="str">
        <f>IF(I165="","",VLOOKUP(I165,[3]マスター!$B$2:$D$5000,3,0))</f>
        <v/>
      </c>
      <c r="T165" s="281"/>
      <c r="U165" s="161" t="str">
        <f>IF(I165="","",VLOOKUP(I165,[3]マスター!$B$2:$L$5000,11,0))</f>
        <v/>
      </c>
      <c r="V165" s="161" t="str">
        <f>IF(I165="","",VLOOKUP(I165,[3]マスター!$B$2:$K$5000,10,0))</f>
        <v/>
      </c>
      <c r="W165" s="179">
        <f t="shared" si="140"/>
        <v>0</v>
      </c>
      <c r="X165" s="163">
        <f t="shared" si="108"/>
        <v>0</v>
      </c>
      <c r="Y165" s="179" t="str">
        <f t="shared" si="141"/>
        <v/>
      </c>
      <c r="Z165" s="180" t="str">
        <f t="shared" si="142"/>
        <v/>
      </c>
      <c r="AA165" s="181" t="str">
        <f t="shared" si="143"/>
        <v/>
      </c>
      <c r="AB165" s="181" t="str">
        <f t="shared" si="144"/>
        <v/>
      </c>
      <c r="AC165" s="264" t="str">
        <f t="shared" si="145"/>
        <v/>
      </c>
      <c r="AD165" s="182" t="str">
        <f t="shared" si="146"/>
        <v/>
      </c>
      <c r="AE165" s="182" t="str">
        <f t="shared" si="147"/>
        <v/>
      </c>
      <c r="AF165" s="182" t="str">
        <f t="shared" si="148"/>
        <v/>
      </c>
      <c r="AG165" s="183" t="str">
        <f t="shared" si="149"/>
        <v/>
      </c>
      <c r="AH165" s="168" t="str">
        <f t="shared" si="159"/>
        <v/>
      </c>
      <c r="AL165" s="125">
        <v>1</v>
      </c>
      <c r="AM165" s="123" t="str">
        <f t="shared" si="150"/>
        <v/>
      </c>
      <c r="AN165" s="123" t="str">
        <f t="shared" si="151"/>
        <v/>
      </c>
      <c r="AO165" s="123">
        <f>COUNTIF($I$72:I165,I165)</f>
        <v>3</v>
      </c>
      <c r="AP165" s="172" t="str">
        <f t="shared" si="152"/>
        <v/>
      </c>
      <c r="AQ165" s="173" t="str">
        <f t="shared" si="153"/>
        <v/>
      </c>
      <c r="AR165" s="14">
        <f t="shared" si="135"/>
        <v>0</v>
      </c>
      <c r="AS165" s="177" t="str">
        <f t="shared" si="154"/>
        <v/>
      </c>
      <c r="AU165" s="128" t="str">
        <f t="shared" si="155"/>
        <v/>
      </c>
      <c r="AV165" s="128">
        <f t="shared" si="156"/>
        <v>0</v>
      </c>
      <c r="AW165" s="184">
        <f>IF(AV165&lt;1,0,SUMIF($I$44:I164,I165,$W$44:W164))</f>
        <v>0</v>
      </c>
      <c r="AX165" s="184">
        <f>IF(AV165&lt;2,0,SUMIF($I166:I$348,I165,$W166:W$348))</f>
        <v>0</v>
      </c>
      <c r="AY165" s="128">
        <f t="shared" ref="AY165:AY228" si="160">IF(AV165=2,IF(BG165=2,0,IF(BC165&gt;=8,IF(Y165&gt;8,(8-Y165)+Y165,Y165),IF(BC165+Y165&lt;8,0,BC165+Y165-8))),0)</f>
        <v>0</v>
      </c>
      <c r="AZ165" s="128">
        <f t="shared" ref="AZ165:AZ228" si="161">IF(BG165=1,0,IF(BG165=2,IF(BH165&gt;8,IF(Y165&gt;8,8-Y165+Y165,Y165),IF(Y165&gt;8,Y165+BH165-8-(Y165-8),IF(BH165+Y165&gt;8,BH165+Y165-8,0))),IF(BG165=3,IF(BC165+BD160&gt;8,IF(Y165&gt;=8,8,Y165),IF(Y165+BC165+BD160&gt;8,Y165+BC165+BD160-8,0)),0)))</f>
        <v>0</v>
      </c>
      <c r="BA165" s="175">
        <f>IF(AW165+AX165=0,0,IF(AW165=0,VLOOKUP(I165,I166:$W$348,15,FALSE),VLOOKUP(I165,$I$45:$W165,15,FALSE)))</f>
        <v>0</v>
      </c>
      <c r="BB165" s="128">
        <f t="shared" ref="BB165:BB228" si="162">IF(BA165&gt;W165,1,0)+IF(BA165&gt;BD165,1,0)</f>
        <v>0</v>
      </c>
      <c r="BC165" s="175">
        <f>IF(AW165+AX165=0,0,IF(AW165=0,VLOOKUP(I165,I166:$Y$348,17,FALSE),VLOOKUP(I165,$I$45:$Y165,17,FALSE)))</f>
        <v>0</v>
      </c>
      <c r="BD165" s="175">
        <f t="shared" ref="BD165:BD228" si="163">IF(AND(AW165&gt;1,AX165&gt;1),AX165,AW165+AX165-BA165)</f>
        <v>0</v>
      </c>
      <c r="BE165" s="128">
        <f t="shared" ref="BE165:BE228" si="164">IF(BD165&gt;BA165,1,0)+IF(BD165&gt;W165,1,0)</f>
        <v>0</v>
      </c>
      <c r="BF165" s="176" t="str">
        <f t="shared" ref="BF165:BF228" si="165">IF(I165="","",SUMIF($I$45:$I$348,I165,$Y$45:$Y$348)-BC165-Y165)</f>
        <v/>
      </c>
      <c r="BG165" s="128">
        <f t="shared" ref="BG165:BG228" si="166">IF(AW165+AX165=0,0,IF(BB165+BE165=3,1,IF(BB165+BE165=2,2,3)))</f>
        <v>0</v>
      </c>
      <c r="BH165" s="175" t="str">
        <f t="shared" ref="BH165:BH228" si="167">IF(BE165=2,BC165,BF165)</f>
        <v/>
      </c>
      <c r="BK165" s="177" t="str">
        <f t="shared" si="158"/>
        <v/>
      </c>
      <c r="BL165" s="177"/>
      <c r="BM165" s="178"/>
      <c r="BN165" s="178"/>
      <c r="BO165" s="178"/>
      <c r="BP165" s="178"/>
      <c r="BQ165" s="178"/>
    </row>
    <row r="166" spans="1:69" ht="30" customHeight="1" x14ac:dyDescent="0.15">
      <c r="A166" s="152" t="str">
        <f t="shared" si="136"/>
        <v/>
      </c>
      <c r="B166" s="152">
        <f t="shared" si="133"/>
        <v>0</v>
      </c>
      <c r="C166" s="152">
        <f t="shared" si="134"/>
        <v>3</v>
      </c>
      <c r="D166" s="152" t="str">
        <f t="shared" si="137"/>
        <v>010</v>
      </c>
      <c r="E166" s="152" t="str">
        <f t="shared" si="138"/>
        <v/>
      </c>
      <c r="F166" s="152">
        <v>10</v>
      </c>
      <c r="G166" s="154" t="str">
        <f t="shared" si="157"/>
        <v>010</v>
      </c>
      <c r="H166" s="140" t="str">
        <f>IF(I166="","",VLOOKUP(I166,[3]マスター!$B$2:$C$5000,2,0))</f>
        <v/>
      </c>
      <c r="I166" s="155"/>
      <c r="J166" s="156"/>
      <c r="K166" s="156"/>
      <c r="L166" s="157"/>
      <c r="M166" s="158"/>
      <c r="N166" s="156"/>
      <c r="O166" s="159" t="str">
        <f t="shared" si="139"/>
        <v/>
      </c>
      <c r="P166" s="280" t="str">
        <f>IF(I166="","",VLOOKUP(I166,[3]マスター!$B$2:$C$5000,2,0))</f>
        <v/>
      </c>
      <c r="Q166" s="280" t="e">
        <f>VLOOKUP(R166,[3]マスター!$B$2:$C$5000,2,0)</f>
        <v>#N/A</v>
      </c>
      <c r="R166" s="280" t="e">
        <f>VLOOKUP(S166,[3]マスター!$B$2:$C$5000,2,0)</f>
        <v>#N/A</v>
      </c>
      <c r="S166" s="281" t="str">
        <f>IF(I166="","",VLOOKUP(I166,[3]マスター!$B$2:$D$5000,3,0))</f>
        <v/>
      </c>
      <c r="T166" s="281"/>
      <c r="U166" s="161" t="str">
        <f>IF(I166="","",VLOOKUP(I166,[3]マスター!$B$2:$L$5000,11,0))</f>
        <v/>
      </c>
      <c r="V166" s="161" t="str">
        <f>IF(I166="","",VLOOKUP(I166,[3]マスター!$B$2:$K$5000,10,0))</f>
        <v/>
      </c>
      <c r="W166" s="179">
        <f t="shared" si="140"/>
        <v>0</v>
      </c>
      <c r="X166" s="163">
        <f t="shared" si="108"/>
        <v>0</v>
      </c>
      <c r="Y166" s="179" t="str">
        <f t="shared" si="141"/>
        <v/>
      </c>
      <c r="Z166" s="180" t="str">
        <f t="shared" si="142"/>
        <v/>
      </c>
      <c r="AA166" s="181" t="str">
        <f t="shared" si="143"/>
        <v/>
      </c>
      <c r="AB166" s="181" t="str">
        <f t="shared" si="144"/>
        <v/>
      </c>
      <c r="AC166" s="264" t="str">
        <f t="shared" si="145"/>
        <v/>
      </c>
      <c r="AD166" s="182" t="str">
        <f t="shared" si="146"/>
        <v/>
      </c>
      <c r="AE166" s="182" t="str">
        <f t="shared" si="147"/>
        <v/>
      </c>
      <c r="AF166" s="182" t="str">
        <f t="shared" si="148"/>
        <v/>
      </c>
      <c r="AG166" s="183" t="str">
        <f t="shared" si="149"/>
        <v/>
      </c>
      <c r="AH166" s="168" t="str">
        <f t="shared" si="159"/>
        <v/>
      </c>
      <c r="AL166" s="125">
        <v>1</v>
      </c>
      <c r="AM166" s="123" t="str">
        <f t="shared" si="150"/>
        <v/>
      </c>
      <c r="AN166" s="123" t="str">
        <f t="shared" si="151"/>
        <v/>
      </c>
      <c r="AO166" s="123">
        <f>COUNTIF($I$72:I166,I166)</f>
        <v>3</v>
      </c>
      <c r="AP166" s="172" t="str">
        <f t="shared" si="152"/>
        <v/>
      </c>
      <c r="AQ166" s="173" t="str">
        <f t="shared" si="153"/>
        <v/>
      </c>
      <c r="AR166" s="14">
        <f t="shared" si="135"/>
        <v>0</v>
      </c>
      <c r="AS166" s="177" t="str">
        <f t="shared" si="154"/>
        <v/>
      </c>
      <c r="AU166" s="128" t="str">
        <f t="shared" si="155"/>
        <v/>
      </c>
      <c r="AV166" s="128">
        <f t="shared" si="156"/>
        <v>0</v>
      </c>
      <c r="AW166" s="184">
        <f>IF(AV166&lt;1,0,SUMIF($I$44:I165,I166,$W$44:W165))</f>
        <v>0</v>
      </c>
      <c r="AX166" s="184">
        <f>IF(AV166&lt;2,0,SUMIF($I167:I$348,I166,$W167:W$348))</f>
        <v>0</v>
      </c>
      <c r="AY166" s="128">
        <f t="shared" si="160"/>
        <v>0</v>
      </c>
      <c r="AZ166" s="128">
        <f t="shared" si="161"/>
        <v>0</v>
      </c>
      <c r="BA166" s="175">
        <f>IF(AW166+AX166=0,0,IF(AW166=0,VLOOKUP(I166,I167:$W$348,15,FALSE),VLOOKUP(I166,$I$45:$W166,15,FALSE)))</f>
        <v>0</v>
      </c>
      <c r="BB166" s="128">
        <f t="shared" si="162"/>
        <v>0</v>
      </c>
      <c r="BC166" s="175">
        <f>IF(AW166+AX166=0,0,IF(AW166=0,VLOOKUP(I166,I167:$Y$348,17,FALSE),VLOOKUP(I166,$I$45:$Y166,17,FALSE)))</f>
        <v>0</v>
      </c>
      <c r="BD166" s="175">
        <f t="shared" si="163"/>
        <v>0</v>
      </c>
      <c r="BE166" s="128">
        <f t="shared" si="164"/>
        <v>0</v>
      </c>
      <c r="BF166" s="176" t="str">
        <f t="shared" si="165"/>
        <v/>
      </c>
      <c r="BG166" s="128">
        <f t="shared" si="166"/>
        <v>0</v>
      </c>
      <c r="BH166" s="175" t="str">
        <f t="shared" si="167"/>
        <v/>
      </c>
      <c r="BK166" s="177" t="str">
        <f t="shared" si="158"/>
        <v/>
      </c>
      <c r="BL166" s="177"/>
      <c r="BM166" s="178"/>
      <c r="BN166" s="178"/>
      <c r="BO166" s="178"/>
      <c r="BP166" s="178"/>
      <c r="BQ166" s="178"/>
    </row>
    <row r="167" spans="1:69" ht="30" customHeight="1" x14ac:dyDescent="0.15">
      <c r="A167" s="152" t="str">
        <f t="shared" si="136"/>
        <v/>
      </c>
      <c r="B167" s="152">
        <f t="shared" si="133"/>
        <v>0</v>
      </c>
      <c r="C167" s="152">
        <f t="shared" si="134"/>
        <v>3</v>
      </c>
      <c r="D167" s="152" t="str">
        <f t="shared" si="137"/>
        <v>011</v>
      </c>
      <c r="E167" s="152" t="str">
        <f t="shared" si="138"/>
        <v/>
      </c>
      <c r="F167" s="152">
        <v>11</v>
      </c>
      <c r="G167" s="154" t="str">
        <f t="shared" si="157"/>
        <v>011</v>
      </c>
      <c r="H167" s="140" t="str">
        <f>IF(I167="","",VLOOKUP(I167,[3]マスター!$B$2:$C$5000,2,0))</f>
        <v/>
      </c>
      <c r="I167" s="155"/>
      <c r="J167" s="156"/>
      <c r="K167" s="156"/>
      <c r="L167" s="157"/>
      <c r="M167" s="158"/>
      <c r="N167" s="156"/>
      <c r="O167" s="159" t="str">
        <f t="shared" si="139"/>
        <v/>
      </c>
      <c r="P167" s="280" t="str">
        <f>IF(I167="","",VLOOKUP(I167,[3]マスター!$B$2:$C$5000,2,0))</f>
        <v/>
      </c>
      <c r="Q167" s="280" t="e">
        <f>VLOOKUP(R167,[3]マスター!$B$2:$C$5000,2,0)</f>
        <v>#N/A</v>
      </c>
      <c r="R167" s="280" t="e">
        <f>VLOOKUP(S167,[3]マスター!$B$2:$C$5000,2,0)</f>
        <v>#N/A</v>
      </c>
      <c r="S167" s="281" t="str">
        <f>IF(I167="","",VLOOKUP(I167,[3]マスター!$B$2:$D$5000,3,0))</f>
        <v/>
      </c>
      <c r="T167" s="281"/>
      <c r="U167" s="161" t="str">
        <f>IF(I167="","",VLOOKUP(I167,[3]マスター!$B$2:$L$5000,11,0))</f>
        <v/>
      </c>
      <c r="V167" s="161" t="str">
        <f>IF(I167="","",VLOOKUP(I167,[3]マスター!$B$2:$K$5000,10,0))</f>
        <v/>
      </c>
      <c r="W167" s="179">
        <f t="shared" si="140"/>
        <v>0</v>
      </c>
      <c r="X167" s="163">
        <f t="shared" si="108"/>
        <v>0</v>
      </c>
      <c r="Y167" s="179" t="str">
        <f t="shared" si="141"/>
        <v/>
      </c>
      <c r="Z167" s="180" t="str">
        <f t="shared" si="142"/>
        <v/>
      </c>
      <c r="AA167" s="181" t="str">
        <f t="shared" si="143"/>
        <v/>
      </c>
      <c r="AB167" s="181" t="str">
        <f t="shared" si="144"/>
        <v/>
      </c>
      <c r="AC167" s="264" t="str">
        <f t="shared" si="145"/>
        <v/>
      </c>
      <c r="AD167" s="182" t="str">
        <f t="shared" si="146"/>
        <v/>
      </c>
      <c r="AE167" s="182" t="str">
        <f t="shared" si="147"/>
        <v/>
      </c>
      <c r="AF167" s="182" t="str">
        <f t="shared" si="148"/>
        <v/>
      </c>
      <c r="AG167" s="183" t="str">
        <f t="shared" si="149"/>
        <v/>
      </c>
      <c r="AH167" s="168" t="str">
        <f t="shared" si="159"/>
        <v/>
      </c>
      <c r="AL167" s="125">
        <v>1</v>
      </c>
      <c r="AM167" s="123" t="str">
        <f t="shared" si="150"/>
        <v/>
      </c>
      <c r="AN167" s="123" t="str">
        <f t="shared" si="151"/>
        <v/>
      </c>
      <c r="AO167" s="123">
        <f>COUNTIF($I$72:I167,I167)</f>
        <v>3</v>
      </c>
      <c r="AP167" s="172" t="str">
        <f t="shared" si="152"/>
        <v/>
      </c>
      <c r="AQ167" s="173" t="str">
        <f t="shared" si="153"/>
        <v/>
      </c>
      <c r="AR167" s="14">
        <f t="shared" si="135"/>
        <v>0</v>
      </c>
      <c r="AS167" s="177" t="str">
        <f t="shared" si="154"/>
        <v/>
      </c>
      <c r="AU167" s="128" t="str">
        <f t="shared" si="155"/>
        <v/>
      </c>
      <c r="AV167" s="128">
        <f t="shared" si="156"/>
        <v>0</v>
      </c>
      <c r="AW167" s="184">
        <f>IF(AV167&lt;1,0,SUMIF($I$44:I166,I167,$W$44:W166))</f>
        <v>0</v>
      </c>
      <c r="AX167" s="184">
        <f>IF(AV167&lt;2,0,SUMIF($I168:I$348,I167,$W168:W$348))</f>
        <v>0</v>
      </c>
      <c r="AY167" s="128">
        <f t="shared" si="160"/>
        <v>0</v>
      </c>
      <c r="AZ167" s="128">
        <f t="shared" si="161"/>
        <v>0</v>
      </c>
      <c r="BA167" s="175">
        <f>IF(AW167+AX167=0,0,IF(AW167=0,VLOOKUP(I167,I168:$W$348,15,FALSE),VLOOKUP(I167,$I$45:$W167,15,FALSE)))</f>
        <v>0</v>
      </c>
      <c r="BB167" s="128">
        <f t="shared" si="162"/>
        <v>0</v>
      </c>
      <c r="BC167" s="175">
        <f>IF(AW167+AX167=0,0,IF(AW167=0,VLOOKUP(I167,I168:$Y$348,17,FALSE),VLOOKUP(I167,$I$45:$Y167,17,FALSE)))</f>
        <v>0</v>
      </c>
      <c r="BD167" s="175">
        <f t="shared" si="163"/>
        <v>0</v>
      </c>
      <c r="BE167" s="128">
        <f t="shared" si="164"/>
        <v>0</v>
      </c>
      <c r="BF167" s="176" t="str">
        <f t="shared" si="165"/>
        <v/>
      </c>
      <c r="BG167" s="128">
        <f t="shared" si="166"/>
        <v>0</v>
      </c>
      <c r="BH167" s="175" t="str">
        <f t="shared" si="167"/>
        <v/>
      </c>
      <c r="BK167" s="177" t="str">
        <f t="shared" si="158"/>
        <v/>
      </c>
      <c r="BL167" s="177"/>
      <c r="BM167" s="178"/>
      <c r="BN167" s="178"/>
      <c r="BO167" s="178"/>
      <c r="BP167" s="178"/>
      <c r="BQ167" s="178"/>
    </row>
    <row r="168" spans="1:69" ht="30" customHeight="1" x14ac:dyDescent="0.15">
      <c r="A168" s="152" t="str">
        <f t="shared" si="136"/>
        <v/>
      </c>
      <c r="B168" s="152">
        <f t="shared" si="133"/>
        <v>0</v>
      </c>
      <c r="C168" s="152">
        <f t="shared" si="134"/>
        <v>3</v>
      </c>
      <c r="D168" s="152" t="str">
        <f t="shared" si="137"/>
        <v>012</v>
      </c>
      <c r="E168" s="152" t="str">
        <f t="shared" si="138"/>
        <v/>
      </c>
      <c r="F168" s="152">
        <v>12</v>
      </c>
      <c r="G168" s="154" t="str">
        <f t="shared" si="157"/>
        <v>012</v>
      </c>
      <c r="H168" s="140" t="str">
        <f>IF(I168="","",VLOOKUP(I168,[3]マスター!$B$2:$C$5000,2,0))</f>
        <v/>
      </c>
      <c r="I168" s="155"/>
      <c r="J168" s="156"/>
      <c r="K168" s="156"/>
      <c r="L168" s="157"/>
      <c r="M168" s="158"/>
      <c r="N168" s="156"/>
      <c r="O168" s="159" t="str">
        <f t="shared" si="139"/>
        <v/>
      </c>
      <c r="P168" s="280" t="str">
        <f>IF(I168="","",VLOOKUP(I168,[3]マスター!$B$2:$C$5000,2,0))</f>
        <v/>
      </c>
      <c r="Q168" s="280" t="e">
        <f>VLOOKUP(R168,[3]マスター!$B$2:$C$5000,2,0)</f>
        <v>#N/A</v>
      </c>
      <c r="R168" s="280" t="e">
        <f>VLOOKUP(S168,[3]マスター!$B$2:$C$5000,2,0)</f>
        <v>#N/A</v>
      </c>
      <c r="S168" s="281" t="str">
        <f>IF(I168="","",VLOOKUP(I168,[3]マスター!$B$2:$D$5000,3,0))</f>
        <v/>
      </c>
      <c r="T168" s="281"/>
      <c r="U168" s="161" t="str">
        <f>IF(I168="","",VLOOKUP(I168,[3]マスター!$B$2:$L$5000,11,0))</f>
        <v/>
      </c>
      <c r="V168" s="161" t="str">
        <f>IF(I168="","",VLOOKUP(I168,[3]マスター!$B$2:$K$5000,10,0))</f>
        <v/>
      </c>
      <c r="W168" s="179">
        <f t="shared" si="140"/>
        <v>0</v>
      </c>
      <c r="X168" s="163">
        <f t="shared" si="108"/>
        <v>0</v>
      </c>
      <c r="Y168" s="179" t="str">
        <f t="shared" si="141"/>
        <v/>
      </c>
      <c r="Z168" s="180" t="str">
        <f t="shared" si="142"/>
        <v/>
      </c>
      <c r="AA168" s="181" t="str">
        <f t="shared" si="143"/>
        <v/>
      </c>
      <c r="AB168" s="181" t="str">
        <f t="shared" si="144"/>
        <v/>
      </c>
      <c r="AC168" s="264" t="str">
        <f t="shared" si="145"/>
        <v/>
      </c>
      <c r="AD168" s="182" t="str">
        <f t="shared" si="146"/>
        <v/>
      </c>
      <c r="AE168" s="182" t="str">
        <f t="shared" si="147"/>
        <v/>
      </c>
      <c r="AF168" s="182" t="str">
        <f t="shared" si="148"/>
        <v/>
      </c>
      <c r="AG168" s="183" t="str">
        <f t="shared" si="149"/>
        <v/>
      </c>
      <c r="AH168" s="168" t="str">
        <f t="shared" si="159"/>
        <v/>
      </c>
      <c r="AL168" s="125">
        <v>1</v>
      </c>
      <c r="AM168" s="123" t="str">
        <f t="shared" si="150"/>
        <v/>
      </c>
      <c r="AN168" s="123" t="str">
        <f t="shared" si="151"/>
        <v/>
      </c>
      <c r="AO168" s="123">
        <f>COUNTIF($I$72:I168,I168)</f>
        <v>3</v>
      </c>
      <c r="AP168" s="172" t="str">
        <f t="shared" si="152"/>
        <v/>
      </c>
      <c r="AQ168" s="173" t="str">
        <f t="shared" si="153"/>
        <v/>
      </c>
      <c r="AR168" s="14">
        <f t="shared" si="135"/>
        <v>0</v>
      </c>
      <c r="AS168" s="177" t="str">
        <f t="shared" si="154"/>
        <v/>
      </c>
      <c r="AU168" s="128" t="str">
        <f t="shared" si="155"/>
        <v/>
      </c>
      <c r="AV168" s="128">
        <f t="shared" si="156"/>
        <v>0</v>
      </c>
      <c r="AW168" s="184">
        <f>IF(AV168&lt;1,0,SUMIF($I$44:I167,I168,$W$44:W167))</f>
        <v>0</v>
      </c>
      <c r="AX168" s="184">
        <f>IF(AV168&lt;2,0,SUMIF($I169:I$348,I168,$W169:W$348))</f>
        <v>0</v>
      </c>
      <c r="AY168" s="128">
        <f t="shared" si="160"/>
        <v>0</v>
      </c>
      <c r="AZ168" s="128">
        <f t="shared" si="161"/>
        <v>0</v>
      </c>
      <c r="BA168" s="175">
        <f>IF(AW168+AX168=0,0,IF(AW168=0,VLOOKUP(I168,I169:$W$348,15,FALSE),VLOOKUP(I168,$I$45:$W168,15,FALSE)))</f>
        <v>0</v>
      </c>
      <c r="BB168" s="128">
        <f t="shared" si="162"/>
        <v>0</v>
      </c>
      <c r="BC168" s="175">
        <f>IF(AW168+AX168=0,0,IF(AW168=0,VLOOKUP(I168,I169:$Y$348,17,FALSE),VLOOKUP(I168,$I$45:$Y168,17,FALSE)))</f>
        <v>0</v>
      </c>
      <c r="BD168" s="175">
        <f t="shared" si="163"/>
        <v>0</v>
      </c>
      <c r="BE168" s="128">
        <f t="shared" si="164"/>
        <v>0</v>
      </c>
      <c r="BF168" s="176" t="str">
        <f t="shared" si="165"/>
        <v/>
      </c>
      <c r="BG168" s="128">
        <f t="shared" si="166"/>
        <v>0</v>
      </c>
      <c r="BH168" s="175" t="str">
        <f t="shared" si="167"/>
        <v/>
      </c>
      <c r="BK168" s="177" t="str">
        <f t="shared" si="158"/>
        <v/>
      </c>
      <c r="BL168" s="177"/>
      <c r="BM168" s="178"/>
      <c r="BN168" s="178"/>
      <c r="BO168" s="178"/>
      <c r="BP168" s="178"/>
      <c r="BQ168" s="178"/>
    </row>
    <row r="169" spans="1:69" ht="30" customHeight="1" x14ac:dyDescent="0.15">
      <c r="A169" s="152" t="str">
        <f t="shared" si="136"/>
        <v/>
      </c>
      <c r="B169" s="152">
        <f t="shared" si="133"/>
        <v>0</v>
      </c>
      <c r="C169" s="152">
        <f t="shared" si="134"/>
        <v>3</v>
      </c>
      <c r="D169" s="152" t="str">
        <f t="shared" si="137"/>
        <v>013</v>
      </c>
      <c r="E169" s="152" t="str">
        <f t="shared" si="138"/>
        <v/>
      </c>
      <c r="F169" s="152">
        <v>13</v>
      </c>
      <c r="G169" s="154" t="str">
        <f t="shared" si="157"/>
        <v>013</v>
      </c>
      <c r="H169" s="140" t="str">
        <f>IF(I169="","",VLOOKUP(I169,[3]マスター!$B$2:$C$5000,2,0))</f>
        <v/>
      </c>
      <c r="I169" s="155"/>
      <c r="J169" s="156"/>
      <c r="K169" s="156"/>
      <c r="L169" s="157"/>
      <c r="M169" s="158"/>
      <c r="N169" s="156"/>
      <c r="O169" s="159" t="str">
        <f t="shared" si="139"/>
        <v/>
      </c>
      <c r="P169" s="280" t="str">
        <f>IF(I169="","",VLOOKUP(I169,[3]マスター!$B$2:$C$5000,2,0))</f>
        <v/>
      </c>
      <c r="Q169" s="280" t="e">
        <f>VLOOKUP(R169,[3]マスター!$B$2:$C$5000,2,0)</f>
        <v>#N/A</v>
      </c>
      <c r="R169" s="280" t="e">
        <f>VLOOKUP(S169,[3]マスター!$B$2:$C$5000,2,0)</f>
        <v>#N/A</v>
      </c>
      <c r="S169" s="281" t="str">
        <f>IF(I169="","",VLOOKUP(I169,[3]マスター!$B$2:$D$5000,3,0))</f>
        <v/>
      </c>
      <c r="T169" s="281"/>
      <c r="U169" s="161" t="str">
        <f>IF(I169="","",VLOOKUP(I169,[3]マスター!$B$2:$L$5000,11,0))</f>
        <v/>
      </c>
      <c r="V169" s="161" t="str">
        <f>IF(I169="","",VLOOKUP(I169,[3]マスター!$B$2:$K$5000,10,0))</f>
        <v/>
      </c>
      <c r="W169" s="179">
        <f t="shared" si="140"/>
        <v>0</v>
      </c>
      <c r="X169" s="163">
        <f t="shared" si="108"/>
        <v>0</v>
      </c>
      <c r="Y169" s="179" t="str">
        <f t="shared" si="141"/>
        <v/>
      </c>
      <c r="Z169" s="180" t="str">
        <f t="shared" si="142"/>
        <v/>
      </c>
      <c r="AA169" s="181" t="str">
        <f t="shared" si="143"/>
        <v/>
      </c>
      <c r="AB169" s="181" t="str">
        <f t="shared" si="144"/>
        <v/>
      </c>
      <c r="AC169" s="264" t="str">
        <f t="shared" si="145"/>
        <v/>
      </c>
      <c r="AD169" s="182" t="str">
        <f t="shared" si="146"/>
        <v/>
      </c>
      <c r="AE169" s="182" t="str">
        <f t="shared" si="147"/>
        <v/>
      </c>
      <c r="AF169" s="182" t="str">
        <f t="shared" si="148"/>
        <v/>
      </c>
      <c r="AG169" s="183" t="str">
        <f t="shared" si="149"/>
        <v/>
      </c>
      <c r="AH169" s="168" t="str">
        <f t="shared" si="159"/>
        <v/>
      </c>
      <c r="AL169" s="125">
        <v>1</v>
      </c>
      <c r="AM169" s="123" t="str">
        <f t="shared" si="150"/>
        <v/>
      </c>
      <c r="AN169" s="123" t="str">
        <f t="shared" si="151"/>
        <v/>
      </c>
      <c r="AO169" s="123">
        <f>COUNTIF($I$72:I169,I169)</f>
        <v>3</v>
      </c>
      <c r="AP169" s="172" t="str">
        <f t="shared" si="152"/>
        <v/>
      </c>
      <c r="AQ169" s="173" t="str">
        <f t="shared" si="153"/>
        <v/>
      </c>
      <c r="AR169" s="14">
        <f t="shared" si="135"/>
        <v>0</v>
      </c>
      <c r="AS169" s="177" t="str">
        <f t="shared" si="154"/>
        <v/>
      </c>
      <c r="AU169" s="128" t="str">
        <f t="shared" si="155"/>
        <v/>
      </c>
      <c r="AV169" s="128">
        <f t="shared" si="156"/>
        <v>0</v>
      </c>
      <c r="AW169" s="184">
        <f>IF(AV169&lt;1,0,SUMIF($I$44:I168,I169,$W$44:W168))</f>
        <v>0</v>
      </c>
      <c r="AX169" s="184">
        <f>IF(AV169&lt;2,0,SUMIF($I170:I$348,I169,$W170:W$348))</f>
        <v>0</v>
      </c>
      <c r="AY169" s="128">
        <f t="shared" si="160"/>
        <v>0</v>
      </c>
      <c r="AZ169" s="128">
        <f t="shared" si="161"/>
        <v>0</v>
      </c>
      <c r="BA169" s="175">
        <f>IF(AW169+AX169=0,0,IF(AW169=0,VLOOKUP(I169,I170:$W$348,15,FALSE),VLOOKUP(I169,$I$45:$W169,15,FALSE)))</f>
        <v>0</v>
      </c>
      <c r="BB169" s="128">
        <f t="shared" si="162"/>
        <v>0</v>
      </c>
      <c r="BC169" s="175">
        <f>IF(AW169+AX169=0,0,IF(AW169=0,VLOOKUP(I169,I170:$Y$348,17,FALSE),VLOOKUP(I169,$I$45:$Y169,17,FALSE)))</f>
        <v>0</v>
      </c>
      <c r="BD169" s="175">
        <f t="shared" si="163"/>
        <v>0</v>
      </c>
      <c r="BE169" s="128">
        <f t="shared" si="164"/>
        <v>0</v>
      </c>
      <c r="BF169" s="176" t="str">
        <f t="shared" si="165"/>
        <v/>
      </c>
      <c r="BG169" s="128">
        <f t="shared" si="166"/>
        <v>0</v>
      </c>
      <c r="BH169" s="175" t="str">
        <f t="shared" si="167"/>
        <v/>
      </c>
      <c r="BK169" s="177" t="str">
        <f t="shared" si="158"/>
        <v/>
      </c>
      <c r="BL169" s="177"/>
      <c r="BM169" s="178"/>
      <c r="BN169" s="178"/>
      <c r="BO169" s="178"/>
      <c r="BP169" s="178"/>
      <c r="BQ169" s="178"/>
    </row>
    <row r="170" spans="1:69" ht="30" customHeight="1" x14ac:dyDescent="0.15">
      <c r="A170" s="152" t="str">
        <f t="shared" si="136"/>
        <v/>
      </c>
      <c r="B170" s="152">
        <f t="shared" si="133"/>
        <v>0</v>
      </c>
      <c r="C170" s="152">
        <f t="shared" si="134"/>
        <v>3</v>
      </c>
      <c r="D170" s="152" t="str">
        <f t="shared" si="137"/>
        <v>014</v>
      </c>
      <c r="E170" s="152" t="str">
        <f t="shared" si="138"/>
        <v/>
      </c>
      <c r="F170" s="152">
        <v>14</v>
      </c>
      <c r="G170" s="154" t="str">
        <f t="shared" si="157"/>
        <v>014</v>
      </c>
      <c r="H170" s="140" t="str">
        <f>IF(I170="","",VLOOKUP(I170,[3]マスター!$B$2:$C$5000,2,0))</f>
        <v/>
      </c>
      <c r="I170" s="155"/>
      <c r="J170" s="156"/>
      <c r="K170" s="156"/>
      <c r="L170" s="157"/>
      <c r="M170" s="158"/>
      <c r="N170" s="156"/>
      <c r="O170" s="159" t="str">
        <f t="shared" si="139"/>
        <v/>
      </c>
      <c r="P170" s="280" t="str">
        <f>IF(I170="","",VLOOKUP(I170,[3]マスター!$B$2:$C$5000,2,0))</f>
        <v/>
      </c>
      <c r="Q170" s="280" t="e">
        <f>VLOOKUP(R170,[3]マスター!$B$2:$C$5000,2,0)</f>
        <v>#N/A</v>
      </c>
      <c r="R170" s="280" t="e">
        <f>VLOOKUP(S170,[3]マスター!$B$2:$C$5000,2,0)</f>
        <v>#N/A</v>
      </c>
      <c r="S170" s="281" t="str">
        <f>IF(I170="","",VLOOKUP(I170,[3]マスター!$B$2:$D$5000,3,0))</f>
        <v/>
      </c>
      <c r="T170" s="281"/>
      <c r="U170" s="161" t="str">
        <f>IF(I170="","",VLOOKUP(I170,[3]マスター!$B$2:$L$5000,11,0))</f>
        <v/>
      </c>
      <c r="V170" s="161" t="str">
        <f>IF(I170="","",VLOOKUP(I170,[3]マスター!$B$2:$K$5000,10,0))</f>
        <v/>
      </c>
      <c r="W170" s="179">
        <f t="shared" si="140"/>
        <v>0</v>
      </c>
      <c r="X170" s="163">
        <f t="shared" si="108"/>
        <v>0</v>
      </c>
      <c r="Y170" s="179" t="str">
        <f t="shared" si="141"/>
        <v/>
      </c>
      <c r="Z170" s="180" t="str">
        <f t="shared" si="142"/>
        <v/>
      </c>
      <c r="AA170" s="181" t="str">
        <f t="shared" si="143"/>
        <v/>
      </c>
      <c r="AB170" s="181" t="str">
        <f t="shared" si="144"/>
        <v/>
      </c>
      <c r="AC170" s="264" t="str">
        <f t="shared" si="145"/>
        <v/>
      </c>
      <c r="AD170" s="182" t="str">
        <f t="shared" si="146"/>
        <v/>
      </c>
      <c r="AE170" s="182" t="str">
        <f t="shared" si="147"/>
        <v/>
      </c>
      <c r="AF170" s="182" t="str">
        <f t="shared" si="148"/>
        <v/>
      </c>
      <c r="AG170" s="183" t="str">
        <f t="shared" si="149"/>
        <v/>
      </c>
      <c r="AH170" s="168" t="str">
        <f t="shared" si="159"/>
        <v/>
      </c>
      <c r="AL170" s="125">
        <v>1</v>
      </c>
      <c r="AM170" s="123" t="str">
        <f t="shared" si="150"/>
        <v/>
      </c>
      <c r="AN170" s="123" t="str">
        <f t="shared" si="151"/>
        <v/>
      </c>
      <c r="AO170" s="123">
        <f>COUNTIF($I$72:I170,I170)</f>
        <v>3</v>
      </c>
      <c r="AP170" s="172" t="str">
        <f t="shared" si="152"/>
        <v/>
      </c>
      <c r="AQ170" s="173" t="str">
        <f t="shared" si="153"/>
        <v/>
      </c>
      <c r="AR170" s="14">
        <f t="shared" si="135"/>
        <v>0</v>
      </c>
      <c r="AS170" s="177" t="str">
        <f t="shared" si="154"/>
        <v/>
      </c>
      <c r="AU170" s="128" t="str">
        <f t="shared" si="155"/>
        <v/>
      </c>
      <c r="AV170" s="128">
        <f t="shared" si="156"/>
        <v>0</v>
      </c>
      <c r="AW170" s="184">
        <f>IF(AV170&lt;1,0,SUMIF($I$44:I169,I170,$W$44:W169))</f>
        <v>0</v>
      </c>
      <c r="AX170" s="184">
        <f>IF(AV170&lt;2,0,SUMIF($I171:I$348,I170,$W171:W$348))</f>
        <v>0</v>
      </c>
      <c r="AY170" s="128">
        <f t="shared" si="160"/>
        <v>0</v>
      </c>
      <c r="AZ170" s="128">
        <f t="shared" si="161"/>
        <v>0</v>
      </c>
      <c r="BA170" s="175">
        <f>IF(AW170+AX170=0,0,IF(AW170=0,VLOOKUP(I170,I171:$W$348,15,FALSE),VLOOKUP(I170,$I$45:$W170,15,FALSE)))</f>
        <v>0</v>
      </c>
      <c r="BB170" s="128">
        <f t="shared" si="162"/>
        <v>0</v>
      </c>
      <c r="BC170" s="175">
        <f>IF(AW170+AX170=0,0,IF(AW170=0,VLOOKUP(I170,I171:$Y$348,17,FALSE),VLOOKUP(I170,$I$45:$Y170,17,FALSE)))</f>
        <v>0</v>
      </c>
      <c r="BD170" s="175">
        <f t="shared" si="163"/>
        <v>0</v>
      </c>
      <c r="BE170" s="128">
        <f t="shared" si="164"/>
        <v>0</v>
      </c>
      <c r="BF170" s="176" t="str">
        <f t="shared" si="165"/>
        <v/>
      </c>
      <c r="BG170" s="128">
        <f t="shared" si="166"/>
        <v>0</v>
      </c>
      <c r="BH170" s="175" t="str">
        <f t="shared" si="167"/>
        <v/>
      </c>
      <c r="BK170" s="177" t="str">
        <f t="shared" si="158"/>
        <v/>
      </c>
      <c r="BL170" s="177"/>
      <c r="BM170" s="178"/>
      <c r="BN170" s="178"/>
      <c r="BO170" s="178"/>
      <c r="BP170" s="178"/>
      <c r="BQ170" s="178"/>
    </row>
    <row r="171" spans="1:69" ht="30" customHeight="1" x14ac:dyDescent="0.15">
      <c r="A171" s="152" t="str">
        <f t="shared" si="136"/>
        <v/>
      </c>
      <c r="B171" s="152">
        <f t="shared" si="133"/>
        <v>0</v>
      </c>
      <c r="C171" s="152">
        <f t="shared" si="134"/>
        <v>3</v>
      </c>
      <c r="D171" s="152" t="str">
        <f t="shared" si="137"/>
        <v>015</v>
      </c>
      <c r="E171" s="152" t="str">
        <f t="shared" si="138"/>
        <v/>
      </c>
      <c r="F171" s="152">
        <v>15</v>
      </c>
      <c r="G171" s="154" t="str">
        <f t="shared" si="157"/>
        <v>015</v>
      </c>
      <c r="H171" s="140" t="str">
        <f>IF(I171="","",VLOOKUP(I171,[3]マスター!$B$2:$C$5000,2,0))</f>
        <v/>
      </c>
      <c r="I171" s="155"/>
      <c r="J171" s="156"/>
      <c r="K171" s="156"/>
      <c r="L171" s="157"/>
      <c r="M171" s="158"/>
      <c r="N171" s="156"/>
      <c r="O171" s="159" t="str">
        <f t="shared" si="139"/>
        <v/>
      </c>
      <c r="P171" s="280" t="str">
        <f>IF(I171="","",VLOOKUP(I171,[3]マスター!$B$2:$C$5000,2,0))</f>
        <v/>
      </c>
      <c r="Q171" s="280" t="e">
        <f>VLOOKUP(R171,[3]マスター!$B$2:$C$5000,2,0)</f>
        <v>#N/A</v>
      </c>
      <c r="R171" s="280" t="e">
        <f>VLOOKUP(S171,[3]マスター!$B$2:$C$5000,2,0)</f>
        <v>#N/A</v>
      </c>
      <c r="S171" s="281" t="str">
        <f>IF(I171="","",VLOOKUP(I171,[3]マスター!$B$2:$D$5000,3,0))</f>
        <v/>
      </c>
      <c r="T171" s="281"/>
      <c r="U171" s="161" t="str">
        <f>IF(I171="","",VLOOKUP(I171,[3]マスター!$B$2:$L$5000,11,0))</f>
        <v/>
      </c>
      <c r="V171" s="161" t="str">
        <f>IF(I171="","",VLOOKUP(I171,[3]マスター!$B$2:$K$5000,10,0))</f>
        <v/>
      </c>
      <c r="W171" s="179">
        <f t="shared" si="140"/>
        <v>0</v>
      </c>
      <c r="X171" s="163">
        <f t="shared" si="108"/>
        <v>0</v>
      </c>
      <c r="Y171" s="179" t="str">
        <f t="shared" si="141"/>
        <v/>
      </c>
      <c r="Z171" s="180" t="str">
        <f t="shared" si="142"/>
        <v/>
      </c>
      <c r="AA171" s="181" t="str">
        <f t="shared" si="143"/>
        <v/>
      </c>
      <c r="AB171" s="181" t="str">
        <f t="shared" si="144"/>
        <v/>
      </c>
      <c r="AC171" s="264" t="str">
        <f t="shared" si="145"/>
        <v/>
      </c>
      <c r="AD171" s="182" t="str">
        <f t="shared" si="146"/>
        <v/>
      </c>
      <c r="AE171" s="182" t="str">
        <f t="shared" si="147"/>
        <v/>
      </c>
      <c r="AF171" s="182" t="str">
        <f t="shared" si="148"/>
        <v/>
      </c>
      <c r="AG171" s="183" t="str">
        <f t="shared" si="149"/>
        <v/>
      </c>
      <c r="AH171" s="168" t="str">
        <f t="shared" si="159"/>
        <v/>
      </c>
      <c r="AL171" s="125">
        <v>1</v>
      </c>
      <c r="AM171" s="123" t="str">
        <f t="shared" si="150"/>
        <v/>
      </c>
      <c r="AN171" s="123" t="str">
        <f t="shared" si="151"/>
        <v/>
      </c>
      <c r="AO171" s="123">
        <f>COUNTIF($I$72:I171,I171)</f>
        <v>3</v>
      </c>
      <c r="AP171" s="172" t="str">
        <f t="shared" si="152"/>
        <v/>
      </c>
      <c r="AQ171" s="173" t="str">
        <f t="shared" si="153"/>
        <v/>
      </c>
      <c r="AR171" s="14">
        <f t="shared" si="135"/>
        <v>0</v>
      </c>
      <c r="AS171" s="177" t="str">
        <f t="shared" si="154"/>
        <v/>
      </c>
      <c r="AU171" s="128" t="str">
        <f t="shared" si="155"/>
        <v/>
      </c>
      <c r="AV171" s="128">
        <f t="shared" si="156"/>
        <v>0</v>
      </c>
      <c r="AW171" s="184">
        <f>IF(AV171&lt;1,0,SUMIF($I$44:I170,I171,$W$44:W170))</f>
        <v>0</v>
      </c>
      <c r="AX171" s="184">
        <f>IF(AV171&lt;2,0,SUMIF($I172:I$348,I171,$W172:W$348))</f>
        <v>0</v>
      </c>
      <c r="AY171" s="128">
        <f t="shared" si="160"/>
        <v>0</v>
      </c>
      <c r="AZ171" s="128">
        <f t="shared" si="161"/>
        <v>0</v>
      </c>
      <c r="BA171" s="175">
        <f>IF(AW171+AX171=0,0,IF(AW171=0,VLOOKUP(I171,I172:$W$348,15,FALSE),VLOOKUP(I171,$I$45:$W171,15,FALSE)))</f>
        <v>0</v>
      </c>
      <c r="BB171" s="128">
        <f t="shared" si="162"/>
        <v>0</v>
      </c>
      <c r="BC171" s="175">
        <f>IF(AW171+AX171=0,0,IF(AW171=0,VLOOKUP(I171,I172:$Y$348,17,FALSE),VLOOKUP(I171,$I$45:$Y171,17,FALSE)))</f>
        <v>0</v>
      </c>
      <c r="BD171" s="175">
        <f t="shared" si="163"/>
        <v>0</v>
      </c>
      <c r="BE171" s="128">
        <f t="shared" si="164"/>
        <v>0</v>
      </c>
      <c r="BF171" s="176" t="str">
        <f t="shared" si="165"/>
        <v/>
      </c>
      <c r="BG171" s="128">
        <f t="shared" si="166"/>
        <v>0</v>
      </c>
      <c r="BH171" s="175" t="str">
        <f t="shared" si="167"/>
        <v/>
      </c>
      <c r="BK171" s="177" t="str">
        <f t="shared" si="158"/>
        <v/>
      </c>
      <c r="BL171" s="177"/>
      <c r="BM171" s="178"/>
      <c r="BN171" s="178"/>
      <c r="BO171" s="178"/>
      <c r="BP171" s="178"/>
      <c r="BQ171" s="178"/>
    </row>
    <row r="172" spans="1:69" ht="30" customHeight="1" x14ac:dyDescent="0.15">
      <c r="A172" s="152" t="str">
        <f t="shared" si="136"/>
        <v/>
      </c>
      <c r="B172" s="152">
        <f t="shared" si="133"/>
        <v>0</v>
      </c>
      <c r="C172" s="152">
        <f t="shared" si="134"/>
        <v>3</v>
      </c>
      <c r="D172" s="152" t="str">
        <f t="shared" si="137"/>
        <v>016</v>
      </c>
      <c r="E172" s="152" t="str">
        <f t="shared" si="138"/>
        <v/>
      </c>
      <c r="F172" s="152">
        <v>16</v>
      </c>
      <c r="G172" s="154" t="str">
        <f t="shared" si="157"/>
        <v>016</v>
      </c>
      <c r="H172" s="140" t="str">
        <f>IF(I172="","",VLOOKUP(I172,[3]マスター!$B$2:$C$5000,2,0))</f>
        <v/>
      </c>
      <c r="I172" s="155"/>
      <c r="J172" s="156"/>
      <c r="K172" s="156"/>
      <c r="L172" s="157"/>
      <c r="M172" s="158"/>
      <c r="N172" s="156"/>
      <c r="O172" s="159" t="str">
        <f t="shared" si="139"/>
        <v/>
      </c>
      <c r="P172" s="280" t="str">
        <f>IF(I172="","",VLOOKUP(I172,[3]マスター!$B$2:$C$5000,2,0))</f>
        <v/>
      </c>
      <c r="Q172" s="280" t="e">
        <f>VLOOKUP(R172,[3]マスター!$B$2:$C$5000,2,0)</f>
        <v>#N/A</v>
      </c>
      <c r="R172" s="280" t="e">
        <f>VLOOKUP(S172,[3]マスター!$B$2:$C$5000,2,0)</f>
        <v>#N/A</v>
      </c>
      <c r="S172" s="281" t="str">
        <f>IF(I172="","",VLOOKUP(I172,[3]マスター!$B$2:$D$5000,3,0))</f>
        <v/>
      </c>
      <c r="T172" s="281"/>
      <c r="U172" s="161" t="str">
        <f>IF(I172="","",VLOOKUP(I172,[3]マスター!$B$2:$L$5000,11,0))</f>
        <v/>
      </c>
      <c r="V172" s="161" t="str">
        <f>IF(I172="","",VLOOKUP(I172,[3]マスター!$B$2:$K$5000,10,0))</f>
        <v/>
      </c>
      <c r="W172" s="179">
        <f t="shared" si="140"/>
        <v>0</v>
      </c>
      <c r="X172" s="163">
        <f t="shared" si="108"/>
        <v>0</v>
      </c>
      <c r="Y172" s="179" t="str">
        <f t="shared" si="141"/>
        <v/>
      </c>
      <c r="Z172" s="180" t="str">
        <f t="shared" si="142"/>
        <v/>
      </c>
      <c r="AA172" s="181" t="str">
        <f t="shared" si="143"/>
        <v/>
      </c>
      <c r="AB172" s="181" t="str">
        <f t="shared" si="144"/>
        <v/>
      </c>
      <c r="AC172" s="264" t="str">
        <f t="shared" si="145"/>
        <v/>
      </c>
      <c r="AD172" s="182" t="str">
        <f t="shared" si="146"/>
        <v/>
      </c>
      <c r="AE172" s="182" t="str">
        <f t="shared" si="147"/>
        <v/>
      </c>
      <c r="AF172" s="182" t="str">
        <f t="shared" si="148"/>
        <v/>
      </c>
      <c r="AG172" s="183" t="str">
        <f t="shared" si="149"/>
        <v/>
      </c>
      <c r="AH172" s="168" t="str">
        <f t="shared" si="159"/>
        <v/>
      </c>
      <c r="AL172" s="125">
        <v>1</v>
      </c>
      <c r="AM172" s="123" t="str">
        <f t="shared" si="150"/>
        <v/>
      </c>
      <c r="AN172" s="123" t="str">
        <f t="shared" si="151"/>
        <v/>
      </c>
      <c r="AO172" s="123">
        <f>COUNTIF($I$72:I172,I172)</f>
        <v>3</v>
      </c>
      <c r="AP172" s="172" t="str">
        <f t="shared" si="152"/>
        <v/>
      </c>
      <c r="AQ172" s="173" t="str">
        <f t="shared" si="153"/>
        <v/>
      </c>
      <c r="AR172" s="14">
        <f t="shared" si="135"/>
        <v>0</v>
      </c>
      <c r="AS172" s="177" t="str">
        <f t="shared" si="154"/>
        <v/>
      </c>
      <c r="AU172" s="128" t="str">
        <f t="shared" si="155"/>
        <v/>
      </c>
      <c r="AV172" s="128">
        <f t="shared" si="156"/>
        <v>0</v>
      </c>
      <c r="AW172" s="184">
        <f>IF(AV172&lt;1,0,SUMIF($I$44:I171,I172,$W$44:W171))</f>
        <v>0</v>
      </c>
      <c r="AX172" s="184">
        <f>IF(AV172&lt;2,0,SUMIF($I173:I$348,I172,$W173:W$348))</f>
        <v>0</v>
      </c>
      <c r="AY172" s="128">
        <f t="shared" si="160"/>
        <v>0</v>
      </c>
      <c r="AZ172" s="128">
        <f t="shared" si="161"/>
        <v>0</v>
      </c>
      <c r="BA172" s="175">
        <f>IF(AW172+AX172=0,0,IF(AW172=0,VLOOKUP(I172,I173:$W$348,15,FALSE),VLOOKUP(I172,$I$45:$W172,15,FALSE)))</f>
        <v>0</v>
      </c>
      <c r="BB172" s="128">
        <f t="shared" si="162"/>
        <v>0</v>
      </c>
      <c r="BC172" s="175">
        <f>IF(AW172+AX172=0,0,IF(AW172=0,VLOOKUP(I172,I173:$Y$348,17,FALSE),VLOOKUP(I172,$I$45:$Y172,17,FALSE)))</f>
        <v>0</v>
      </c>
      <c r="BD172" s="175">
        <f t="shared" si="163"/>
        <v>0</v>
      </c>
      <c r="BE172" s="128">
        <f t="shared" si="164"/>
        <v>0</v>
      </c>
      <c r="BF172" s="176" t="str">
        <f t="shared" si="165"/>
        <v/>
      </c>
      <c r="BG172" s="128">
        <f t="shared" si="166"/>
        <v>0</v>
      </c>
      <c r="BH172" s="175" t="str">
        <f t="shared" si="167"/>
        <v/>
      </c>
      <c r="BK172" s="177" t="str">
        <f t="shared" si="158"/>
        <v/>
      </c>
      <c r="BL172" s="177"/>
      <c r="BM172" s="178"/>
      <c r="BN172" s="178"/>
      <c r="BO172" s="178"/>
      <c r="BP172" s="178"/>
      <c r="BQ172" s="178"/>
    </row>
    <row r="173" spans="1:69" ht="30" customHeight="1" x14ac:dyDescent="0.15">
      <c r="A173" s="152" t="str">
        <f t="shared" si="136"/>
        <v/>
      </c>
      <c r="B173" s="152">
        <f t="shared" si="133"/>
        <v>0</v>
      </c>
      <c r="C173" s="152">
        <f t="shared" si="134"/>
        <v>3</v>
      </c>
      <c r="D173" s="152" t="str">
        <f t="shared" si="137"/>
        <v>017</v>
      </c>
      <c r="E173" s="152" t="str">
        <f t="shared" si="138"/>
        <v/>
      </c>
      <c r="F173" s="152">
        <v>17</v>
      </c>
      <c r="G173" s="154" t="str">
        <f t="shared" si="157"/>
        <v>017</v>
      </c>
      <c r="H173" s="140" t="str">
        <f>IF(I173="","",VLOOKUP(I173,[3]マスター!$B$2:$C$5000,2,0))</f>
        <v/>
      </c>
      <c r="I173" s="155"/>
      <c r="J173" s="156"/>
      <c r="K173" s="156"/>
      <c r="L173" s="157"/>
      <c r="M173" s="158"/>
      <c r="N173" s="156"/>
      <c r="O173" s="159" t="str">
        <f t="shared" si="139"/>
        <v/>
      </c>
      <c r="P173" s="280" t="str">
        <f>IF(I173="","",VLOOKUP(I173,[3]マスター!$B$2:$C$5000,2,0))</f>
        <v/>
      </c>
      <c r="Q173" s="280" t="e">
        <f>VLOOKUP(R173,[3]マスター!$B$2:$C$5000,2,0)</f>
        <v>#N/A</v>
      </c>
      <c r="R173" s="280" t="e">
        <f>VLOOKUP(S173,[3]マスター!$B$2:$C$5000,2,0)</f>
        <v>#N/A</v>
      </c>
      <c r="S173" s="281" t="str">
        <f>IF(I173="","",VLOOKUP(I173,[3]マスター!$B$2:$D$5000,3,0))</f>
        <v/>
      </c>
      <c r="T173" s="281"/>
      <c r="U173" s="161" t="str">
        <f>IF(I173="","",VLOOKUP(I173,[3]マスター!$B$2:$L$5000,11,0))</f>
        <v/>
      </c>
      <c r="V173" s="161" t="str">
        <f>IF(I173="","",VLOOKUP(I173,[3]マスター!$B$2:$K$5000,10,0))</f>
        <v/>
      </c>
      <c r="W173" s="179">
        <f t="shared" si="140"/>
        <v>0</v>
      </c>
      <c r="X173" s="163">
        <f t="shared" si="108"/>
        <v>0</v>
      </c>
      <c r="Y173" s="179" t="str">
        <f t="shared" si="141"/>
        <v/>
      </c>
      <c r="Z173" s="180" t="str">
        <f t="shared" si="142"/>
        <v/>
      </c>
      <c r="AA173" s="181" t="str">
        <f t="shared" si="143"/>
        <v/>
      </c>
      <c r="AB173" s="181" t="str">
        <f t="shared" si="144"/>
        <v/>
      </c>
      <c r="AC173" s="264" t="str">
        <f t="shared" si="145"/>
        <v/>
      </c>
      <c r="AD173" s="182" t="str">
        <f t="shared" si="146"/>
        <v/>
      </c>
      <c r="AE173" s="182" t="str">
        <f t="shared" si="147"/>
        <v/>
      </c>
      <c r="AF173" s="182" t="str">
        <f t="shared" si="148"/>
        <v/>
      </c>
      <c r="AG173" s="183" t="str">
        <f t="shared" si="149"/>
        <v/>
      </c>
      <c r="AH173" s="168" t="str">
        <f t="shared" si="159"/>
        <v/>
      </c>
      <c r="AL173" s="125">
        <v>1</v>
      </c>
      <c r="AM173" s="123" t="str">
        <f t="shared" si="150"/>
        <v/>
      </c>
      <c r="AN173" s="123" t="str">
        <f t="shared" si="151"/>
        <v/>
      </c>
      <c r="AO173" s="123">
        <f>COUNTIF($I$72:I173,I173)</f>
        <v>3</v>
      </c>
      <c r="AP173" s="172" t="str">
        <f t="shared" si="152"/>
        <v/>
      </c>
      <c r="AQ173" s="173" t="str">
        <f t="shared" si="153"/>
        <v/>
      </c>
      <c r="AR173" s="14">
        <f t="shared" si="135"/>
        <v>0</v>
      </c>
      <c r="AS173" s="177" t="str">
        <f t="shared" si="154"/>
        <v/>
      </c>
      <c r="AU173" s="128" t="str">
        <f t="shared" si="155"/>
        <v/>
      </c>
      <c r="AV173" s="128">
        <f t="shared" si="156"/>
        <v>0</v>
      </c>
      <c r="AW173" s="184">
        <f>IF(AV173&lt;1,0,SUMIF($I$44:I172,I173,$W$44:W172))</f>
        <v>0</v>
      </c>
      <c r="AX173" s="184">
        <f>IF(AV173&lt;2,0,SUMIF($I174:I$348,I173,$W174:W$348))</f>
        <v>0</v>
      </c>
      <c r="AY173" s="128">
        <f t="shared" si="160"/>
        <v>0</v>
      </c>
      <c r="AZ173" s="128">
        <f t="shared" si="161"/>
        <v>0</v>
      </c>
      <c r="BA173" s="175">
        <f>IF(AW173+AX173=0,0,IF(AW173=0,VLOOKUP(I173,I174:$W$348,15,FALSE),VLOOKUP(I173,$I$45:$W173,15,FALSE)))</f>
        <v>0</v>
      </c>
      <c r="BB173" s="128">
        <f t="shared" si="162"/>
        <v>0</v>
      </c>
      <c r="BC173" s="175">
        <f>IF(AW173+AX173=0,0,IF(AW173=0,VLOOKUP(I173,I174:$Y$348,17,FALSE),VLOOKUP(I173,$I$45:$Y173,17,FALSE)))</f>
        <v>0</v>
      </c>
      <c r="BD173" s="175">
        <f t="shared" si="163"/>
        <v>0</v>
      </c>
      <c r="BE173" s="128">
        <f t="shared" si="164"/>
        <v>0</v>
      </c>
      <c r="BF173" s="176" t="str">
        <f t="shared" si="165"/>
        <v/>
      </c>
      <c r="BG173" s="128">
        <f t="shared" si="166"/>
        <v>0</v>
      </c>
      <c r="BH173" s="175" t="str">
        <f t="shared" si="167"/>
        <v/>
      </c>
      <c r="BK173" s="177" t="str">
        <f t="shared" si="158"/>
        <v/>
      </c>
      <c r="BL173" s="177"/>
      <c r="BM173" s="178"/>
      <c r="BN173" s="178"/>
      <c r="BO173" s="178"/>
      <c r="BP173" s="178"/>
      <c r="BQ173" s="178"/>
    </row>
    <row r="174" spans="1:69" ht="30" customHeight="1" x14ac:dyDescent="0.15">
      <c r="A174" s="152" t="str">
        <f t="shared" si="136"/>
        <v/>
      </c>
      <c r="B174" s="152">
        <f t="shared" si="133"/>
        <v>0</v>
      </c>
      <c r="C174" s="152">
        <f t="shared" si="134"/>
        <v>3</v>
      </c>
      <c r="D174" s="152" t="str">
        <f t="shared" si="137"/>
        <v>018</v>
      </c>
      <c r="E174" s="152" t="str">
        <f t="shared" si="138"/>
        <v/>
      </c>
      <c r="F174" s="152">
        <v>18</v>
      </c>
      <c r="G174" s="154" t="str">
        <f t="shared" si="157"/>
        <v>018</v>
      </c>
      <c r="H174" s="140" t="str">
        <f>IF(I174="","",VLOOKUP(I174,[3]マスター!$B$2:$C$5000,2,0))</f>
        <v/>
      </c>
      <c r="I174" s="155"/>
      <c r="J174" s="156"/>
      <c r="K174" s="156"/>
      <c r="L174" s="157"/>
      <c r="M174" s="158"/>
      <c r="N174" s="156"/>
      <c r="O174" s="159" t="str">
        <f t="shared" si="139"/>
        <v/>
      </c>
      <c r="P174" s="280" t="str">
        <f>IF(I174="","",VLOOKUP(I174,[3]マスター!$B$2:$C$5000,2,0))</f>
        <v/>
      </c>
      <c r="Q174" s="280" t="e">
        <f>VLOOKUP(R174,[3]マスター!$B$2:$C$5000,2,0)</f>
        <v>#N/A</v>
      </c>
      <c r="R174" s="280" t="e">
        <f>VLOOKUP(S174,[3]マスター!$B$2:$C$5000,2,0)</f>
        <v>#N/A</v>
      </c>
      <c r="S174" s="281" t="str">
        <f>IF(I174="","",VLOOKUP(I174,[3]マスター!$B$2:$D$5000,3,0))</f>
        <v/>
      </c>
      <c r="T174" s="281"/>
      <c r="U174" s="161" t="str">
        <f>IF(I174="","",VLOOKUP(I174,[3]マスター!$B$2:$L$5000,11,0))</f>
        <v/>
      </c>
      <c r="V174" s="161" t="str">
        <f>IF(I174="","",VLOOKUP(I174,[3]マスター!$B$2:$K$5000,10,0))</f>
        <v/>
      </c>
      <c r="W174" s="179">
        <f t="shared" si="140"/>
        <v>0</v>
      </c>
      <c r="X174" s="163">
        <f t="shared" ref="X174:X237" si="168">K174-N174</f>
        <v>0</v>
      </c>
      <c r="Y174" s="179" t="str">
        <f t="shared" si="141"/>
        <v/>
      </c>
      <c r="Z174" s="180" t="str">
        <f t="shared" si="142"/>
        <v/>
      </c>
      <c r="AA174" s="181" t="str">
        <f t="shared" si="143"/>
        <v/>
      </c>
      <c r="AB174" s="181" t="str">
        <f t="shared" si="144"/>
        <v/>
      </c>
      <c r="AC174" s="264" t="str">
        <f t="shared" si="145"/>
        <v/>
      </c>
      <c r="AD174" s="182" t="str">
        <f t="shared" si="146"/>
        <v/>
      </c>
      <c r="AE174" s="182" t="str">
        <f t="shared" si="147"/>
        <v/>
      </c>
      <c r="AF174" s="182" t="str">
        <f t="shared" si="148"/>
        <v/>
      </c>
      <c r="AG174" s="183" t="str">
        <f t="shared" si="149"/>
        <v/>
      </c>
      <c r="AH174" s="168" t="str">
        <f t="shared" si="159"/>
        <v/>
      </c>
      <c r="AL174" s="125">
        <v>1</v>
      </c>
      <c r="AM174" s="123" t="str">
        <f t="shared" si="150"/>
        <v/>
      </c>
      <c r="AN174" s="123" t="str">
        <f t="shared" si="151"/>
        <v/>
      </c>
      <c r="AO174" s="123">
        <f>COUNTIF($I$72:I174,I174)</f>
        <v>3</v>
      </c>
      <c r="AP174" s="172" t="str">
        <f t="shared" si="152"/>
        <v/>
      </c>
      <c r="AQ174" s="173" t="str">
        <f t="shared" si="153"/>
        <v/>
      </c>
      <c r="AR174" s="14">
        <f t="shared" si="135"/>
        <v>0</v>
      </c>
      <c r="AS174" s="177" t="str">
        <f t="shared" si="154"/>
        <v/>
      </c>
      <c r="AU174" s="128" t="str">
        <f t="shared" si="155"/>
        <v/>
      </c>
      <c r="AV174" s="128">
        <f t="shared" si="156"/>
        <v>0</v>
      </c>
      <c r="AW174" s="184">
        <f>IF(AV174&lt;1,0,SUMIF($I$44:I173,I174,$W$44:W173))</f>
        <v>0</v>
      </c>
      <c r="AX174" s="184">
        <f>IF(AV174&lt;2,0,SUMIF($I175:I$348,I174,$W175:W$348))</f>
        <v>0</v>
      </c>
      <c r="AY174" s="128">
        <f t="shared" si="160"/>
        <v>0</v>
      </c>
      <c r="AZ174" s="128">
        <f t="shared" si="161"/>
        <v>0</v>
      </c>
      <c r="BA174" s="175">
        <f>IF(AW174+AX174=0,0,IF(AW174=0,VLOOKUP(I174,I175:$W$348,15,FALSE),VLOOKUP(I174,$I$45:$W174,15,FALSE)))</f>
        <v>0</v>
      </c>
      <c r="BB174" s="128">
        <f t="shared" si="162"/>
        <v>0</v>
      </c>
      <c r="BC174" s="175">
        <f>IF(AW174+AX174=0,0,IF(AW174=0,VLOOKUP(I174,I175:$Y$348,17,FALSE),VLOOKUP(I174,$I$45:$Y174,17,FALSE)))</f>
        <v>0</v>
      </c>
      <c r="BD174" s="175">
        <f t="shared" si="163"/>
        <v>0</v>
      </c>
      <c r="BE174" s="128">
        <f t="shared" si="164"/>
        <v>0</v>
      </c>
      <c r="BF174" s="176" t="str">
        <f t="shared" si="165"/>
        <v/>
      </c>
      <c r="BG174" s="128">
        <f t="shared" si="166"/>
        <v>0</v>
      </c>
      <c r="BH174" s="175" t="str">
        <f t="shared" si="167"/>
        <v/>
      </c>
      <c r="BK174" s="177" t="str">
        <f t="shared" si="158"/>
        <v/>
      </c>
      <c r="BL174" s="177"/>
      <c r="BM174" s="178"/>
      <c r="BN174" s="178"/>
      <c r="BO174" s="178"/>
      <c r="BP174" s="178"/>
      <c r="BQ174" s="178"/>
    </row>
    <row r="175" spans="1:69" ht="30" customHeight="1" x14ac:dyDescent="0.15">
      <c r="A175" s="152" t="str">
        <f t="shared" si="136"/>
        <v/>
      </c>
      <c r="B175" s="152">
        <f t="shared" si="133"/>
        <v>0</v>
      </c>
      <c r="C175" s="152">
        <f t="shared" si="134"/>
        <v>3</v>
      </c>
      <c r="D175" s="152" t="str">
        <f t="shared" si="137"/>
        <v>019</v>
      </c>
      <c r="E175" s="152" t="str">
        <f t="shared" si="138"/>
        <v/>
      </c>
      <c r="F175" s="152">
        <v>19</v>
      </c>
      <c r="G175" s="154" t="str">
        <f t="shared" si="157"/>
        <v>019</v>
      </c>
      <c r="H175" s="140" t="str">
        <f>IF(I175="","",VLOOKUP(I175,[3]マスター!$B$2:$C$5000,2,0))</f>
        <v/>
      </c>
      <c r="I175" s="155"/>
      <c r="J175" s="156"/>
      <c r="K175" s="156"/>
      <c r="L175" s="157"/>
      <c r="M175" s="158"/>
      <c r="N175" s="156"/>
      <c r="O175" s="159" t="str">
        <f t="shared" si="139"/>
        <v/>
      </c>
      <c r="P175" s="280" t="str">
        <f>IF(I175="","",VLOOKUP(I175,[3]マスター!$B$2:$C$5000,2,0))</f>
        <v/>
      </c>
      <c r="Q175" s="280" t="e">
        <f>VLOOKUP(R175,[3]マスター!$B$2:$C$5000,2,0)</f>
        <v>#N/A</v>
      </c>
      <c r="R175" s="280" t="e">
        <f>VLOOKUP(S175,[3]マスター!$B$2:$C$5000,2,0)</f>
        <v>#N/A</v>
      </c>
      <c r="S175" s="281" t="str">
        <f>IF(I175="","",VLOOKUP(I175,[3]マスター!$B$2:$D$5000,3,0))</f>
        <v/>
      </c>
      <c r="T175" s="281"/>
      <c r="U175" s="161" t="str">
        <f>IF(I175="","",VLOOKUP(I175,[3]マスター!$B$2:$L$5000,11,0))</f>
        <v/>
      </c>
      <c r="V175" s="161" t="str">
        <f>IF(I175="","",VLOOKUP(I175,[3]マスター!$B$2:$K$5000,10,0))</f>
        <v/>
      </c>
      <c r="W175" s="179">
        <f t="shared" si="140"/>
        <v>0</v>
      </c>
      <c r="X175" s="163">
        <f t="shared" si="168"/>
        <v>0</v>
      </c>
      <c r="Y175" s="179" t="str">
        <f t="shared" si="141"/>
        <v/>
      </c>
      <c r="Z175" s="180" t="str">
        <f t="shared" si="142"/>
        <v/>
      </c>
      <c r="AA175" s="181" t="str">
        <f t="shared" si="143"/>
        <v/>
      </c>
      <c r="AB175" s="181" t="str">
        <f t="shared" si="144"/>
        <v/>
      </c>
      <c r="AC175" s="264" t="str">
        <f t="shared" si="145"/>
        <v/>
      </c>
      <c r="AD175" s="182" t="str">
        <f t="shared" si="146"/>
        <v/>
      </c>
      <c r="AE175" s="182" t="str">
        <f t="shared" si="147"/>
        <v/>
      </c>
      <c r="AF175" s="182" t="str">
        <f t="shared" si="148"/>
        <v/>
      </c>
      <c r="AG175" s="183" t="str">
        <f t="shared" si="149"/>
        <v/>
      </c>
      <c r="AH175" s="168" t="str">
        <f t="shared" si="159"/>
        <v/>
      </c>
      <c r="AL175" s="125">
        <v>1</v>
      </c>
      <c r="AM175" s="123" t="str">
        <f t="shared" si="150"/>
        <v/>
      </c>
      <c r="AN175" s="123" t="str">
        <f t="shared" si="151"/>
        <v/>
      </c>
      <c r="AO175" s="123">
        <f>COUNTIF($I$72:I175,I175)</f>
        <v>3</v>
      </c>
      <c r="AP175" s="172" t="str">
        <f t="shared" si="152"/>
        <v/>
      </c>
      <c r="AQ175" s="173" t="str">
        <f t="shared" si="153"/>
        <v/>
      </c>
      <c r="AR175" s="14">
        <f t="shared" si="135"/>
        <v>0</v>
      </c>
      <c r="AS175" s="177" t="str">
        <f t="shared" si="154"/>
        <v/>
      </c>
      <c r="AU175" s="128" t="str">
        <f t="shared" si="155"/>
        <v/>
      </c>
      <c r="AV175" s="128">
        <f t="shared" si="156"/>
        <v>0</v>
      </c>
      <c r="AW175" s="184">
        <f>IF(AV175&lt;1,0,SUMIF($I$44:I174,I175,$W$44:W174))</f>
        <v>0</v>
      </c>
      <c r="AX175" s="184">
        <f>IF(AV175&lt;2,0,SUMIF($I176:I$348,I175,$W176:W$348))</f>
        <v>0</v>
      </c>
      <c r="AY175" s="128">
        <f t="shared" si="160"/>
        <v>0</v>
      </c>
      <c r="AZ175" s="128">
        <f t="shared" si="161"/>
        <v>0</v>
      </c>
      <c r="BA175" s="175">
        <f>IF(AW175+AX175=0,0,IF(AW175=0,VLOOKUP(I175,I176:$W$348,15,FALSE),VLOOKUP(I175,$I$45:$W175,15,FALSE)))</f>
        <v>0</v>
      </c>
      <c r="BB175" s="128">
        <f t="shared" si="162"/>
        <v>0</v>
      </c>
      <c r="BC175" s="175">
        <f>IF(AW175+AX175=0,0,IF(AW175=0,VLOOKUP(I175,I176:$Y$348,17,FALSE),VLOOKUP(I175,$I$45:$Y175,17,FALSE)))</f>
        <v>0</v>
      </c>
      <c r="BD175" s="175">
        <f t="shared" si="163"/>
        <v>0</v>
      </c>
      <c r="BE175" s="128">
        <f t="shared" si="164"/>
        <v>0</v>
      </c>
      <c r="BF175" s="176" t="str">
        <f t="shared" si="165"/>
        <v/>
      </c>
      <c r="BG175" s="128">
        <f t="shared" si="166"/>
        <v>0</v>
      </c>
      <c r="BH175" s="175" t="str">
        <f t="shared" si="167"/>
        <v/>
      </c>
      <c r="BK175" s="177" t="str">
        <f t="shared" si="158"/>
        <v/>
      </c>
      <c r="BL175" s="177"/>
      <c r="BM175" s="178"/>
      <c r="BN175" s="178"/>
      <c r="BO175" s="178"/>
      <c r="BP175" s="178"/>
      <c r="BQ175" s="178"/>
    </row>
    <row r="176" spans="1:69" ht="30" customHeight="1" x14ac:dyDescent="0.15">
      <c r="A176" s="152" t="str">
        <f t="shared" si="136"/>
        <v/>
      </c>
      <c r="B176" s="152">
        <f t="shared" si="133"/>
        <v>0</v>
      </c>
      <c r="C176" s="152">
        <f t="shared" si="134"/>
        <v>3</v>
      </c>
      <c r="D176" s="152" t="str">
        <f t="shared" si="137"/>
        <v>020</v>
      </c>
      <c r="E176" s="152" t="str">
        <f t="shared" si="138"/>
        <v/>
      </c>
      <c r="F176" s="152">
        <v>20</v>
      </c>
      <c r="G176" s="154" t="str">
        <f t="shared" si="157"/>
        <v>020</v>
      </c>
      <c r="H176" s="140" t="str">
        <f>IF(I176="","",VLOOKUP(I176,[3]マスター!$B$2:$C$5000,2,0))</f>
        <v/>
      </c>
      <c r="I176" s="155"/>
      <c r="J176" s="156"/>
      <c r="K176" s="156"/>
      <c r="L176" s="157"/>
      <c r="M176" s="158"/>
      <c r="N176" s="156"/>
      <c r="O176" s="159" t="str">
        <f t="shared" si="139"/>
        <v/>
      </c>
      <c r="P176" s="280" t="str">
        <f>IF(I176="","",VLOOKUP(I176,[3]マスター!$B$2:$C$5000,2,0))</f>
        <v/>
      </c>
      <c r="Q176" s="280" t="e">
        <f>VLOOKUP(R176,[3]マスター!$B$2:$C$5000,2,0)</f>
        <v>#N/A</v>
      </c>
      <c r="R176" s="280" t="e">
        <f>VLOOKUP(S176,[3]マスター!$B$2:$C$5000,2,0)</f>
        <v>#N/A</v>
      </c>
      <c r="S176" s="281" t="str">
        <f>IF(I176="","",VLOOKUP(I176,[3]マスター!$B$2:$D$5000,3,0))</f>
        <v/>
      </c>
      <c r="T176" s="281"/>
      <c r="U176" s="161" t="str">
        <f>IF(I176="","",VLOOKUP(I176,[3]マスター!$B$2:$L$5000,11,0))</f>
        <v/>
      </c>
      <c r="V176" s="161" t="str">
        <f>IF(I176="","",VLOOKUP(I176,[3]マスター!$B$2:$K$5000,10,0))</f>
        <v/>
      </c>
      <c r="W176" s="179">
        <f t="shared" si="140"/>
        <v>0</v>
      </c>
      <c r="X176" s="163">
        <f t="shared" si="168"/>
        <v>0</v>
      </c>
      <c r="Y176" s="179" t="str">
        <f t="shared" si="141"/>
        <v/>
      </c>
      <c r="Z176" s="180" t="str">
        <f t="shared" si="142"/>
        <v/>
      </c>
      <c r="AA176" s="181" t="str">
        <f t="shared" si="143"/>
        <v/>
      </c>
      <c r="AB176" s="181" t="str">
        <f t="shared" si="144"/>
        <v/>
      </c>
      <c r="AC176" s="264" t="str">
        <f t="shared" si="145"/>
        <v/>
      </c>
      <c r="AD176" s="182" t="str">
        <f t="shared" si="146"/>
        <v/>
      </c>
      <c r="AE176" s="182" t="str">
        <f t="shared" si="147"/>
        <v/>
      </c>
      <c r="AF176" s="182" t="str">
        <f t="shared" si="148"/>
        <v/>
      </c>
      <c r="AG176" s="183" t="str">
        <f t="shared" si="149"/>
        <v/>
      </c>
      <c r="AH176" s="168" t="str">
        <f t="shared" si="159"/>
        <v/>
      </c>
      <c r="AL176" s="125">
        <v>1</v>
      </c>
      <c r="AM176" s="123" t="str">
        <f t="shared" si="150"/>
        <v/>
      </c>
      <c r="AN176" s="123" t="str">
        <f t="shared" si="151"/>
        <v/>
      </c>
      <c r="AO176" s="123">
        <f>COUNTIF($I$72:I176,I176)</f>
        <v>3</v>
      </c>
      <c r="AP176" s="172" t="str">
        <f t="shared" si="152"/>
        <v/>
      </c>
      <c r="AQ176" s="173" t="str">
        <f t="shared" si="153"/>
        <v/>
      </c>
      <c r="AR176" s="14">
        <f t="shared" si="135"/>
        <v>0</v>
      </c>
      <c r="AS176" s="177" t="str">
        <f t="shared" si="154"/>
        <v/>
      </c>
      <c r="AU176" s="128" t="str">
        <f t="shared" si="155"/>
        <v/>
      </c>
      <c r="AV176" s="128">
        <f t="shared" si="156"/>
        <v>0</v>
      </c>
      <c r="AW176" s="184">
        <f>IF(AV176&lt;1,0,SUMIF($I$44:I175,I176,$W$44:W175))</f>
        <v>0</v>
      </c>
      <c r="AX176" s="184">
        <f>IF(AV176&lt;2,0,SUMIF($I177:I$348,I176,$W177:W$348))</f>
        <v>0</v>
      </c>
      <c r="AY176" s="128">
        <f t="shared" si="160"/>
        <v>0</v>
      </c>
      <c r="AZ176" s="128">
        <f t="shared" si="161"/>
        <v>0</v>
      </c>
      <c r="BA176" s="175">
        <f>IF(AW176+AX176=0,0,IF(AW176=0,VLOOKUP(I176,I177:$W$348,15,FALSE),VLOOKUP(I176,$I$45:$W176,15,FALSE)))</f>
        <v>0</v>
      </c>
      <c r="BB176" s="128">
        <f t="shared" si="162"/>
        <v>0</v>
      </c>
      <c r="BC176" s="175">
        <f>IF(AW176+AX176=0,0,IF(AW176=0,VLOOKUP(I176,I177:$Y$348,17,FALSE),VLOOKUP(I176,$I$45:$Y176,17,FALSE)))</f>
        <v>0</v>
      </c>
      <c r="BD176" s="175">
        <f t="shared" si="163"/>
        <v>0</v>
      </c>
      <c r="BE176" s="128">
        <f t="shared" si="164"/>
        <v>0</v>
      </c>
      <c r="BF176" s="176" t="str">
        <f t="shared" si="165"/>
        <v/>
      </c>
      <c r="BG176" s="128">
        <f t="shared" si="166"/>
        <v>0</v>
      </c>
      <c r="BH176" s="175" t="str">
        <f t="shared" si="167"/>
        <v/>
      </c>
      <c r="BK176" s="177" t="str">
        <f t="shared" si="158"/>
        <v/>
      </c>
      <c r="BL176" s="177"/>
      <c r="BM176" s="178"/>
      <c r="BN176" s="178"/>
      <c r="BO176" s="178"/>
      <c r="BP176" s="178"/>
      <c r="BQ176" s="178"/>
    </row>
    <row r="177" spans="1:69" ht="30" customHeight="1" x14ac:dyDescent="0.15">
      <c r="A177" s="152" t="str">
        <f t="shared" si="136"/>
        <v/>
      </c>
      <c r="B177" s="152">
        <f t="shared" si="133"/>
        <v>0</v>
      </c>
      <c r="C177" s="152">
        <f t="shared" si="134"/>
        <v>3</v>
      </c>
      <c r="D177" s="152" t="str">
        <f t="shared" si="137"/>
        <v>021</v>
      </c>
      <c r="E177" s="152" t="str">
        <f t="shared" si="138"/>
        <v/>
      </c>
      <c r="F177" s="152">
        <v>21</v>
      </c>
      <c r="G177" s="154" t="str">
        <f t="shared" si="157"/>
        <v>021</v>
      </c>
      <c r="H177" s="140" t="str">
        <f>IF(I177="","",VLOOKUP(I177,[3]マスター!$B$2:$C$5000,2,0))</f>
        <v/>
      </c>
      <c r="I177" s="155"/>
      <c r="J177" s="156"/>
      <c r="K177" s="156"/>
      <c r="L177" s="157"/>
      <c r="M177" s="158"/>
      <c r="N177" s="156"/>
      <c r="O177" s="159" t="str">
        <f t="shared" si="139"/>
        <v/>
      </c>
      <c r="P177" s="280" t="str">
        <f>IF(I177="","",VLOOKUP(I177,[3]マスター!$B$2:$C$5000,2,0))</f>
        <v/>
      </c>
      <c r="Q177" s="280" t="e">
        <f>VLOOKUP(R177,[3]マスター!$B$2:$C$5000,2,0)</f>
        <v>#N/A</v>
      </c>
      <c r="R177" s="280" t="e">
        <f>VLOOKUP(S177,[3]マスター!$B$2:$C$5000,2,0)</f>
        <v>#N/A</v>
      </c>
      <c r="S177" s="281" t="str">
        <f>IF(I177="","",VLOOKUP(I177,[3]マスター!$B$2:$D$5000,3,0))</f>
        <v/>
      </c>
      <c r="T177" s="281"/>
      <c r="U177" s="161" t="str">
        <f>IF(I177="","",VLOOKUP(I177,[3]マスター!$B$2:$L$5000,11,0))</f>
        <v/>
      </c>
      <c r="V177" s="161" t="str">
        <f>IF(I177="","",VLOOKUP(I177,[3]マスター!$B$2:$K$5000,10,0))</f>
        <v/>
      </c>
      <c r="W177" s="179">
        <f t="shared" si="140"/>
        <v>0</v>
      </c>
      <c r="X177" s="163">
        <f t="shared" si="168"/>
        <v>0</v>
      </c>
      <c r="Y177" s="179" t="str">
        <f t="shared" si="141"/>
        <v/>
      </c>
      <c r="Z177" s="180" t="str">
        <f t="shared" si="142"/>
        <v/>
      </c>
      <c r="AA177" s="181" t="str">
        <f t="shared" si="143"/>
        <v/>
      </c>
      <c r="AB177" s="181" t="str">
        <f t="shared" si="144"/>
        <v/>
      </c>
      <c r="AC177" s="264" t="str">
        <f t="shared" si="145"/>
        <v/>
      </c>
      <c r="AD177" s="182" t="str">
        <f t="shared" si="146"/>
        <v/>
      </c>
      <c r="AE177" s="182" t="str">
        <f t="shared" si="147"/>
        <v/>
      </c>
      <c r="AF177" s="182" t="str">
        <f t="shared" si="148"/>
        <v/>
      </c>
      <c r="AG177" s="183" t="str">
        <f t="shared" si="149"/>
        <v/>
      </c>
      <c r="AH177" s="168" t="str">
        <f t="shared" si="159"/>
        <v/>
      </c>
      <c r="AL177" s="125">
        <v>1</v>
      </c>
      <c r="AM177" s="123" t="str">
        <f t="shared" si="150"/>
        <v/>
      </c>
      <c r="AN177" s="123" t="str">
        <f t="shared" si="151"/>
        <v/>
      </c>
      <c r="AO177" s="123">
        <f>COUNTIF($I$72:I177,I177)</f>
        <v>3</v>
      </c>
      <c r="AP177" s="172" t="str">
        <f t="shared" si="152"/>
        <v/>
      </c>
      <c r="AQ177" s="173" t="str">
        <f t="shared" si="153"/>
        <v/>
      </c>
      <c r="AR177" s="14">
        <f t="shared" si="135"/>
        <v>0</v>
      </c>
      <c r="AS177" s="177" t="str">
        <f t="shared" si="154"/>
        <v/>
      </c>
      <c r="AU177" s="128" t="str">
        <f t="shared" si="155"/>
        <v/>
      </c>
      <c r="AV177" s="128">
        <f t="shared" si="156"/>
        <v>0</v>
      </c>
      <c r="AW177" s="184">
        <f>IF(AV177&lt;1,0,SUMIF($I$44:I176,I177,$W$44:W176))</f>
        <v>0</v>
      </c>
      <c r="AX177" s="184">
        <f>IF(AV177&lt;2,0,SUMIF($I178:I$348,I177,$W178:W$348))</f>
        <v>0</v>
      </c>
      <c r="AY177" s="128">
        <f t="shared" si="160"/>
        <v>0</v>
      </c>
      <c r="AZ177" s="128">
        <f t="shared" si="161"/>
        <v>0</v>
      </c>
      <c r="BA177" s="175">
        <f>IF(AW177+AX177=0,0,IF(AW177=0,VLOOKUP(I177,I178:$W$348,15,FALSE),VLOOKUP(I177,$I$45:$W177,15,FALSE)))</f>
        <v>0</v>
      </c>
      <c r="BB177" s="128">
        <f t="shared" si="162"/>
        <v>0</v>
      </c>
      <c r="BC177" s="175">
        <f>IF(AW177+AX177=0,0,IF(AW177=0,VLOOKUP(I177,I178:$Y$348,17,FALSE),VLOOKUP(I177,$I$45:$Y177,17,FALSE)))</f>
        <v>0</v>
      </c>
      <c r="BD177" s="175">
        <f t="shared" si="163"/>
        <v>0</v>
      </c>
      <c r="BE177" s="128">
        <f t="shared" si="164"/>
        <v>0</v>
      </c>
      <c r="BF177" s="176" t="str">
        <f t="shared" si="165"/>
        <v/>
      </c>
      <c r="BG177" s="128">
        <f t="shared" si="166"/>
        <v>0</v>
      </c>
      <c r="BH177" s="175" t="str">
        <f t="shared" si="167"/>
        <v/>
      </c>
      <c r="BK177" s="177" t="str">
        <f t="shared" si="158"/>
        <v/>
      </c>
      <c r="BL177" s="177"/>
    </row>
    <row r="178" spans="1:69" ht="30" customHeight="1" x14ac:dyDescent="0.15">
      <c r="A178" s="152" t="str">
        <f t="shared" si="136"/>
        <v/>
      </c>
      <c r="B178" s="152">
        <f t="shared" si="133"/>
        <v>0</v>
      </c>
      <c r="C178" s="152">
        <f t="shared" si="134"/>
        <v>3</v>
      </c>
      <c r="D178" s="152" t="str">
        <f t="shared" si="137"/>
        <v>022</v>
      </c>
      <c r="E178" s="152" t="str">
        <f t="shared" si="138"/>
        <v/>
      </c>
      <c r="F178" s="152">
        <v>22</v>
      </c>
      <c r="G178" s="154" t="str">
        <f t="shared" si="157"/>
        <v>022</v>
      </c>
      <c r="H178" s="140" t="str">
        <f>IF(I178="","",VLOOKUP(I178,[3]マスター!$B$2:$C$5000,2,0))</f>
        <v/>
      </c>
      <c r="I178" s="155"/>
      <c r="J178" s="156"/>
      <c r="K178" s="156"/>
      <c r="L178" s="157"/>
      <c r="M178" s="158"/>
      <c r="N178" s="156"/>
      <c r="O178" s="159" t="str">
        <f t="shared" si="139"/>
        <v/>
      </c>
      <c r="P178" s="280" t="str">
        <f>IF(I178="","",VLOOKUP(I178,[3]マスター!$B$2:$C$5000,2,0))</f>
        <v/>
      </c>
      <c r="Q178" s="280" t="e">
        <f>VLOOKUP(R178,[3]マスター!$B$2:$C$5000,2,0)</f>
        <v>#N/A</v>
      </c>
      <c r="R178" s="280" t="e">
        <f>VLOOKUP(S178,[3]マスター!$B$2:$C$5000,2,0)</f>
        <v>#N/A</v>
      </c>
      <c r="S178" s="281" t="str">
        <f>IF(I178="","",VLOOKUP(I178,[3]マスター!$B$2:$D$5000,3,0))</f>
        <v/>
      </c>
      <c r="T178" s="281"/>
      <c r="U178" s="161" t="str">
        <f>IF(I178="","",VLOOKUP(I178,[3]マスター!$B$2:$L$5000,11,0))</f>
        <v/>
      </c>
      <c r="V178" s="161" t="str">
        <f>IF(I178="","",VLOOKUP(I178,[3]マスター!$B$2:$K$5000,10,0))</f>
        <v/>
      </c>
      <c r="W178" s="179">
        <f t="shared" si="140"/>
        <v>0</v>
      </c>
      <c r="X178" s="163">
        <f t="shared" si="168"/>
        <v>0</v>
      </c>
      <c r="Y178" s="179" t="str">
        <f t="shared" si="141"/>
        <v/>
      </c>
      <c r="Z178" s="180" t="str">
        <f t="shared" si="142"/>
        <v/>
      </c>
      <c r="AA178" s="181" t="str">
        <f t="shared" si="143"/>
        <v/>
      </c>
      <c r="AB178" s="181" t="str">
        <f t="shared" si="144"/>
        <v/>
      </c>
      <c r="AC178" s="264" t="str">
        <f t="shared" si="145"/>
        <v/>
      </c>
      <c r="AD178" s="182" t="str">
        <f t="shared" si="146"/>
        <v/>
      </c>
      <c r="AE178" s="182" t="str">
        <f t="shared" si="147"/>
        <v/>
      </c>
      <c r="AF178" s="182" t="str">
        <f t="shared" si="148"/>
        <v/>
      </c>
      <c r="AG178" s="183" t="str">
        <f t="shared" si="149"/>
        <v/>
      </c>
      <c r="AH178" s="168" t="str">
        <f t="shared" si="159"/>
        <v/>
      </c>
      <c r="AL178" s="125">
        <v>1</v>
      </c>
      <c r="AM178" s="123" t="str">
        <f t="shared" si="150"/>
        <v/>
      </c>
      <c r="AN178" s="123" t="str">
        <f t="shared" si="151"/>
        <v/>
      </c>
      <c r="AO178" s="123">
        <f>COUNTIF($I$72:I178,I178)</f>
        <v>3</v>
      </c>
      <c r="AP178" s="172" t="str">
        <f t="shared" si="152"/>
        <v/>
      </c>
      <c r="AQ178" s="173" t="str">
        <f t="shared" si="153"/>
        <v/>
      </c>
      <c r="AR178" s="14">
        <f t="shared" si="135"/>
        <v>0</v>
      </c>
      <c r="AS178" s="177" t="str">
        <f t="shared" si="154"/>
        <v/>
      </c>
      <c r="AU178" s="128" t="str">
        <f t="shared" si="155"/>
        <v/>
      </c>
      <c r="AV178" s="128">
        <f t="shared" si="156"/>
        <v>0</v>
      </c>
      <c r="AW178" s="184">
        <f>IF(AV178&lt;1,0,SUMIF($I$44:I177,I178,$W$44:W177))</f>
        <v>0</v>
      </c>
      <c r="AX178" s="184">
        <f>IF(AV178&lt;2,0,SUMIF($I179:I$348,I178,$W179:W$348))</f>
        <v>0</v>
      </c>
      <c r="AY178" s="128">
        <f t="shared" si="160"/>
        <v>0</v>
      </c>
      <c r="AZ178" s="128">
        <f t="shared" si="161"/>
        <v>0</v>
      </c>
      <c r="BA178" s="175">
        <f>IF(AW178+AX178=0,0,IF(AW178=0,VLOOKUP(I178,I179:$W$348,15,FALSE),VLOOKUP(I178,$I$45:$W178,15,FALSE)))</f>
        <v>0</v>
      </c>
      <c r="BB178" s="128">
        <f t="shared" si="162"/>
        <v>0</v>
      </c>
      <c r="BC178" s="175">
        <f>IF(AW178+AX178=0,0,IF(AW178=0,VLOOKUP(I178,I179:$Y$348,17,FALSE),VLOOKUP(I178,$I$45:$Y178,17,FALSE)))</f>
        <v>0</v>
      </c>
      <c r="BD178" s="175">
        <f t="shared" si="163"/>
        <v>0</v>
      </c>
      <c r="BE178" s="128">
        <f t="shared" si="164"/>
        <v>0</v>
      </c>
      <c r="BF178" s="176" t="str">
        <f t="shared" si="165"/>
        <v/>
      </c>
      <c r="BG178" s="128">
        <f t="shared" si="166"/>
        <v>0</v>
      </c>
      <c r="BH178" s="175" t="str">
        <f t="shared" si="167"/>
        <v/>
      </c>
      <c r="BK178" s="177" t="str">
        <f t="shared" si="158"/>
        <v/>
      </c>
      <c r="BL178" s="177"/>
    </row>
    <row r="179" spans="1:69" ht="30" customHeight="1" x14ac:dyDescent="0.15">
      <c r="A179" s="152" t="str">
        <f t="shared" si="136"/>
        <v/>
      </c>
      <c r="B179" s="152">
        <f t="shared" si="133"/>
        <v>0</v>
      </c>
      <c r="C179" s="152">
        <f t="shared" si="134"/>
        <v>3</v>
      </c>
      <c r="D179" s="152" t="str">
        <f t="shared" si="137"/>
        <v>023</v>
      </c>
      <c r="E179" s="152" t="str">
        <f t="shared" si="138"/>
        <v/>
      </c>
      <c r="F179" s="152">
        <v>23</v>
      </c>
      <c r="G179" s="154" t="str">
        <f t="shared" si="157"/>
        <v>023</v>
      </c>
      <c r="H179" s="140" t="str">
        <f>IF(I179="","",VLOOKUP(I179,[3]マスター!$B$2:$C$5000,2,0))</f>
        <v/>
      </c>
      <c r="I179" s="155"/>
      <c r="J179" s="156"/>
      <c r="K179" s="156"/>
      <c r="L179" s="157"/>
      <c r="M179" s="158"/>
      <c r="N179" s="156"/>
      <c r="O179" s="159" t="str">
        <f t="shared" si="139"/>
        <v/>
      </c>
      <c r="P179" s="280" t="str">
        <f>IF(I179="","",VLOOKUP(I179,[3]マスター!$B$2:$C$5000,2,0))</f>
        <v/>
      </c>
      <c r="Q179" s="280" t="e">
        <f>VLOOKUP(R179,[3]マスター!$B$2:$C$5000,2,0)</f>
        <v>#N/A</v>
      </c>
      <c r="R179" s="280" t="e">
        <f>VLOOKUP(S179,[3]マスター!$B$2:$C$5000,2,0)</f>
        <v>#N/A</v>
      </c>
      <c r="S179" s="281" t="str">
        <f>IF(I179="","",VLOOKUP(I179,[3]マスター!$B$2:$D$5000,3,0))</f>
        <v/>
      </c>
      <c r="T179" s="281"/>
      <c r="U179" s="161" t="str">
        <f>IF(I179="","",VLOOKUP(I179,[3]マスター!$B$2:$L$5000,11,0))</f>
        <v/>
      </c>
      <c r="V179" s="161" t="str">
        <f>IF(I179="","",VLOOKUP(I179,[3]マスター!$B$2:$K$5000,10,0))</f>
        <v/>
      </c>
      <c r="W179" s="179">
        <f t="shared" si="140"/>
        <v>0</v>
      </c>
      <c r="X179" s="163">
        <f t="shared" si="168"/>
        <v>0</v>
      </c>
      <c r="Y179" s="179" t="str">
        <f t="shared" si="141"/>
        <v/>
      </c>
      <c r="Z179" s="180" t="str">
        <f t="shared" si="142"/>
        <v/>
      </c>
      <c r="AA179" s="181" t="str">
        <f t="shared" si="143"/>
        <v/>
      </c>
      <c r="AB179" s="181" t="str">
        <f t="shared" si="144"/>
        <v/>
      </c>
      <c r="AC179" s="264" t="str">
        <f t="shared" si="145"/>
        <v/>
      </c>
      <c r="AD179" s="182" t="str">
        <f t="shared" si="146"/>
        <v/>
      </c>
      <c r="AE179" s="182" t="str">
        <f t="shared" si="147"/>
        <v/>
      </c>
      <c r="AF179" s="182" t="str">
        <f t="shared" si="148"/>
        <v/>
      </c>
      <c r="AG179" s="183" t="str">
        <f t="shared" si="149"/>
        <v/>
      </c>
      <c r="AH179" s="168" t="str">
        <f t="shared" si="159"/>
        <v/>
      </c>
      <c r="AI179" s="208"/>
      <c r="AL179" s="125">
        <v>1</v>
      </c>
      <c r="AM179" s="123" t="str">
        <f t="shared" si="150"/>
        <v/>
      </c>
      <c r="AN179" s="123" t="str">
        <f t="shared" si="151"/>
        <v/>
      </c>
      <c r="AO179" s="123">
        <f>COUNTIF($I$72:I179,I179)</f>
        <v>3</v>
      </c>
      <c r="AP179" s="172" t="str">
        <f t="shared" si="152"/>
        <v/>
      </c>
      <c r="AQ179" s="173" t="str">
        <f t="shared" si="153"/>
        <v/>
      </c>
      <c r="AR179" s="14">
        <f t="shared" si="135"/>
        <v>0</v>
      </c>
      <c r="AS179" s="177" t="str">
        <f t="shared" si="154"/>
        <v/>
      </c>
      <c r="AU179" s="128" t="str">
        <f t="shared" si="155"/>
        <v/>
      </c>
      <c r="AV179" s="128">
        <f t="shared" si="156"/>
        <v>0</v>
      </c>
      <c r="AW179" s="184">
        <f>IF(AV179&lt;1,0,SUMIF($I$44:I178,I179,$W$44:W178))</f>
        <v>0</v>
      </c>
      <c r="AX179" s="184">
        <f>IF(AV179&lt;2,0,SUMIF($I180:I$348,I179,$W180:W$348))</f>
        <v>0</v>
      </c>
      <c r="AY179" s="128">
        <f t="shared" si="160"/>
        <v>0</v>
      </c>
      <c r="AZ179" s="128">
        <f t="shared" si="161"/>
        <v>0</v>
      </c>
      <c r="BA179" s="175">
        <f>IF(AW179+AX179=0,0,IF(AW179=0,VLOOKUP(I179,I180:$W$348,15,FALSE),VLOOKUP(I179,$I$45:$W179,15,FALSE)))</f>
        <v>0</v>
      </c>
      <c r="BB179" s="128">
        <f t="shared" si="162"/>
        <v>0</v>
      </c>
      <c r="BC179" s="175">
        <f>IF(AW179+AX179=0,0,IF(AW179=0,VLOOKUP(I179,I180:$Y$348,17,FALSE),VLOOKUP(I179,$I$45:$Y179,17,FALSE)))</f>
        <v>0</v>
      </c>
      <c r="BD179" s="175">
        <f t="shared" si="163"/>
        <v>0</v>
      </c>
      <c r="BE179" s="128">
        <f t="shared" si="164"/>
        <v>0</v>
      </c>
      <c r="BF179" s="176" t="str">
        <f t="shared" si="165"/>
        <v/>
      </c>
      <c r="BG179" s="128">
        <f t="shared" si="166"/>
        <v>0</v>
      </c>
      <c r="BH179" s="175" t="str">
        <f t="shared" si="167"/>
        <v/>
      </c>
      <c r="BK179" s="177" t="str">
        <f t="shared" si="158"/>
        <v/>
      </c>
      <c r="BL179" s="177"/>
    </row>
    <row r="180" spans="1:69" ht="30" customHeight="1" x14ac:dyDescent="0.15">
      <c r="A180" s="152" t="str">
        <f t="shared" si="136"/>
        <v/>
      </c>
      <c r="B180" s="152">
        <f t="shared" si="133"/>
        <v>0</v>
      </c>
      <c r="C180" s="152">
        <f t="shared" si="134"/>
        <v>3</v>
      </c>
      <c r="D180" s="152" t="str">
        <f t="shared" si="137"/>
        <v>024</v>
      </c>
      <c r="E180" s="152" t="str">
        <f t="shared" si="138"/>
        <v/>
      </c>
      <c r="F180" s="152">
        <v>24</v>
      </c>
      <c r="G180" s="154" t="str">
        <f t="shared" si="157"/>
        <v>024</v>
      </c>
      <c r="H180" s="140" t="str">
        <f>IF(I180="","",VLOOKUP(I180,[3]マスター!$B$2:$C$5000,2,0))</f>
        <v/>
      </c>
      <c r="I180" s="155"/>
      <c r="J180" s="156"/>
      <c r="K180" s="156"/>
      <c r="L180" s="157"/>
      <c r="M180" s="158"/>
      <c r="N180" s="156"/>
      <c r="O180" s="159" t="str">
        <f t="shared" si="139"/>
        <v/>
      </c>
      <c r="P180" s="280" t="str">
        <f>IF(I180="","",VLOOKUP(I180,[3]マスター!$B$2:$C$5000,2,0))</f>
        <v/>
      </c>
      <c r="Q180" s="280" t="e">
        <f>VLOOKUP(R180,[3]マスター!$B$2:$C$5000,2,0)</f>
        <v>#N/A</v>
      </c>
      <c r="R180" s="280" t="e">
        <f>VLOOKUP(S180,[3]マスター!$B$2:$C$5000,2,0)</f>
        <v>#N/A</v>
      </c>
      <c r="S180" s="281" t="str">
        <f>IF(I180="","",VLOOKUP(I180,[3]マスター!$B$2:$D$5000,3,0))</f>
        <v/>
      </c>
      <c r="T180" s="281"/>
      <c r="U180" s="161" t="str">
        <f>IF(I180="","",VLOOKUP(I180,[3]マスター!$B$2:$L$5000,11,0))</f>
        <v/>
      </c>
      <c r="V180" s="161" t="str">
        <f>IF(I180="","",VLOOKUP(I180,[3]マスター!$B$2:$K$5000,10,0))</f>
        <v/>
      </c>
      <c r="W180" s="179">
        <f t="shared" si="140"/>
        <v>0</v>
      </c>
      <c r="X180" s="163">
        <f t="shared" si="168"/>
        <v>0</v>
      </c>
      <c r="Y180" s="179" t="str">
        <f t="shared" si="141"/>
        <v/>
      </c>
      <c r="Z180" s="180" t="str">
        <f t="shared" si="142"/>
        <v/>
      </c>
      <c r="AA180" s="181" t="str">
        <f t="shared" si="143"/>
        <v/>
      </c>
      <c r="AB180" s="181" t="str">
        <f t="shared" si="144"/>
        <v/>
      </c>
      <c r="AC180" s="264" t="str">
        <f t="shared" si="145"/>
        <v/>
      </c>
      <c r="AD180" s="182" t="str">
        <f t="shared" si="146"/>
        <v/>
      </c>
      <c r="AE180" s="182" t="str">
        <f t="shared" si="147"/>
        <v/>
      </c>
      <c r="AF180" s="182" t="str">
        <f t="shared" si="148"/>
        <v/>
      </c>
      <c r="AG180" s="183" t="str">
        <f t="shared" si="149"/>
        <v/>
      </c>
      <c r="AH180" s="168" t="str">
        <f t="shared" si="159"/>
        <v/>
      </c>
      <c r="AL180" s="125">
        <v>1</v>
      </c>
      <c r="AM180" s="123" t="str">
        <f t="shared" si="150"/>
        <v/>
      </c>
      <c r="AN180" s="123" t="str">
        <f t="shared" si="151"/>
        <v/>
      </c>
      <c r="AO180" s="123">
        <f>COUNTIF($I$72:I180,I180)</f>
        <v>3</v>
      </c>
      <c r="AP180" s="172" t="str">
        <f t="shared" si="152"/>
        <v/>
      </c>
      <c r="AQ180" s="173" t="str">
        <f t="shared" si="153"/>
        <v/>
      </c>
      <c r="AR180" s="14">
        <f t="shared" si="135"/>
        <v>0</v>
      </c>
      <c r="AS180" s="177" t="str">
        <f t="shared" si="154"/>
        <v/>
      </c>
      <c r="AU180" s="128" t="str">
        <f t="shared" si="155"/>
        <v/>
      </c>
      <c r="AV180" s="128">
        <f t="shared" si="156"/>
        <v>0</v>
      </c>
      <c r="AW180" s="184">
        <f>IF(AV180&lt;1,0,SUMIF($I$44:I179,I180,$W$44:W179))</f>
        <v>0</v>
      </c>
      <c r="AX180" s="184">
        <f>IF(AV180&lt;2,0,SUMIF($I181:I$348,I180,$W181:W$348))</f>
        <v>0</v>
      </c>
      <c r="AY180" s="128">
        <f t="shared" si="160"/>
        <v>0</v>
      </c>
      <c r="AZ180" s="128">
        <f t="shared" si="161"/>
        <v>0</v>
      </c>
      <c r="BA180" s="175">
        <f>IF(AW180+AX180=0,0,IF(AW180=0,VLOOKUP(I180,I181:$W$348,15,FALSE),VLOOKUP(I180,$I$45:$W180,15,FALSE)))</f>
        <v>0</v>
      </c>
      <c r="BB180" s="128">
        <f t="shared" si="162"/>
        <v>0</v>
      </c>
      <c r="BC180" s="175">
        <f>IF(AW180+AX180=0,0,IF(AW180=0,VLOOKUP(I180,I181:$Y$348,17,FALSE),VLOOKUP(I180,$I$45:$Y180,17,FALSE)))</f>
        <v>0</v>
      </c>
      <c r="BD180" s="175">
        <f t="shared" si="163"/>
        <v>0</v>
      </c>
      <c r="BE180" s="128">
        <f t="shared" si="164"/>
        <v>0</v>
      </c>
      <c r="BF180" s="176" t="str">
        <f t="shared" si="165"/>
        <v/>
      </c>
      <c r="BG180" s="128">
        <f t="shared" si="166"/>
        <v>0</v>
      </c>
      <c r="BH180" s="175" t="str">
        <f t="shared" si="167"/>
        <v/>
      </c>
      <c r="BK180" s="177" t="str">
        <f t="shared" si="158"/>
        <v/>
      </c>
      <c r="BL180" s="177"/>
    </row>
    <row r="181" spans="1:69" ht="30" customHeight="1" x14ac:dyDescent="0.15">
      <c r="A181" s="152" t="str">
        <f t="shared" si="136"/>
        <v/>
      </c>
      <c r="B181" s="152">
        <f t="shared" si="133"/>
        <v>0</v>
      </c>
      <c r="C181" s="152">
        <f t="shared" si="134"/>
        <v>3</v>
      </c>
      <c r="D181" s="152" t="str">
        <f t="shared" si="137"/>
        <v>025</v>
      </c>
      <c r="E181" s="152" t="str">
        <f t="shared" si="138"/>
        <v/>
      </c>
      <c r="F181" s="152">
        <v>25</v>
      </c>
      <c r="G181" s="154" t="str">
        <f t="shared" si="157"/>
        <v>025</v>
      </c>
      <c r="H181" s="140" t="str">
        <f>IF(I181="","",VLOOKUP(I181,[3]マスター!$B$2:$C$5000,2,0))</f>
        <v/>
      </c>
      <c r="I181" s="155"/>
      <c r="J181" s="156"/>
      <c r="K181" s="156"/>
      <c r="L181" s="157"/>
      <c r="M181" s="158"/>
      <c r="N181" s="156"/>
      <c r="O181" s="159" t="str">
        <f t="shared" si="139"/>
        <v/>
      </c>
      <c r="P181" s="280" t="str">
        <f>IF(I181="","",VLOOKUP(I181,[3]マスター!$B$2:$C$5000,2,0))</f>
        <v/>
      </c>
      <c r="Q181" s="280" t="e">
        <f>VLOOKUP(R181,[3]マスター!$B$2:$C$5000,2,0)</f>
        <v>#N/A</v>
      </c>
      <c r="R181" s="280" t="e">
        <f>VLOOKUP(S181,[3]マスター!$B$2:$C$5000,2,0)</f>
        <v>#N/A</v>
      </c>
      <c r="S181" s="281" t="str">
        <f>IF(I181="","",VLOOKUP(I181,[3]マスター!$B$2:$D$5000,3,0))</f>
        <v/>
      </c>
      <c r="T181" s="281"/>
      <c r="U181" s="161" t="str">
        <f>IF(I181="","",VLOOKUP(I181,[3]マスター!$B$2:$L$5000,11,0))</f>
        <v/>
      </c>
      <c r="V181" s="161" t="str">
        <f>IF(I181="","",VLOOKUP(I181,[3]マスター!$B$2:$K$5000,10,0))</f>
        <v/>
      </c>
      <c r="W181" s="179">
        <f t="shared" si="140"/>
        <v>0</v>
      </c>
      <c r="X181" s="163">
        <f t="shared" si="168"/>
        <v>0</v>
      </c>
      <c r="Y181" s="179" t="str">
        <f t="shared" si="141"/>
        <v/>
      </c>
      <c r="Z181" s="180" t="str">
        <f t="shared" si="142"/>
        <v/>
      </c>
      <c r="AA181" s="181" t="str">
        <f t="shared" si="143"/>
        <v/>
      </c>
      <c r="AB181" s="181" t="str">
        <f t="shared" si="144"/>
        <v/>
      </c>
      <c r="AC181" s="264" t="str">
        <f t="shared" si="145"/>
        <v/>
      </c>
      <c r="AD181" s="182" t="str">
        <f t="shared" si="146"/>
        <v/>
      </c>
      <c r="AE181" s="182" t="str">
        <f t="shared" si="147"/>
        <v/>
      </c>
      <c r="AF181" s="182" t="str">
        <f t="shared" si="148"/>
        <v/>
      </c>
      <c r="AG181" s="183" t="str">
        <f t="shared" si="149"/>
        <v/>
      </c>
      <c r="AH181" s="168" t="str">
        <f t="shared" si="159"/>
        <v/>
      </c>
      <c r="AL181" s="125">
        <v>1</v>
      </c>
      <c r="AM181" s="123" t="str">
        <f t="shared" si="150"/>
        <v/>
      </c>
      <c r="AN181" s="123" t="str">
        <f t="shared" si="151"/>
        <v/>
      </c>
      <c r="AO181" s="123">
        <f>COUNTIF($I$72:I181,I181)</f>
        <v>3</v>
      </c>
      <c r="AP181" s="172" t="str">
        <f t="shared" si="152"/>
        <v/>
      </c>
      <c r="AQ181" s="173" t="str">
        <f t="shared" si="153"/>
        <v/>
      </c>
      <c r="AR181" s="14">
        <f t="shared" si="135"/>
        <v>0</v>
      </c>
      <c r="AS181" s="177" t="str">
        <f t="shared" si="154"/>
        <v/>
      </c>
      <c r="AU181" s="128" t="str">
        <f t="shared" si="155"/>
        <v/>
      </c>
      <c r="AV181" s="128">
        <f t="shared" si="156"/>
        <v>0</v>
      </c>
      <c r="AW181" s="184">
        <f>IF(AV181&lt;1,0,SUMIF($I$44:I180,I181,$W$44:W180))</f>
        <v>0</v>
      </c>
      <c r="AX181" s="184">
        <f>IF(AV181&lt;2,0,SUMIF($I182:I$348,I181,$W182:W$348))</f>
        <v>0</v>
      </c>
      <c r="AY181" s="128">
        <f t="shared" si="160"/>
        <v>0</v>
      </c>
      <c r="AZ181" s="128">
        <f t="shared" si="161"/>
        <v>0</v>
      </c>
      <c r="BA181" s="175">
        <f>IF(AW181+AX181=0,0,IF(AW181=0,VLOOKUP(I181,I182:$W$348,15,FALSE),VLOOKUP(I181,$I$45:$W181,15,FALSE)))</f>
        <v>0</v>
      </c>
      <c r="BB181" s="128">
        <f t="shared" si="162"/>
        <v>0</v>
      </c>
      <c r="BC181" s="175">
        <f>IF(AW181+AX181=0,0,IF(AW181=0,VLOOKUP(I181,I182:$Y$348,17,FALSE),VLOOKUP(I181,$I$45:$Y181,17,FALSE)))</f>
        <v>0</v>
      </c>
      <c r="BD181" s="175">
        <f t="shared" si="163"/>
        <v>0</v>
      </c>
      <c r="BE181" s="128">
        <f t="shared" si="164"/>
        <v>0</v>
      </c>
      <c r="BF181" s="176" t="str">
        <f t="shared" si="165"/>
        <v/>
      </c>
      <c r="BG181" s="128">
        <f t="shared" si="166"/>
        <v>0</v>
      </c>
      <c r="BH181" s="175" t="str">
        <f t="shared" si="167"/>
        <v/>
      </c>
      <c r="BK181" s="177" t="str">
        <f t="shared" si="158"/>
        <v/>
      </c>
      <c r="BL181" s="177"/>
    </row>
    <row r="182" spans="1:69" ht="30" customHeight="1" x14ac:dyDescent="0.15">
      <c r="A182" s="152"/>
      <c r="B182" s="152" t="str">
        <f t="shared" si="133"/>
        <v/>
      </c>
      <c r="C182" s="152">
        <f t="shared" si="134"/>
        <v>0</v>
      </c>
      <c r="D182" s="190"/>
      <c r="E182" s="190"/>
      <c r="F182" s="191"/>
      <c r="G182" s="192"/>
      <c r="H182" s="193"/>
      <c r="I182" s="194">
        <f>$I$42</f>
        <v>0</v>
      </c>
      <c r="J182" s="195"/>
      <c r="K182" s="196"/>
      <c r="L182" s="197"/>
      <c r="M182" s="198"/>
      <c r="N182" s="199"/>
      <c r="O182" s="200"/>
      <c r="P182" s="103">
        <v>1</v>
      </c>
      <c r="Q182" s="201" t="str">
        <f>IF(M183&gt;=25,"",COUNT($P$40,$P$70,$P$98,$P$126,$P$154,$P$182))</f>
        <v/>
      </c>
      <c r="R182" s="266"/>
      <c r="S182" s="178"/>
      <c r="T182" s="265"/>
      <c r="U182" s="250"/>
      <c r="V182" s="251"/>
      <c r="W182" s="252"/>
      <c r="X182" s="253"/>
      <c r="Z182" s="177"/>
      <c r="AA182" s="205"/>
      <c r="AB182" s="205"/>
      <c r="AC182" s="206"/>
      <c r="AD182" s="205"/>
      <c r="AE182" s="205"/>
      <c r="AF182" s="205"/>
      <c r="AG182" s="123"/>
      <c r="AH182" s="207"/>
      <c r="AI182" s="208" t="s">
        <v>0</v>
      </c>
      <c r="AJ182" s="170">
        <f>COUNT(I185:I209)</f>
        <v>0</v>
      </c>
      <c r="AL182" s="125"/>
      <c r="AM182" s="123"/>
      <c r="AN182" s="123"/>
      <c r="AO182" s="123"/>
      <c r="AP182" s="172"/>
      <c r="AQ182" s="173"/>
      <c r="AR182" s="14" t="str">
        <f t="shared" si="135"/>
        <v/>
      </c>
      <c r="AU182" s="128"/>
      <c r="AV182" s="128"/>
      <c r="AW182" s="184">
        <f>IF(AV182&lt;1,0,SUMIF($I$44:I181,I182,$W$44:W181))</f>
        <v>0</v>
      </c>
      <c r="AX182" s="184">
        <f>IF(AV182&lt;2,0,SUMIF($I183:I$348,I182,$W183:W$348))</f>
        <v>0</v>
      </c>
      <c r="AY182" s="128">
        <f t="shared" si="160"/>
        <v>0</v>
      </c>
      <c r="AZ182" s="128">
        <f t="shared" si="161"/>
        <v>0</v>
      </c>
      <c r="BA182" s="175">
        <f>IF(AW182+AX182=0,0,IF(AW182=0,VLOOKUP(I182,I183:$W$348,15,FALSE),VLOOKUP(I182,$I$45:$W182,15,FALSE)))</f>
        <v>0</v>
      </c>
      <c r="BB182" s="128">
        <f t="shared" si="162"/>
        <v>0</v>
      </c>
      <c r="BC182" s="175">
        <f>IF(AW182+AX182=0,0,IF(AW182=0,VLOOKUP(I182,I183:$Y$348,17,FALSE),VLOOKUP(I182,$I$45:$Y182,17,FALSE)))</f>
        <v>0</v>
      </c>
      <c r="BD182" s="175">
        <f t="shared" si="163"/>
        <v>0</v>
      </c>
      <c r="BE182" s="128">
        <f t="shared" si="164"/>
        <v>0</v>
      </c>
      <c r="BF182" s="176">
        <f t="shared" si="165"/>
        <v>0</v>
      </c>
      <c r="BG182" s="128">
        <f t="shared" si="166"/>
        <v>0</v>
      </c>
      <c r="BH182" s="175">
        <f t="shared" si="167"/>
        <v>0</v>
      </c>
      <c r="BK182" s="177" t="str">
        <f t="shared" si="158"/>
        <v/>
      </c>
      <c r="BL182" s="177"/>
    </row>
    <row r="183" spans="1:69" ht="30" customHeight="1" x14ac:dyDescent="0.15">
      <c r="A183" s="152"/>
      <c r="B183" s="152">
        <f t="shared" si="133"/>
        <v>0</v>
      </c>
      <c r="C183" s="152">
        <f t="shared" si="134"/>
        <v>0</v>
      </c>
      <c r="D183" s="137"/>
      <c r="E183" s="137"/>
      <c r="F183" s="209"/>
      <c r="G183" s="210">
        <f>SUMIF($X$1:$X$40,I183,$Z$1:$Z$40)</f>
        <v>0</v>
      </c>
      <c r="H183" s="112"/>
      <c r="I183" s="285"/>
      <c r="J183" s="285"/>
      <c r="K183" s="285"/>
      <c r="L183" s="211"/>
      <c r="M183" s="212" t="str">
        <f>IF($I$183="","",SUMIF($J$4:$J$32,$I$183,$I$4:$I$32))</f>
        <v/>
      </c>
      <c r="N183" s="254"/>
      <c r="O183" s="255"/>
      <c r="P183" s="267"/>
      <c r="Q183" s="213" t="str">
        <f>IF(M183&gt;=25,"",COUNTIF($Q$37:$AH$37,$O$37))</f>
        <v/>
      </c>
      <c r="R183" s="268"/>
      <c r="S183" s="205"/>
      <c r="T183" s="216"/>
      <c r="U183" s="256"/>
      <c r="V183" s="215"/>
      <c r="W183" s="257"/>
      <c r="X183" s="258"/>
      <c r="Y183" s="218"/>
      <c r="Z183" s="219"/>
      <c r="AA183" s="220"/>
      <c r="AB183" s="221"/>
      <c r="AC183" s="222"/>
      <c r="AD183" s="223"/>
      <c r="AE183" s="223"/>
      <c r="AF183" s="223"/>
      <c r="AG183" s="224"/>
      <c r="AH183" s="225"/>
      <c r="AI183" s="123">
        <f>I183</f>
        <v>0</v>
      </c>
      <c r="AJ183" s="170">
        <f>AJ182</f>
        <v>0</v>
      </c>
      <c r="AK183" s="171">
        <f>SUM(Y185:Y209)</f>
        <v>0</v>
      </c>
      <c r="AL183" s="125"/>
      <c r="AM183" s="123"/>
      <c r="AN183" s="123"/>
      <c r="AO183" s="123"/>
      <c r="AP183" s="172"/>
      <c r="AQ183" s="173"/>
      <c r="AR183" s="14">
        <f t="shared" si="135"/>
        <v>0</v>
      </c>
      <c r="AU183" s="128"/>
      <c r="AV183" s="128"/>
      <c r="AW183" s="184">
        <f>IF(AV183&lt;1,0,SUMIF($I$44:I182,I183,$W$44:W182))</f>
        <v>0</v>
      </c>
      <c r="AX183" s="184">
        <f>IF(AV183&lt;2,0,SUMIF($I184:I$348,I183,$W184:W$348))</f>
        <v>0</v>
      </c>
      <c r="AY183" s="128">
        <f t="shared" si="160"/>
        <v>0</v>
      </c>
      <c r="AZ183" s="128">
        <f t="shared" si="161"/>
        <v>0</v>
      </c>
      <c r="BA183" s="175">
        <f>IF(AW183+AX183=0,0,IF(AW183=0,VLOOKUP(I183,I184:$W$348,15,FALSE),VLOOKUP(I183,$I$45:$W183,15,FALSE)))</f>
        <v>0</v>
      </c>
      <c r="BB183" s="128">
        <f t="shared" si="162"/>
        <v>0</v>
      </c>
      <c r="BC183" s="175">
        <f>IF(AW183+AX183=0,0,IF(AW183=0,VLOOKUP(I183,I184:$Y$348,17,FALSE),VLOOKUP(I183,$I$45:$Y183,17,FALSE)))</f>
        <v>0</v>
      </c>
      <c r="BD183" s="175">
        <f t="shared" si="163"/>
        <v>0</v>
      </c>
      <c r="BE183" s="128">
        <f t="shared" si="164"/>
        <v>0</v>
      </c>
      <c r="BF183" s="176" t="str">
        <f t="shared" si="165"/>
        <v/>
      </c>
      <c r="BG183" s="128">
        <f t="shared" si="166"/>
        <v>0</v>
      </c>
      <c r="BH183" s="175" t="str">
        <f t="shared" si="167"/>
        <v/>
      </c>
      <c r="BK183" s="177">
        <f t="shared" si="158"/>
        <v>0</v>
      </c>
      <c r="BL183" s="177"/>
    </row>
    <row r="184" spans="1:69" s="247" customFormat="1" ht="30" customHeight="1" x14ac:dyDescent="0.15">
      <c r="A184" s="152"/>
      <c r="B184" s="152">
        <f t="shared" si="133"/>
        <v>0</v>
      </c>
      <c r="C184" s="152">
        <f t="shared" si="134"/>
        <v>0</v>
      </c>
      <c r="D184" s="152"/>
      <c r="E184" s="152"/>
      <c r="F184" s="138">
        <f>$F$72</f>
        <v>0</v>
      </c>
      <c r="G184" s="226" t="str">
        <f>$G$72</f>
        <v>会場</v>
      </c>
      <c r="H184" s="139" t="str">
        <f>H156</f>
        <v>名前</v>
      </c>
      <c r="I184" s="227" t="str">
        <f>$I$72</f>
        <v>コード</v>
      </c>
      <c r="J184" s="228" t="str">
        <f>$J$72</f>
        <v>ＩＮ</v>
      </c>
      <c r="K184" s="228" t="str">
        <f>$K$72</f>
        <v>ＯＵＴ</v>
      </c>
      <c r="L184" s="229" t="str">
        <f>$L$72</f>
        <v>休憩</v>
      </c>
      <c r="M184" s="230" t="str">
        <f>$M$72</f>
        <v>出張</v>
      </c>
      <c r="N184" s="259" t="str">
        <f>$N$72</f>
        <v>朝食  　 休憩</v>
      </c>
      <c r="O184" s="260">
        <f>$O$72</f>
        <v>0</v>
      </c>
      <c r="P184" s="233"/>
      <c r="Q184" s="233"/>
      <c r="R184" s="234"/>
      <c r="S184" s="235"/>
      <c r="T184" s="235"/>
      <c r="U184" s="161"/>
      <c r="V184" s="235"/>
      <c r="W184" s="236"/>
      <c r="X184" s="163"/>
      <c r="Y184" s="236"/>
      <c r="Z184" s="237"/>
      <c r="AA184" s="238"/>
      <c r="AB184" s="239"/>
      <c r="AC184" s="240"/>
      <c r="AD184" s="241"/>
      <c r="AE184" s="241"/>
      <c r="AF184" s="241"/>
      <c r="AG184" s="242"/>
      <c r="AH184" s="243"/>
      <c r="AI184" s="123"/>
      <c r="AJ184" s="170"/>
      <c r="AK184" s="171"/>
      <c r="AL184" s="125"/>
      <c r="AM184" s="123" t="str">
        <f>CONCATENATE($M182,$N184)</f>
        <v>朝食  　 休憩</v>
      </c>
      <c r="AN184" s="123" t="str">
        <f>CONCATENATE($F184,$M184)</f>
        <v>0出張</v>
      </c>
      <c r="AO184" s="123"/>
      <c r="AP184" s="262"/>
      <c r="AQ184" s="263"/>
      <c r="AR184" s="14">
        <f t="shared" si="135"/>
        <v>0</v>
      </c>
      <c r="AS184" s="177"/>
      <c r="AT184" s="177"/>
      <c r="AU184" s="171"/>
      <c r="AV184" s="171"/>
      <c r="AW184" s="16">
        <f>IF(AV184&lt;1,0,SUMIF($I$44:I183,I184,$W$44:W183))</f>
        <v>0</v>
      </c>
      <c r="AX184" s="16">
        <f>IF(AV184&lt;2,0,SUMIF($I185:I$348,I184,$W185:W$348))</f>
        <v>0</v>
      </c>
      <c r="AY184" s="171">
        <f t="shared" si="160"/>
        <v>0</v>
      </c>
      <c r="AZ184" s="171">
        <f t="shared" si="161"/>
        <v>0</v>
      </c>
      <c r="BA184" s="245">
        <f>IF(AW184+AX184=0,0,IF(AW184=0,VLOOKUP(I184,I185:$W$348,15,FALSE),VLOOKUP(I184,$I$45:$W184,15,FALSE)))</f>
        <v>0</v>
      </c>
      <c r="BB184" s="171">
        <f t="shared" si="162"/>
        <v>0</v>
      </c>
      <c r="BC184" s="245">
        <f>IF(AW184+AX184=0,0,IF(AW184=0,VLOOKUP(I184,I185:$Y$348,17,FALSE),VLOOKUP(I184,$I$45:$Y184,17,FALSE)))</f>
        <v>0</v>
      </c>
      <c r="BD184" s="245">
        <f t="shared" si="163"/>
        <v>0</v>
      </c>
      <c r="BE184" s="171">
        <f t="shared" si="164"/>
        <v>0</v>
      </c>
      <c r="BF184" s="246">
        <f t="shared" si="165"/>
        <v>0</v>
      </c>
      <c r="BG184" s="171">
        <f t="shared" si="166"/>
        <v>0</v>
      </c>
      <c r="BH184" s="245">
        <f t="shared" si="167"/>
        <v>0</v>
      </c>
      <c r="BI184" s="171"/>
      <c r="BJ184" s="171"/>
      <c r="BK184" s="177"/>
      <c r="BL184" s="177"/>
      <c r="BM184" s="128"/>
      <c r="BN184" s="128"/>
      <c r="BO184" s="128"/>
      <c r="BP184" s="128"/>
      <c r="BQ184" s="128"/>
    </row>
    <row r="185" spans="1:69" ht="30" customHeight="1" x14ac:dyDescent="0.15">
      <c r="A185" s="152" t="str">
        <f t="shared" ref="A185:A209" si="169">IF(I185="","",CONCATENATE(AO185,CONCATENATE(SUMIF($G$4:$G$32,G185,$F$4:$F$32),I185)))</f>
        <v/>
      </c>
      <c r="B185" s="152">
        <f t="shared" si="133"/>
        <v>0</v>
      </c>
      <c r="C185" s="152">
        <f t="shared" si="134"/>
        <v>4</v>
      </c>
      <c r="D185" s="152" t="str">
        <f t="shared" ref="D185:D209" si="170">CONCATENATE(AR185,CONCATENATE(E185,F185))</f>
        <v>01</v>
      </c>
      <c r="E185" s="152" t="str">
        <f t="shared" ref="E185:E209" si="171">IF(I185="","",IF(AR184=AR185,SUMIF($AR$73:$AR$348,AR185),IF(AR186="",AR185,IF(AR185=AR186,SUMIF($AR$73:$AR$348,AR185)))))</f>
        <v/>
      </c>
      <c r="F185" s="152">
        <v>1</v>
      </c>
      <c r="G185" s="154" t="str">
        <f>CONCATENATE($G$155,F185)</f>
        <v>01</v>
      </c>
      <c r="H185" s="140" t="str">
        <f>IF(I185="","",VLOOKUP(I185,[3]マスター!$B$2:$C$5000,2,0))</f>
        <v/>
      </c>
      <c r="I185" s="155"/>
      <c r="J185" s="156"/>
      <c r="K185" s="156"/>
      <c r="L185" s="157"/>
      <c r="M185" s="158"/>
      <c r="N185" s="156"/>
      <c r="O185" s="159" t="str">
        <f t="shared" ref="O185:O209" si="172">IF(J185="","",IF(AV185&gt;2,IF(BG185=3,"ssS",IF(BG185=2,"sSs","Sss")),IF(AV185=2,IF(BG185=3,"sS","Ss"),"")))</f>
        <v/>
      </c>
      <c r="P185" s="280" t="str">
        <f>IF(I185="","",VLOOKUP(I185,[3]マスター!$B$2:$C$5000,2,0))</f>
        <v/>
      </c>
      <c r="Q185" s="280" t="e">
        <f>VLOOKUP(R185,[3]マスター!$B$2:$C$5000,2,0)</f>
        <v>#N/A</v>
      </c>
      <c r="R185" s="280" t="e">
        <f>VLOOKUP(S185,[3]マスター!$B$2:$C$5000,2,0)</f>
        <v>#N/A</v>
      </c>
      <c r="S185" s="281" t="str">
        <f>IF(I185="","",VLOOKUP(I185,[3]マスター!$B$2:$D$5000,3,0))</f>
        <v/>
      </c>
      <c r="T185" s="281"/>
      <c r="U185" s="161" t="str">
        <f>IF(I185="","",VLOOKUP(I185,[3]マスター!$B$2:$L$5000,11,0))</f>
        <v/>
      </c>
      <c r="V185" s="161" t="str">
        <f>IF(I185="","",VLOOKUP(I185,[3]マスター!$B$2:$K$5000,10,0))</f>
        <v/>
      </c>
      <c r="W185" s="162">
        <f t="shared" ref="W185:W209" si="173">J185+L185</f>
        <v>0</v>
      </c>
      <c r="X185" s="163">
        <f t="shared" ref="X185:X198" si="174">K185-N185</f>
        <v>0</v>
      </c>
      <c r="Y185" s="162" t="str">
        <f t="shared" ref="Y185:Y209" si="175">IF(V185&lt;&gt;"",X185-W185,"")</f>
        <v/>
      </c>
      <c r="Z185" s="164" t="str">
        <f t="shared" ref="Z185:Z209" si="176">IF(V185&lt;&gt;"",V185*Y185,"")</f>
        <v/>
      </c>
      <c r="AA185" s="160" t="str">
        <f t="shared" ref="AA185:AA209" si="177">IF(V185&lt;&gt;"",IF(W185&lt;7,7-W185,0),"")</f>
        <v/>
      </c>
      <c r="AB185" s="160" t="str">
        <f t="shared" ref="AB185:AB209" si="178">IF(V185&lt;&gt;"",IF(X185&gt;22,X185-22,0),"")</f>
        <v/>
      </c>
      <c r="AC185" s="165" t="str">
        <f t="shared" ref="AC185:AC209" si="179">IF(V185&lt;&gt;"",IF(P185=V185,IF((Y185+Y186)&gt;8,(Y185+Y186)-8),IF(Y185&gt;8,Y185-8,0)),"")</f>
        <v/>
      </c>
      <c r="AD185" s="166" t="str">
        <f t="shared" ref="AD185:AD209" si="180">IF(V185&lt;&gt;"",V185*AA185*0.25,"")</f>
        <v/>
      </c>
      <c r="AE185" s="166" t="str">
        <f t="shared" ref="AE185:AE209" si="181">IF(V185&lt;&gt;"",V185*AB185*0.25,"")</f>
        <v/>
      </c>
      <c r="AF185" s="166" t="str">
        <f t="shared" ref="AF185:AF209" si="182">IF(AC185&lt;&gt;"",V185*0.25*AC185,"")</f>
        <v/>
      </c>
      <c r="AG185" s="183" t="str">
        <f t="shared" ref="AG185:AG209" si="183">IF(I185="","",IF(AV185&gt;2,IF(BG185=3,$AG$42,IF(BG185=2,$AG$42,$AG$43)),IF(AV185=2,IF(BG185=3,$AG$42,$AG$43),$AG$43)))</f>
        <v/>
      </c>
      <c r="AH185" s="168" t="str">
        <f>IF(V185&lt;&gt;"",Z185+AD185+AE185+AF185,"")</f>
        <v/>
      </c>
      <c r="AL185" s="125">
        <v>1</v>
      </c>
      <c r="AM185" s="123" t="str">
        <f t="shared" ref="AM185:AM198" si="184">CONCATENATE($M$155,$N185)</f>
        <v/>
      </c>
      <c r="AN185" s="123" t="str">
        <f t="shared" ref="AN185:AN198" si="185">CONCATENATE($M$155,$M185)</f>
        <v/>
      </c>
      <c r="AO185" s="123">
        <f>COUNTIF($I$72:I185,I185)</f>
        <v>4</v>
      </c>
      <c r="AP185" s="172" t="str">
        <f t="shared" ref="AP185:AP209" si="186">Y185</f>
        <v/>
      </c>
      <c r="AQ185" s="173" t="str">
        <f t="shared" ref="AQ185:AQ209" si="187">AH185</f>
        <v/>
      </c>
      <c r="AR185" s="14">
        <f t="shared" si="135"/>
        <v>0</v>
      </c>
      <c r="AS185" s="177" t="str">
        <f t="shared" ref="AS185:AS209" si="188">IF($I185="","",RANK($I185,$I$73:$I$348,0))</f>
        <v/>
      </c>
      <c r="AU185" s="128" t="str">
        <f t="shared" ref="AU185:AU209" si="189">IF(I185&gt;1,1,"")</f>
        <v/>
      </c>
      <c r="AV185" s="128">
        <f t="shared" ref="AV185:AV209" si="190">SUMIF($I$45:$I$348,I185,$AU$45:$AU$348)</f>
        <v>0</v>
      </c>
      <c r="AW185" s="184">
        <f>IF(AV185&lt;1,0,SUMIF($I$44:I184,I185,$W$44:W184))</f>
        <v>0</v>
      </c>
      <c r="AX185" s="184">
        <f>IF(AV185&lt;2,0,SUMIF($I186:I$348,I185,$W186:W$348))</f>
        <v>0</v>
      </c>
      <c r="AY185" s="128">
        <f t="shared" si="160"/>
        <v>0</v>
      </c>
      <c r="AZ185" s="128">
        <f t="shared" si="161"/>
        <v>0</v>
      </c>
      <c r="BA185" s="175">
        <f>IF(AW185+AX185=0,0,IF(AW185=0,VLOOKUP(I185,I186:$W$348,15,FALSE),VLOOKUP(I185,$I$45:$W185,15,FALSE)))</f>
        <v>0</v>
      </c>
      <c r="BB185" s="128">
        <f t="shared" si="162"/>
        <v>0</v>
      </c>
      <c r="BC185" s="175">
        <f>IF(AW185+AX185=0,0,IF(AW185=0,VLOOKUP(I185,I186:$Y$348,17,FALSE),VLOOKUP(I185,$I$45:$Y185,17,FALSE)))</f>
        <v>0</v>
      </c>
      <c r="BD185" s="175">
        <f t="shared" si="163"/>
        <v>0</v>
      </c>
      <c r="BE185" s="128">
        <f t="shared" si="164"/>
        <v>0</v>
      </c>
      <c r="BF185" s="176" t="str">
        <f t="shared" si="165"/>
        <v/>
      </c>
      <c r="BG185" s="128">
        <f t="shared" si="166"/>
        <v>0</v>
      </c>
      <c r="BH185" s="175" t="str">
        <f t="shared" si="167"/>
        <v/>
      </c>
      <c r="BK185" s="177" t="str">
        <f>IF(AR185=AR181,"",AR185)</f>
        <v/>
      </c>
      <c r="BL185" s="177"/>
    </row>
    <row r="186" spans="1:69" ht="30" customHeight="1" x14ac:dyDescent="0.15">
      <c r="A186" s="152" t="str">
        <f t="shared" si="169"/>
        <v/>
      </c>
      <c r="B186" s="152">
        <f t="shared" si="133"/>
        <v>0</v>
      </c>
      <c r="C186" s="152">
        <f t="shared" si="134"/>
        <v>4</v>
      </c>
      <c r="D186" s="152" t="str">
        <f t="shared" si="170"/>
        <v>02</v>
      </c>
      <c r="E186" s="152" t="str">
        <f t="shared" si="171"/>
        <v/>
      </c>
      <c r="F186" s="152">
        <v>2</v>
      </c>
      <c r="G186" s="154" t="str">
        <f t="shared" ref="G186:G198" si="191">CONCATENATE($G$155,F186)</f>
        <v>02</v>
      </c>
      <c r="H186" s="140" t="str">
        <f>IF(I186="","",VLOOKUP(I186,[3]マスター!$B$2:$C$5000,2,0))</f>
        <v/>
      </c>
      <c r="I186" s="155"/>
      <c r="J186" s="156"/>
      <c r="K186" s="156"/>
      <c r="L186" s="157"/>
      <c r="M186" s="158"/>
      <c r="N186" s="156"/>
      <c r="O186" s="159" t="str">
        <f t="shared" si="172"/>
        <v/>
      </c>
      <c r="P186" s="280" t="str">
        <f>IF(I186="","",VLOOKUP(I186,[3]マスター!$B$2:$C$5000,2,0))</f>
        <v/>
      </c>
      <c r="Q186" s="280" t="e">
        <f>VLOOKUP(R186,[3]マスター!$B$2:$C$5000,2,0)</f>
        <v>#N/A</v>
      </c>
      <c r="R186" s="280" t="e">
        <f>VLOOKUP(S186,[3]マスター!$B$2:$C$5000,2,0)</f>
        <v>#N/A</v>
      </c>
      <c r="S186" s="281" t="str">
        <f>IF(I186="","",VLOOKUP(I186,[3]マスター!$B$2:$D$5000,3,0))</f>
        <v/>
      </c>
      <c r="T186" s="281"/>
      <c r="U186" s="161" t="str">
        <f>IF(I186="","",VLOOKUP(I186,[3]マスター!$B$2:$L$5000,11,0))</f>
        <v/>
      </c>
      <c r="V186" s="161" t="str">
        <f>IF(I186="","",VLOOKUP(I186,[3]マスター!$B$2:$K$5000,10,0))</f>
        <v/>
      </c>
      <c r="W186" s="179">
        <f t="shared" si="173"/>
        <v>0</v>
      </c>
      <c r="X186" s="163">
        <f t="shared" si="174"/>
        <v>0</v>
      </c>
      <c r="Y186" s="179" t="str">
        <f t="shared" si="175"/>
        <v/>
      </c>
      <c r="Z186" s="180" t="str">
        <f t="shared" si="176"/>
        <v/>
      </c>
      <c r="AA186" s="181" t="str">
        <f t="shared" si="177"/>
        <v/>
      </c>
      <c r="AB186" s="181" t="str">
        <f t="shared" si="178"/>
        <v/>
      </c>
      <c r="AC186" s="264" t="str">
        <f t="shared" si="179"/>
        <v/>
      </c>
      <c r="AD186" s="182" t="str">
        <f t="shared" si="180"/>
        <v/>
      </c>
      <c r="AE186" s="182" t="str">
        <f t="shared" si="181"/>
        <v/>
      </c>
      <c r="AF186" s="182" t="str">
        <f t="shared" si="182"/>
        <v/>
      </c>
      <c r="AG186" s="183" t="str">
        <f t="shared" si="183"/>
        <v/>
      </c>
      <c r="AH186" s="168" t="str">
        <f>IF(V186&lt;&gt;"",Z186+AD186+AE186+AF186,"")</f>
        <v/>
      </c>
      <c r="AL186" s="125">
        <v>1</v>
      </c>
      <c r="AM186" s="123" t="str">
        <f t="shared" si="184"/>
        <v/>
      </c>
      <c r="AN186" s="123" t="str">
        <f t="shared" si="185"/>
        <v/>
      </c>
      <c r="AO186" s="123">
        <f>COUNTIF($I$72:I186,I186)</f>
        <v>4</v>
      </c>
      <c r="AP186" s="172" t="str">
        <f t="shared" si="186"/>
        <v/>
      </c>
      <c r="AQ186" s="173" t="str">
        <f t="shared" si="187"/>
        <v/>
      </c>
      <c r="AR186" s="14">
        <f t="shared" si="135"/>
        <v>0</v>
      </c>
      <c r="AS186" s="177" t="str">
        <f t="shared" si="188"/>
        <v/>
      </c>
      <c r="AU186" s="128" t="str">
        <f t="shared" si="189"/>
        <v/>
      </c>
      <c r="AV186" s="128">
        <f t="shared" si="190"/>
        <v>0</v>
      </c>
      <c r="AW186" s="184">
        <f>IF(AV186&lt;1,0,SUMIF($I$44:I185,I186,$W$44:W185))</f>
        <v>0</v>
      </c>
      <c r="AX186" s="184">
        <f>IF(AV186&lt;2,0,SUMIF($I187:I$348,I186,$W187:W$348))</f>
        <v>0</v>
      </c>
      <c r="AY186" s="128">
        <f t="shared" si="160"/>
        <v>0</v>
      </c>
      <c r="AZ186" s="128">
        <f t="shared" si="161"/>
        <v>0</v>
      </c>
      <c r="BA186" s="175">
        <f>IF(AW186+AX186=0,0,IF(AW186=0,VLOOKUP(I186,I187:$W$348,15,FALSE),VLOOKUP(I186,$I$45:$W186,15,FALSE)))</f>
        <v>0</v>
      </c>
      <c r="BB186" s="128">
        <f t="shared" si="162"/>
        <v>0</v>
      </c>
      <c r="BC186" s="175">
        <f>IF(AW186+AX186=0,0,IF(AW186=0,VLOOKUP(I186,I187:$Y$348,17,FALSE),VLOOKUP(I186,$I$45:$Y186,17,FALSE)))</f>
        <v>0</v>
      </c>
      <c r="BD186" s="175">
        <f t="shared" si="163"/>
        <v>0</v>
      </c>
      <c r="BE186" s="128">
        <f t="shared" si="164"/>
        <v>0</v>
      </c>
      <c r="BF186" s="176" t="str">
        <f t="shared" si="165"/>
        <v/>
      </c>
      <c r="BG186" s="128">
        <f t="shared" si="166"/>
        <v>0</v>
      </c>
      <c r="BH186" s="175" t="str">
        <f t="shared" si="167"/>
        <v/>
      </c>
      <c r="BK186" s="177" t="str">
        <f t="shared" ref="BK186:BK211" si="192">IF(AR186=AR185,"",AR186)</f>
        <v/>
      </c>
      <c r="BL186" s="177"/>
    </row>
    <row r="187" spans="1:69" ht="30" customHeight="1" x14ac:dyDescent="0.15">
      <c r="A187" s="152" t="str">
        <f t="shared" si="169"/>
        <v/>
      </c>
      <c r="B187" s="152">
        <f t="shared" si="133"/>
        <v>0</v>
      </c>
      <c r="C187" s="152">
        <f t="shared" si="134"/>
        <v>4</v>
      </c>
      <c r="D187" s="152" t="str">
        <f t="shared" si="170"/>
        <v>03</v>
      </c>
      <c r="E187" s="152" t="str">
        <f t="shared" si="171"/>
        <v/>
      </c>
      <c r="F187" s="152">
        <v>3</v>
      </c>
      <c r="G187" s="154" t="str">
        <f t="shared" si="191"/>
        <v>03</v>
      </c>
      <c r="H187" s="140" t="str">
        <f>IF(I187="","",VLOOKUP(I187,[3]マスター!$B$2:$C$5000,2,0))</f>
        <v/>
      </c>
      <c r="I187" s="155"/>
      <c r="J187" s="156"/>
      <c r="K187" s="156"/>
      <c r="L187" s="157"/>
      <c r="M187" s="158"/>
      <c r="N187" s="156"/>
      <c r="O187" s="159" t="str">
        <f t="shared" si="172"/>
        <v/>
      </c>
      <c r="P187" s="280" t="str">
        <f>IF(I187="","",VLOOKUP(I187,[3]マスター!$B$2:$C$5000,2,0))</f>
        <v/>
      </c>
      <c r="Q187" s="280" t="e">
        <f>VLOOKUP(R187,[3]マスター!$B$2:$C$5000,2,0)</f>
        <v>#N/A</v>
      </c>
      <c r="R187" s="280" t="e">
        <f>VLOOKUP(S187,[3]マスター!$B$2:$C$5000,2,0)</f>
        <v>#N/A</v>
      </c>
      <c r="S187" s="281" t="str">
        <f>IF(I187="","",VLOOKUP(I187,[3]マスター!$B$2:$D$5000,3,0))</f>
        <v/>
      </c>
      <c r="T187" s="281"/>
      <c r="U187" s="161" t="str">
        <f>IF(I187="","",VLOOKUP(I187,[3]マスター!$B$2:$L$5000,11,0))</f>
        <v/>
      </c>
      <c r="V187" s="161" t="str">
        <f>IF(I187="","",VLOOKUP(I187,[3]マスター!$B$2:$K$5000,10,0))</f>
        <v/>
      </c>
      <c r="W187" s="179">
        <f t="shared" si="173"/>
        <v>0</v>
      </c>
      <c r="X187" s="163">
        <f t="shared" si="174"/>
        <v>0</v>
      </c>
      <c r="Y187" s="179" t="str">
        <f t="shared" si="175"/>
        <v/>
      </c>
      <c r="Z187" s="180" t="str">
        <f t="shared" si="176"/>
        <v/>
      </c>
      <c r="AA187" s="181" t="str">
        <f t="shared" si="177"/>
        <v/>
      </c>
      <c r="AB187" s="181" t="str">
        <f t="shared" si="178"/>
        <v/>
      </c>
      <c r="AC187" s="264" t="str">
        <f t="shared" si="179"/>
        <v/>
      </c>
      <c r="AD187" s="182" t="str">
        <f t="shared" si="180"/>
        <v/>
      </c>
      <c r="AE187" s="182" t="str">
        <f t="shared" si="181"/>
        <v/>
      </c>
      <c r="AF187" s="182" t="str">
        <f t="shared" si="182"/>
        <v/>
      </c>
      <c r="AG187" s="183" t="str">
        <f t="shared" si="183"/>
        <v/>
      </c>
      <c r="AH187" s="168" t="str">
        <f t="shared" ref="AH187:AH209" si="193">IF(V187&lt;&gt;"",Z187+AD187+AE187+AF187,"")</f>
        <v/>
      </c>
      <c r="AL187" s="125">
        <v>1</v>
      </c>
      <c r="AM187" s="123" t="str">
        <f t="shared" si="184"/>
        <v/>
      </c>
      <c r="AN187" s="123" t="str">
        <f t="shared" si="185"/>
        <v/>
      </c>
      <c r="AO187" s="123">
        <f>COUNTIF($I$72:I187,I187)</f>
        <v>4</v>
      </c>
      <c r="AP187" s="172" t="str">
        <f t="shared" si="186"/>
        <v/>
      </c>
      <c r="AQ187" s="173" t="str">
        <f t="shared" si="187"/>
        <v/>
      </c>
      <c r="AR187" s="14">
        <f t="shared" si="135"/>
        <v>0</v>
      </c>
      <c r="AS187" s="177" t="str">
        <f t="shared" si="188"/>
        <v/>
      </c>
      <c r="AU187" s="128" t="str">
        <f t="shared" si="189"/>
        <v/>
      </c>
      <c r="AV187" s="128">
        <f t="shared" si="190"/>
        <v>0</v>
      </c>
      <c r="AW187" s="184">
        <f>IF(AV187&lt;1,0,SUMIF($I$44:I186,I187,$W$44:W186))</f>
        <v>0</v>
      </c>
      <c r="AX187" s="184">
        <f>IF(AV187&lt;2,0,SUMIF($I188:I$348,I187,$W188:W$348))</f>
        <v>0</v>
      </c>
      <c r="AY187" s="128">
        <f t="shared" si="160"/>
        <v>0</v>
      </c>
      <c r="AZ187" s="128">
        <f t="shared" si="161"/>
        <v>0</v>
      </c>
      <c r="BA187" s="175">
        <f>IF(AW187+AX187=0,0,IF(AW187=0,VLOOKUP(I187,I188:$W$348,15,FALSE),VLOOKUP(I187,$I$45:$W187,15,FALSE)))</f>
        <v>0</v>
      </c>
      <c r="BB187" s="128">
        <f t="shared" si="162"/>
        <v>0</v>
      </c>
      <c r="BC187" s="175">
        <f>IF(AW187+AX187=0,0,IF(AW187=0,VLOOKUP(I187,I188:$Y$348,17,FALSE),VLOOKUP(I187,$I$45:$Y187,17,FALSE)))</f>
        <v>0</v>
      </c>
      <c r="BD187" s="175">
        <f t="shared" si="163"/>
        <v>0</v>
      </c>
      <c r="BE187" s="128">
        <f t="shared" si="164"/>
        <v>0</v>
      </c>
      <c r="BF187" s="176" t="str">
        <f t="shared" si="165"/>
        <v/>
      </c>
      <c r="BG187" s="128">
        <f t="shared" si="166"/>
        <v>0</v>
      </c>
      <c r="BH187" s="175" t="str">
        <f t="shared" si="167"/>
        <v/>
      </c>
      <c r="BK187" s="177" t="str">
        <f t="shared" si="192"/>
        <v/>
      </c>
      <c r="BL187" s="177"/>
    </row>
    <row r="188" spans="1:69" ht="30" customHeight="1" x14ac:dyDescent="0.15">
      <c r="A188" s="152" t="str">
        <f t="shared" si="169"/>
        <v/>
      </c>
      <c r="B188" s="152">
        <f t="shared" si="133"/>
        <v>0</v>
      </c>
      <c r="C188" s="152">
        <f t="shared" si="134"/>
        <v>4</v>
      </c>
      <c r="D188" s="152" t="str">
        <f t="shared" si="170"/>
        <v>04</v>
      </c>
      <c r="E188" s="152" t="str">
        <f t="shared" si="171"/>
        <v/>
      </c>
      <c r="F188" s="152">
        <v>4</v>
      </c>
      <c r="G188" s="154" t="str">
        <f t="shared" si="191"/>
        <v>04</v>
      </c>
      <c r="H188" s="140" t="str">
        <f>IF(I188="","",VLOOKUP(I188,[3]マスター!$B$2:$C$5000,2,0))</f>
        <v/>
      </c>
      <c r="I188" s="155"/>
      <c r="J188" s="156"/>
      <c r="K188" s="156"/>
      <c r="L188" s="157"/>
      <c r="M188" s="158"/>
      <c r="N188" s="156"/>
      <c r="O188" s="159" t="str">
        <f t="shared" si="172"/>
        <v/>
      </c>
      <c r="P188" s="280" t="str">
        <f>IF(I188="","",VLOOKUP(I188,[3]マスター!$B$2:$C$5000,2,0))</f>
        <v/>
      </c>
      <c r="Q188" s="280" t="e">
        <f>VLOOKUP(R188,[3]マスター!$B$2:$C$5000,2,0)</f>
        <v>#N/A</v>
      </c>
      <c r="R188" s="280" t="e">
        <f>VLOOKUP(S188,[3]マスター!$B$2:$C$5000,2,0)</f>
        <v>#N/A</v>
      </c>
      <c r="S188" s="281" t="str">
        <f>IF(I188="","",VLOOKUP(I188,[3]マスター!$B$2:$D$5000,3,0))</f>
        <v/>
      </c>
      <c r="T188" s="281"/>
      <c r="U188" s="161" t="str">
        <f>IF(I188="","",VLOOKUP(I188,[3]マスター!$B$2:$L$5000,11,0))</f>
        <v/>
      </c>
      <c r="V188" s="161" t="str">
        <f>IF(I188="","",VLOOKUP(I188,[3]マスター!$B$2:$K$5000,10,0))</f>
        <v/>
      </c>
      <c r="W188" s="179">
        <f t="shared" si="173"/>
        <v>0</v>
      </c>
      <c r="X188" s="163">
        <f t="shared" si="174"/>
        <v>0</v>
      </c>
      <c r="Y188" s="179" t="str">
        <f t="shared" si="175"/>
        <v/>
      </c>
      <c r="Z188" s="180" t="str">
        <f t="shared" si="176"/>
        <v/>
      </c>
      <c r="AA188" s="181" t="str">
        <f t="shared" si="177"/>
        <v/>
      </c>
      <c r="AB188" s="181" t="str">
        <f t="shared" si="178"/>
        <v/>
      </c>
      <c r="AC188" s="264" t="str">
        <f t="shared" si="179"/>
        <v/>
      </c>
      <c r="AD188" s="182" t="str">
        <f t="shared" si="180"/>
        <v/>
      </c>
      <c r="AE188" s="182" t="str">
        <f t="shared" si="181"/>
        <v/>
      </c>
      <c r="AF188" s="182" t="str">
        <f t="shared" si="182"/>
        <v/>
      </c>
      <c r="AG188" s="183" t="str">
        <f t="shared" si="183"/>
        <v/>
      </c>
      <c r="AH188" s="168" t="str">
        <f t="shared" si="193"/>
        <v/>
      </c>
      <c r="AL188" s="125">
        <v>1</v>
      </c>
      <c r="AM188" s="123" t="str">
        <f t="shared" si="184"/>
        <v/>
      </c>
      <c r="AN188" s="123" t="str">
        <f t="shared" si="185"/>
        <v/>
      </c>
      <c r="AO188" s="123">
        <f>COUNTIF($I$72:I188,I188)</f>
        <v>4</v>
      </c>
      <c r="AP188" s="172" t="str">
        <f t="shared" si="186"/>
        <v/>
      </c>
      <c r="AQ188" s="173" t="str">
        <f t="shared" si="187"/>
        <v/>
      </c>
      <c r="AR188" s="14">
        <f t="shared" si="135"/>
        <v>0</v>
      </c>
      <c r="AS188" s="177" t="str">
        <f t="shared" si="188"/>
        <v/>
      </c>
      <c r="AU188" s="128" t="str">
        <f t="shared" si="189"/>
        <v/>
      </c>
      <c r="AV188" s="128">
        <f t="shared" si="190"/>
        <v>0</v>
      </c>
      <c r="AW188" s="184">
        <f>IF(AV188&lt;1,0,SUMIF($I$44:I187,I188,$W$44:W187))</f>
        <v>0</v>
      </c>
      <c r="AX188" s="184">
        <f>IF(AV188&lt;2,0,SUMIF($I189:I$348,I188,$W189:W$348))</f>
        <v>0</v>
      </c>
      <c r="AY188" s="128">
        <f t="shared" si="160"/>
        <v>0</v>
      </c>
      <c r="AZ188" s="128">
        <f t="shared" si="161"/>
        <v>0</v>
      </c>
      <c r="BA188" s="175">
        <f>IF(AW188+AX188=0,0,IF(AW188=0,VLOOKUP(I188,I189:$W$348,15,FALSE),VLOOKUP(I188,$I$45:$W188,15,FALSE)))</f>
        <v>0</v>
      </c>
      <c r="BB188" s="128">
        <f t="shared" si="162"/>
        <v>0</v>
      </c>
      <c r="BC188" s="175">
        <f>IF(AW188+AX188=0,0,IF(AW188=0,VLOOKUP(I188,I189:$Y$348,17,FALSE),VLOOKUP(I188,$I$45:$Y188,17,FALSE)))</f>
        <v>0</v>
      </c>
      <c r="BD188" s="175">
        <f t="shared" si="163"/>
        <v>0</v>
      </c>
      <c r="BE188" s="128">
        <f t="shared" si="164"/>
        <v>0</v>
      </c>
      <c r="BF188" s="176" t="str">
        <f t="shared" si="165"/>
        <v/>
      </c>
      <c r="BG188" s="128">
        <f t="shared" si="166"/>
        <v>0</v>
      </c>
      <c r="BH188" s="175" t="str">
        <f t="shared" si="167"/>
        <v/>
      </c>
      <c r="BK188" s="177" t="str">
        <f t="shared" si="192"/>
        <v/>
      </c>
      <c r="BL188" s="177"/>
    </row>
    <row r="189" spans="1:69" ht="30" customHeight="1" x14ac:dyDescent="0.15">
      <c r="A189" s="152" t="str">
        <f t="shared" si="169"/>
        <v/>
      </c>
      <c r="B189" s="152">
        <f t="shared" si="133"/>
        <v>0</v>
      </c>
      <c r="C189" s="152">
        <f t="shared" si="134"/>
        <v>4</v>
      </c>
      <c r="D189" s="152" t="str">
        <f t="shared" si="170"/>
        <v>05</v>
      </c>
      <c r="E189" s="152" t="str">
        <f t="shared" si="171"/>
        <v/>
      </c>
      <c r="F189" s="152">
        <v>5</v>
      </c>
      <c r="G189" s="154" t="str">
        <f t="shared" si="191"/>
        <v>05</v>
      </c>
      <c r="H189" s="140" t="str">
        <f>IF(I189="","",VLOOKUP(I189,[3]マスター!$B$2:$C$5000,2,0))</f>
        <v/>
      </c>
      <c r="I189" s="155"/>
      <c r="J189" s="156"/>
      <c r="K189" s="156"/>
      <c r="L189" s="157"/>
      <c r="M189" s="158"/>
      <c r="N189" s="156"/>
      <c r="O189" s="159" t="str">
        <f t="shared" si="172"/>
        <v/>
      </c>
      <c r="P189" s="280" t="str">
        <f>IF(I189="","",VLOOKUP(I189,[3]マスター!$B$2:$C$5000,2,0))</f>
        <v/>
      </c>
      <c r="Q189" s="280" t="e">
        <f>VLOOKUP(R189,[3]マスター!$B$2:$C$5000,2,0)</f>
        <v>#N/A</v>
      </c>
      <c r="R189" s="280" t="e">
        <f>VLOOKUP(S189,[3]マスター!$B$2:$C$5000,2,0)</f>
        <v>#N/A</v>
      </c>
      <c r="S189" s="281" t="str">
        <f>IF(I189="","",VLOOKUP(I189,[3]マスター!$B$2:$D$5000,3,0))</f>
        <v/>
      </c>
      <c r="T189" s="281"/>
      <c r="U189" s="161" t="str">
        <f>IF(I189="","",VLOOKUP(I189,[3]マスター!$B$2:$L$5000,11,0))</f>
        <v/>
      </c>
      <c r="V189" s="161" t="str">
        <f>IF(I189="","",VLOOKUP(I189,[3]マスター!$B$2:$K$5000,10,0))</f>
        <v/>
      </c>
      <c r="W189" s="179">
        <f t="shared" si="173"/>
        <v>0</v>
      </c>
      <c r="X189" s="163">
        <f t="shared" si="174"/>
        <v>0</v>
      </c>
      <c r="Y189" s="179" t="str">
        <f t="shared" si="175"/>
        <v/>
      </c>
      <c r="Z189" s="180" t="str">
        <f t="shared" si="176"/>
        <v/>
      </c>
      <c r="AA189" s="181" t="str">
        <f t="shared" si="177"/>
        <v/>
      </c>
      <c r="AB189" s="181" t="str">
        <f t="shared" si="178"/>
        <v/>
      </c>
      <c r="AC189" s="264" t="str">
        <f t="shared" si="179"/>
        <v/>
      </c>
      <c r="AD189" s="182" t="str">
        <f t="shared" si="180"/>
        <v/>
      </c>
      <c r="AE189" s="182" t="str">
        <f t="shared" si="181"/>
        <v/>
      </c>
      <c r="AF189" s="182" t="str">
        <f t="shared" si="182"/>
        <v/>
      </c>
      <c r="AG189" s="183" t="str">
        <f t="shared" si="183"/>
        <v/>
      </c>
      <c r="AH189" s="168" t="str">
        <f t="shared" si="193"/>
        <v/>
      </c>
      <c r="AL189" s="125">
        <v>1</v>
      </c>
      <c r="AM189" s="123" t="str">
        <f t="shared" si="184"/>
        <v/>
      </c>
      <c r="AN189" s="123" t="str">
        <f t="shared" si="185"/>
        <v/>
      </c>
      <c r="AO189" s="123">
        <f>COUNTIF($I$72:I189,I189)</f>
        <v>4</v>
      </c>
      <c r="AP189" s="172" t="str">
        <f t="shared" si="186"/>
        <v/>
      </c>
      <c r="AQ189" s="173" t="str">
        <f t="shared" si="187"/>
        <v/>
      </c>
      <c r="AR189" s="14">
        <f t="shared" si="135"/>
        <v>0</v>
      </c>
      <c r="AS189" s="177" t="str">
        <f t="shared" si="188"/>
        <v/>
      </c>
      <c r="AU189" s="128" t="str">
        <f t="shared" si="189"/>
        <v/>
      </c>
      <c r="AV189" s="128">
        <f t="shared" si="190"/>
        <v>0</v>
      </c>
      <c r="AW189" s="184">
        <f>IF(AV189&lt;1,0,SUMIF($I$44:I188,I189,$W$44:W188))</f>
        <v>0</v>
      </c>
      <c r="AX189" s="184">
        <f>IF(AV189&lt;2,0,SUMIF($I190:I$348,I189,$W190:W$348))</f>
        <v>0</v>
      </c>
      <c r="AY189" s="128">
        <f t="shared" si="160"/>
        <v>0</v>
      </c>
      <c r="AZ189" s="128">
        <f t="shared" si="161"/>
        <v>0</v>
      </c>
      <c r="BA189" s="175">
        <f>IF(AW189+AX189=0,0,IF(AW189=0,VLOOKUP(I189,I190:$W$348,15,FALSE),VLOOKUP(I189,$I$45:$W189,15,FALSE)))</f>
        <v>0</v>
      </c>
      <c r="BB189" s="128">
        <f t="shared" si="162"/>
        <v>0</v>
      </c>
      <c r="BC189" s="175">
        <f>IF(AW189+AX189=0,0,IF(AW189=0,VLOOKUP(I189,I190:$Y$348,17,FALSE),VLOOKUP(I189,$I$45:$Y189,17,FALSE)))</f>
        <v>0</v>
      </c>
      <c r="BD189" s="175">
        <f t="shared" si="163"/>
        <v>0</v>
      </c>
      <c r="BE189" s="128">
        <f t="shared" si="164"/>
        <v>0</v>
      </c>
      <c r="BF189" s="176" t="str">
        <f t="shared" si="165"/>
        <v/>
      </c>
      <c r="BG189" s="128">
        <f t="shared" si="166"/>
        <v>0</v>
      </c>
      <c r="BH189" s="175" t="str">
        <f t="shared" si="167"/>
        <v/>
      </c>
      <c r="BK189" s="177" t="str">
        <f t="shared" si="192"/>
        <v/>
      </c>
      <c r="BL189" s="177"/>
      <c r="BM189" s="178"/>
      <c r="BN189" s="178"/>
      <c r="BO189" s="178"/>
      <c r="BP189" s="178"/>
      <c r="BQ189" s="178"/>
    </row>
    <row r="190" spans="1:69" ht="30" customHeight="1" x14ac:dyDescent="0.15">
      <c r="A190" s="152" t="str">
        <f t="shared" si="169"/>
        <v/>
      </c>
      <c r="B190" s="152">
        <f t="shared" si="133"/>
        <v>0</v>
      </c>
      <c r="C190" s="152">
        <f t="shared" si="134"/>
        <v>4</v>
      </c>
      <c r="D190" s="152" t="str">
        <f t="shared" si="170"/>
        <v>06</v>
      </c>
      <c r="E190" s="152" t="str">
        <f t="shared" si="171"/>
        <v/>
      </c>
      <c r="F190" s="152">
        <v>6</v>
      </c>
      <c r="G190" s="154" t="str">
        <f t="shared" si="191"/>
        <v>06</v>
      </c>
      <c r="H190" s="140" t="str">
        <f>IF(I190="","",VLOOKUP(I190,[3]マスター!$B$2:$C$5000,2,0))</f>
        <v/>
      </c>
      <c r="I190" s="155"/>
      <c r="J190" s="156"/>
      <c r="K190" s="156"/>
      <c r="L190" s="157"/>
      <c r="M190" s="158"/>
      <c r="N190" s="156"/>
      <c r="O190" s="159" t="str">
        <f t="shared" si="172"/>
        <v/>
      </c>
      <c r="P190" s="280" t="str">
        <f>IF(I190="","",VLOOKUP(I190,[3]マスター!$B$2:$C$5000,2,0))</f>
        <v/>
      </c>
      <c r="Q190" s="280" t="e">
        <f>VLOOKUP(R190,[3]マスター!$B$2:$C$5000,2,0)</f>
        <v>#N/A</v>
      </c>
      <c r="R190" s="280" t="e">
        <f>VLOOKUP(S190,[3]マスター!$B$2:$C$5000,2,0)</f>
        <v>#N/A</v>
      </c>
      <c r="S190" s="281" t="str">
        <f>IF(I190="","",VLOOKUP(I190,[3]マスター!$B$2:$D$5000,3,0))</f>
        <v/>
      </c>
      <c r="T190" s="281"/>
      <c r="U190" s="161" t="str">
        <f>IF(I190="","",VLOOKUP(I190,[3]マスター!$B$2:$L$5000,11,0))</f>
        <v/>
      </c>
      <c r="V190" s="161" t="str">
        <f>IF(I190="","",VLOOKUP(I190,[3]マスター!$B$2:$K$5000,10,0))</f>
        <v/>
      </c>
      <c r="W190" s="179">
        <f t="shared" si="173"/>
        <v>0</v>
      </c>
      <c r="X190" s="163">
        <f t="shared" si="174"/>
        <v>0</v>
      </c>
      <c r="Y190" s="179" t="str">
        <f t="shared" si="175"/>
        <v/>
      </c>
      <c r="Z190" s="180" t="str">
        <f t="shared" si="176"/>
        <v/>
      </c>
      <c r="AA190" s="181" t="str">
        <f t="shared" si="177"/>
        <v/>
      </c>
      <c r="AB190" s="181" t="str">
        <f t="shared" si="178"/>
        <v/>
      </c>
      <c r="AC190" s="264" t="str">
        <f t="shared" si="179"/>
        <v/>
      </c>
      <c r="AD190" s="182" t="str">
        <f t="shared" si="180"/>
        <v/>
      </c>
      <c r="AE190" s="182" t="str">
        <f t="shared" si="181"/>
        <v/>
      </c>
      <c r="AF190" s="182" t="str">
        <f t="shared" si="182"/>
        <v/>
      </c>
      <c r="AG190" s="183" t="str">
        <f t="shared" si="183"/>
        <v/>
      </c>
      <c r="AH190" s="168" t="str">
        <f t="shared" si="193"/>
        <v/>
      </c>
      <c r="AL190" s="125">
        <v>1</v>
      </c>
      <c r="AM190" s="123" t="str">
        <f t="shared" si="184"/>
        <v/>
      </c>
      <c r="AN190" s="123" t="str">
        <f t="shared" si="185"/>
        <v/>
      </c>
      <c r="AO190" s="123">
        <f>COUNTIF($I$72:I190,I190)</f>
        <v>4</v>
      </c>
      <c r="AP190" s="172" t="str">
        <f t="shared" si="186"/>
        <v/>
      </c>
      <c r="AQ190" s="173" t="str">
        <f t="shared" si="187"/>
        <v/>
      </c>
      <c r="AR190" s="14">
        <f t="shared" si="135"/>
        <v>0</v>
      </c>
      <c r="AS190" s="177" t="str">
        <f t="shared" si="188"/>
        <v/>
      </c>
      <c r="AU190" s="128" t="str">
        <f t="shared" si="189"/>
        <v/>
      </c>
      <c r="AV190" s="128">
        <f t="shared" si="190"/>
        <v>0</v>
      </c>
      <c r="AW190" s="184">
        <f>IF(AV190&lt;1,0,SUMIF($I$44:I189,I190,$W$44:W189))</f>
        <v>0</v>
      </c>
      <c r="AX190" s="184">
        <f>IF(AV190&lt;2,0,SUMIF($I191:I$348,I190,$W191:W$348))</f>
        <v>0</v>
      </c>
      <c r="AY190" s="128">
        <f t="shared" si="160"/>
        <v>0</v>
      </c>
      <c r="AZ190" s="128">
        <f t="shared" si="161"/>
        <v>0</v>
      </c>
      <c r="BA190" s="175">
        <f>IF(AW190+AX190=0,0,IF(AW190=0,VLOOKUP(I190,I191:$W$348,15,FALSE),VLOOKUP(I190,$I$45:$W190,15,FALSE)))</f>
        <v>0</v>
      </c>
      <c r="BB190" s="128">
        <f t="shared" si="162"/>
        <v>0</v>
      </c>
      <c r="BC190" s="175">
        <f>IF(AW190+AX190=0,0,IF(AW190=0,VLOOKUP(I190,I191:$Y$348,17,FALSE),VLOOKUP(I190,$I$45:$Y190,17,FALSE)))</f>
        <v>0</v>
      </c>
      <c r="BD190" s="175">
        <f t="shared" si="163"/>
        <v>0</v>
      </c>
      <c r="BE190" s="128">
        <f t="shared" si="164"/>
        <v>0</v>
      </c>
      <c r="BF190" s="176" t="str">
        <f t="shared" si="165"/>
        <v/>
      </c>
      <c r="BG190" s="128">
        <f t="shared" si="166"/>
        <v>0</v>
      </c>
      <c r="BH190" s="175" t="str">
        <f t="shared" si="167"/>
        <v/>
      </c>
      <c r="BK190" s="177" t="str">
        <f t="shared" si="192"/>
        <v/>
      </c>
      <c r="BL190" s="177"/>
      <c r="BM190" s="178"/>
      <c r="BN190" s="178"/>
      <c r="BO190" s="178"/>
      <c r="BP190" s="178"/>
      <c r="BQ190" s="178"/>
    </row>
    <row r="191" spans="1:69" ht="30" customHeight="1" x14ac:dyDescent="0.15">
      <c r="A191" s="152" t="str">
        <f t="shared" si="169"/>
        <v/>
      </c>
      <c r="B191" s="152">
        <f t="shared" si="133"/>
        <v>0</v>
      </c>
      <c r="C191" s="152">
        <f t="shared" si="134"/>
        <v>4</v>
      </c>
      <c r="D191" s="152" t="str">
        <f t="shared" si="170"/>
        <v>07</v>
      </c>
      <c r="E191" s="152" t="str">
        <f t="shared" si="171"/>
        <v/>
      </c>
      <c r="F191" s="152">
        <v>7</v>
      </c>
      <c r="G191" s="154" t="str">
        <f t="shared" si="191"/>
        <v>07</v>
      </c>
      <c r="H191" s="140" t="str">
        <f>IF(I191="","",VLOOKUP(I191,[3]マスター!$B$2:$C$5000,2,0))</f>
        <v/>
      </c>
      <c r="I191" s="155"/>
      <c r="J191" s="156"/>
      <c r="K191" s="156"/>
      <c r="L191" s="157"/>
      <c r="M191" s="158"/>
      <c r="N191" s="156"/>
      <c r="O191" s="159" t="str">
        <f t="shared" si="172"/>
        <v/>
      </c>
      <c r="P191" s="280" t="str">
        <f>IF(I191="","",VLOOKUP(I191,[3]マスター!$B$2:$C$5000,2,0))</f>
        <v/>
      </c>
      <c r="Q191" s="280" t="e">
        <f>VLOOKUP(R191,[3]マスター!$B$2:$C$5000,2,0)</f>
        <v>#N/A</v>
      </c>
      <c r="R191" s="280" t="e">
        <f>VLOOKUP(S191,[3]マスター!$B$2:$C$5000,2,0)</f>
        <v>#N/A</v>
      </c>
      <c r="S191" s="281" t="str">
        <f>IF(I191="","",VLOOKUP(I191,[3]マスター!$B$2:$D$5000,3,0))</f>
        <v/>
      </c>
      <c r="T191" s="281"/>
      <c r="U191" s="161" t="str">
        <f>IF(I191="","",VLOOKUP(I191,[3]マスター!$B$2:$L$5000,11,0))</f>
        <v/>
      </c>
      <c r="V191" s="161" t="str">
        <f>IF(I191="","",VLOOKUP(I191,[3]マスター!$B$2:$K$5000,10,0))</f>
        <v/>
      </c>
      <c r="W191" s="179">
        <f t="shared" si="173"/>
        <v>0</v>
      </c>
      <c r="X191" s="163">
        <f t="shared" si="174"/>
        <v>0</v>
      </c>
      <c r="Y191" s="179" t="str">
        <f t="shared" si="175"/>
        <v/>
      </c>
      <c r="Z191" s="180" t="str">
        <f t="shared" si="176"/>
        <v/>
      </c>
      <c r="AA191" s="181" t="str">
        <f t="shared" si="177"/>
        <v/>
      </c>
      <c r="AB191" s="181" t="str">
        <f t="shared" si="178"/>
        <v/>
      </c>
      <c r="AC191" s="264" t="str">
        <f t="shared" si="179"/>
        <v/>
      </c>
      <c r="AD191" s="182" t="str">
        <f t="shared" si="180"/>
        <v/>
      </c>
      <c r="AE191" s="182" t="str">
        <f t="shared" si="181"/>
        <v/>
      </c>
      <c r="AF191" s="182" t="str">
        <f t="shared" si="182"/>
        <v/>
      </c>
      <c r="AG191" s="183" t="str">
        <f t="shared" si="183"/>
        <v/>
      </c>
      <c r="AH191" s="168" t="str">
        <f t="shared" si="193"/>
        <v/>
      </c>
      <c r="AL191" s="125">
        <v>1</v>
      </c>
      <c r="AM191" s="123" t="str">
        <f t="shared" si="184"/>
        <v/>
      </c>
      <c r="AN191" s="123" t="str">
        <f t="shared" si="185"/>
        <v/>
      </c>
      <c r="AO191" s="123">
        <f>COUNTIF($I$72:I191,I191)</f>
        <v>4</v>
      </c>
      <c r="AP191" s="172" t="str">
        <f t="shared" si="186"/>
        <v/>
      </c>
      <c r="AQ191" s="173" t="str">
        <f t="shared" si="187"/>
        <v/>
      </c>
      <c r="AR191" s="14">
        <f t="shared" si="135"/>
        <v>0</v>
      </c>
      <c r="AS191" s="177" t="str">
        <f t="shared" si="188"/>
        <v/>
      </c>
      <c r="AU191" s="128" t="str">
        <f t="shared" si="189"/>
        <v/>
      </c>
      <c r="AV191" s="128">
        <f t="shared" si="190"/>
        <v>0</v>
      </c>
      <c r="AW191" s="184">
        <f>IF(AV191&lt;1,0,SUMIF($I$44:I190,I191,$W$44:W190))</f>
        <v>0</v>
      </c>
      <c r="AX191" s="184">
        <f>IF(AV191&lt;2,0,SUMIF($I192:I$348,I191,$W192:W$348))</f>
        <v>0</v>
      </c>
      <c r="AY191" s="128">
        <f t="shared" si="160"/>
        <v>0</v>
      </c>
      <c r="AZ191" s="128">
        <f t="shared" si="161"/>
        <v>0</v>
      </c>
      <c r="BA191" s="175">
        <f>IF(AW191+AX191=0,0,IF(AW191=0,VLOOKUP(I191,I192:$W$348,15,FALSE),VLOOKUP(I191,$I$45:$W191,15,FALSE)))</f>
        <v>0</v>
      </c>
      <c r="BB191" s="128">
        <f t="shared" si="162"/>
        <v>0</v>
      </c>
      <c r="BC191" s="175">
        <f>IF(AW191+AX191=0,0,IF(AW191=0,VLOOKUP(I191,I192:$Y$348,17,FALSE),VLOOKUP(I191,$I$45:$Y191,17,FALSE)))</f>
        <v>0</v>
      </c>
      <c r="BD191" s="175">
        <f t="shared" si="163"/>
        <v>0</v>
      </c>
      <c r="BE191" s="128">
        <f t="shared" si="164"/>
        <v>0</v>
      </c>
      <c r="BF191" s="176" t="str">
        <f t="shared" si="165"/>
        <v/>
      </c>
      <c r="BG191" s="128">
        <f t="shared" si="166"/>
        <v>0</v>
      </c>
      <c r="BH191" s="175" t="str">
        <f t="shared" si="167"/>
        <v/>
      </c>
      <c r="BK191" s="177" t="str">
        <f t="shared" si="192"/>
        <v/>
      </c>
      <c r="BL191" s="177"/>
      <c r="BM191" s="178"/>
      <c r="BN191" s="178"/>
      <c r="BO191" s="178"/>
      <c r="BP191" s="178"/>
      <c r="BQ191" s="178"/>
    </row>
    <row r="192" spans="1:69" ht="30" customHeight="1" x14ac:dyDescent="0.15">
      <c r="A192" s="152" t="str">
        <f t="shared" si="169"/>
        <v/>
      </c>
      <c r="B192" s="152">
        <f t="shared" si="133"/>
        <v>0</v>
      </c>
      <c r="C192" s="152">
        <f t="shared" si="134"/>
        <v>4</v>
      </c>
      <c r="D192" s="152" t="str">
        <f t="shared" si="170"/>
        <v>08</v>
      </c>
      <c r="E192" s="152" t="str">
        <f t="shared" si="171"/>
        <v/>
      </c>
      <c r="F192" s="152">
        <v>8</v>
      </c>
      <c r="G192" s="154" t="str">
        <f t="shared" si="191"/>
        <v>08</v>
      </c>
      <c r="H192" s="140" t="str">
        <f>IF(I192="","",VLOOKUP(I192,[3]マスター!$B$2:$C$5000,2,0))</f>
        <v/>
      </c>
      <c r="I192" s="155"/>
      <c r="J192" s="156"/>
      <c r="K192" s="156"/>
      <c r="L192" s="157"/>
      <c r="M192" s="158"/>
      <c r="N192" s="156"/>
      <c r="O192" s="159" t="str">
        <f t="shared" si="172"/>
        <v/>
      </c>
      <c r="P192" s="280" t="str">
        <f>IF(I192="","",VLOOKUP(I192,[3]マスター!$B$2:$C$5000,2,0))</f>
        <v/>
      </c>
      <c r="Q192" s="280" t="e">
        <f>VLOOKUP(R192,[3]マスター!$B$2:$C$5000,2,0)</f>
        <v>#N/A</v>
      </c>
      <c r="R192" s="280" t="e">
        <f>VLOOKUP(S192,[3]マスター!$B$2:$C$5000,2,0)</f>
        <v>#N/A</v>
      </c>
      <c r="S192" s="281" t="str">
        <f>IF(I192="","",VLOOKUP(I192,[3]マスター!$B$2:$D$5000,3,0))</f>
        <v/>
      </c>
      <c r="T192" s="281"/>
      <c r="U192" s="161" t="str">
        <f>IF(I192="","",VLOOKUP(I192,[3]マスター!$B$2:$L$5000,11,0))</f>
        <v/>
      </c>
      <c r="V192" s="161" t="str">
        <f>IF(I192="","",VLOOKUP(I192,[3]マスター!$B$2:$K$5000,10,0))</f>
        <v/>
      </c>
      <c r="W192" s="179">
        <f t="shared" si="173"/>
        <v>0</v>
      </c>
      <c r="X192" s="163">
        <f t="shared" si="174"/>
        <v>0</v>
      </c>
      <c r="Y192" s="179" t="str">
        <f t="shared" si="175"/>
        <v/>
      </c>
      <c r="Z192" s="180" t="str">
        <f t="shared" si="176"/>
        <v/>
      </c>
      <c r="AA192" s="181" t="str">
        <f t="shared" si="177"/>
        <v/>
      </c>
      <c r="AB192" s="181" t="str">
        <f t="shared" si="178"/>
        <v/>
      </c>
      <c r="AC192" s="264" t="str">
        <f t="shared" si="179"/>
        <v/>
      </c>
      <c r="AD192" s="182" t="str">
        <f t="shared" si="180"/>
        <v/>
      </c>
      <c r="AE192" s="182" t="str">
        <f t="shared" si="181"/>
        <v/>
      </c>
      <c r="AF192" s="182" t="str">
        <f t="shared" si="182"/>
        <v/>
      </c>
      <c r="AG192" s="183" t="str">
        <f t="shared" si="183"/>
        <v/>
      </c>
      <c r="AH192" s="168" t="str">
        <f t="shared" si="193"/>
        <v/>
      </c>
      <c r="AL192" s="125">
        <v>1</v>
      </c>
      <c r="AM192" s="123" t="str">
        <f t="shared" si="184"/>
        <v/>
      </c>
      <c r="AN192" s="123" t="str">
        <f t="shared" si="185"/>
        <v/>
      </c>
      <c r="AO192" s="123">
        <f>COUNTIF($I$72:I192,I192)</f>
        <v>4</v>
      </c>
      <c r="AP192" s="172" t="str">
        <f t="shared" si="186"/>
        <v/>
      </c>
      <c r="AQ192" s="173" t="str">
        <f t="shared" si="187"/>
        <v/>
      </c>
      <c r="AR192" s="14">
        <f t="shared" si="135"/>
        <v>0</v>
      </c>
      <c r="AS192" s="177" t="str">
        <f t="shared" si="188"/>
        <v/>
      </c>
      <c r="AU192" s="128" t="str">
        <f t="shared" si="189"/>
        <v/>
      </c>
      <c r="AV192" s="128">
        <f t="shared" si="190"/>
        <v>0</v>
      </c>
      <c r="AW192" s="184">
        <f>IF(AV192&lt;1,0,SUMIF($I$44:I191,I192,$W$44:W191))</f>
        <v>0</v>
      </c>
      <c r="AX192" s="184">
        <f>IF(AV192&lt;2,0,SUMIF($I193:I$348,I192,$W193:W$348))</f>
        <v>0</v>
      </c>
      <c r="AY192" s="128">
        <f t="shared" si="160"/>
        <v>0</v>
      </c>
      <c r="AZ192" s="128">
        <f t="shared" si="161"/>
        <v>0</v>
      </c>
      <c r="BA192" s="175">
        <f>IF(AW192+AX192=0,0,IF(AW192=0,VLOOKUP(I192,I193:$W$348,15,FALSE),VLOOKUP(I192,$I$45:$W192,15,FALSE)))</f>
        <v>0</v>
      </c>
      <c r="BB192" s="128">
        <f t="shared" si="162"/>
        <v>0</v>
      </c>
      <c r="BC192" s="175">
        <f>IF(AW192+AX192=0,0,IF(AW192=0,VLOOKUP(I192,I193:$Y$348,17,FALSE),VLOOKUP(I192,$I$45:$Y192,17,FALSE)))</f>
        <v>0</v>
      </c>
      <c r="BD192" s="175">
        <f t="shared" si="163"/>
        <v>0</v>
      </c>
      <c r="BE192" s="128">
        <f t="shared" si="164"/>
        <v>0</v>
      </c>
      <c r="BF192" s="176" t="str">
        <f t="shared" si="165"/>
        <v/>
      </c>
      <c r="BG192" s="128">
        <f t="shared" si="166"/>
        <v>0</v>
      </c>
      <c r="BH192" s="175" t="str">
        <f t="shared" si="167"/>
        <v/>
      </c>
      <c r="BK192" s="177" t="str">
        <f t="shared" si="192"/>
        <v/>
      </c>
      <c r="BL192" s="177"/>
      <c r="BM192" s="178"/>
      <c r="BN192" s="178"/>
      <c r="BO192" s="178"/>
      <c r="BP192" s="178"/>
      <c r="BQ192" s="178"/>
    </row>
    <row r="193" spans="1:69" ht="30" customHeight="1" x14ac:dyDescent="0.15">
      <c r="A193" s="152" t="str">
        <f t="shared" si="169"/>
        <v/>
      </c>
      <c r="B193" s="152">
        <f t="shared" si="133"/>
        <v>0</v>
      </c>
      <c r="C193" s="152">
        <f t="shared" si="134"/>
        <v>4</v>
      </c>
      <c r="D193" s="152" t="str">
        <f t="shared" si="170"/>
        <v>09</v>
      </c>
      <c r="E193" s="152" t="str">
        <f t="shared" si="171"/>
        <v/>
      </c>
      <c r="F193" s="152">
        <v>9</v>
      </c>
      <c r="G193" s="154" t="str">
        <f t="shared" si="191"/>
        <v>09</v>
      </c>
      <c r="H193" s="140" t="str">
        <f>IF(I193="","",VLOOKUP(I193,[3]マスター!$B$2:$C$5000,2,0))</f>
        <v/>
      </c>
      <c r="I193" s="155"/>
      <c r="J193" s="156"/>
      <c r="K193" s="156"/>
      <c r="L193" s="157"/>
      <c r="M193" s="158"/>
      <c r="N193" s="156"/>
      <c r="O193" s="159" t="str">
        <f t="shared" si="172"/>
        <v/>
      </c>
      <c r="P193" s="280" t="str">
        <f>IF(I193="","",VLOOKUP(I193,[3]マスター!$B$2:$C$5000,2,0))</f>
        <v/>
      </c>
      <c r="Q193" s="280" t="e">
        <f>VLOOKUP(R193,[3]マスター!$B$2:$C$5000,2,0)</f>
        <v>#N/A</v>
      </c>
      <c r="R193" s="280" t="e">
        <f>VLOOKUP(S193,[3]マスター!$B$2:$C$5000,2,0)</f>
        <v>#N/A</v>
      </c>
      <c r="S193" s="281" t="str">
        <f>IF(I193="","",VLOOKUP(I193,[3]マスター!$B$2:$D$5000,3,0))</f>
        <v/>
      </c>
      <c r="T193" s="281"/>
      <c r="U193" s="161" t="str">
        <f>IF(I193="","",VLOOKUP(I193,[3]マスター!$B$2:$L$5000,11,0))</f>
        <v/>
      </c>
      <c r="V193" s="161" t="str">
        <f>IF(I193="","",VLOOKUP(I193,[3]マスター!$B$2:$K$5000,10,0))</f>
        <v/>
      </c>
      <c r="W193" s="179">
        <f t="shared" si="173"/>
        <v>0</v>
      </c>
      <c r="X193" s="163">
        <f t="shared" si="174"/>
        <v>0</v>
      </c>
      <c r="Y193" s="179" t="str">
        <f t="shared" si="175"/>
        <v/>
      </c>
      <c r="Z193" s="180" t="str">
        <f t="shared" si="176"/>
        <v/>
      </c>
      <c r="AA193" s="181" t="str">
        <f t="shared" si="177"/>
        <v/>
      </c>
      <c r="AB193" s="181" t="str">
        <f t="shared" si="178"/>
        <v/>
      </c>
      <c r="AC193" s="264" t="str">
        <f t="shared" si="179"/>
        <v/>
      </c>
      <c r="AD193" s="182" t="str">
        <f t="shared" si="180"/>
        <v/>
      </c>
      <c r="AE193" s="182" t="str">
        <f t="shared" si="181"/>
        <v/>
      </c>
      <c r="AF193" s="182" t="str">
        <f t="shared" si="182"/>
        <v/>
      </c>
      <c r="AG193" s="183" t="str">
        <f t="shared" si="183"/>
        <v/>
      </c>
      <c r="AH193" s="168" t="str">
        <f t="shared" si="193"/>
        <v/>
      </c>
      <c r="AL193" s="125">
        <v>1</v>
      </c>
      <c r="AM193" s="123" t="str">
        <f t="shared" si="184"/>
        <v/>
      </c>
      <c r="AN193" s="123" t="str">
        <f t="shared" si="185"/>
        <v/>
      </c>
      <c r="AO193" s="123">
        <f>COUNTIF($I$72:I193,I193)</f>
        <v>4</v>
      </c>
      <c r="AP193" s="172" t="str">
        <f t="shared" si="186"/>
        <v/>
      </c>
      <c r="AQ193" s="173" t="str">
        <f t="shared" si="187"/>
        <v/>
      </c>
      <c r="AR193" s="14">
        <f t="shared" si="135"/>
        <v>0</v>
      </c>
      <c r="AS193" s="177" t="str">
        <f t="shared" si="188"/>
        <v/>
      </c>
      <c r="AU193" s="128" t="str">
        <f t="shared" si="189"/>
        <v/>
      </c>
      <c r="AV193" s="128">
        <f t="shared" si="190"/>
        <v>0</v>
      </c>
      <c r="AW193" s="184">
        <f>IF(AV193&lt;1,0,SUMIF($I$44:I192,I193,$W$44:W192))</f>
        <v>0</v>
      </c>
      <c r="AX193" s="184">
        <f>IF(AV193&lt;2,0,SUMIF($I194:I$348,I193,$W194:W$348))</f>
        <v>0</v>
      </c>
      <c r="AY193" s="128">
        <f t="shared" si="160"/>
        <v>0</v>
      </c>
      <c r="AZ193" s="128">
        <f t="shared" si="161"/>
        <v>0</v>
      </c>
      <c r="BA193" s="175">
        <f>IF(AW193+AX193=0,0,IF(AW193=0,VLOOKUP(I193,I194:$W$348,15,FALSE),VLOOKUP(I193,$I$45:$W193,15,FALSE)))</f>
        <v>0</v>
      </c>
      <c r="BB193" s="128">
        <f t="shared" si="162"/>
        <v>0</v>
      </c>
      <c r="BC193" s="175">
        <f>IF(AW193+AX193=0,0,IF(AW193=0,VLOOKUP(I193,I194:$Y$348,17,FALSE),VLOOKUP(I193,$I$45:$Y193,17,FALSE)))</f>
        <v>0</v>
      </c>
      <c r="BD193" s="175">
        <f t="shared" si="163"/>
        <v>0</v>
      </c>
      <c r="BE193" s="128">
        <f t="shared" si="164"/>
        <v>0</v>
      </c>
      <c r="BF193" s="176" t="str">
        <f t="shared" si="165"/>
        <v/>
      </c>
      <c r="BG193" s="128">
        <f t="shared" si="166"/>
        <v>0</v>
      </c>
      <c r="BH193" s="175" t="str">
        <f t="shared" si="167"/>
        <v/>
      </c>
      <c r="BK193" s="177" t="str">
        <f t="shared" si="192"/>
        <v/>
      </c>
      <c r="BL193" s="177"/>
      <c r="BM193" s="178"/>
      <c r="BN193" s="178"/>
      <c r="BO193" s="178"/>
      <c r="BP193" s="178"/>
      <c r="BQ193" s="178"/>
    </row>
    <row r="194" spans="1:69" ht="30" customHeight="1" x14ac:dyDescent="0.15">
      <c r="A194" s="152" t="str">
        <f t="shared" si="169"/>
        <v/>
      </c>
      <c r="B194" s="152">
        <f t="shared" si="133"/>
        <v>0</v>
      </c>
      <c r="C194" s="152">
        <f t="shared" si="134"/>
        <v>4</v>
      </c>
      <c r="D194" s="152" t="str">
        <f t="shared" si="170"/>
        <v>010</v>
      </c>
      <c r="E194" s="152" t="str">
        <f t="shared" si="171"/>
        <v/>
      </c>
      <c r="F194" s="152">
        <v>10</v>
      </c>
      <c r="G194" s="154" t="str">
        <f t="shared" si="191"/>
        <v>010</v>
      </c>
      <c r="H194" s="140" t="str">
        <f>IF(I194="","",VLOOKUP(I194,[3]マスター!$B$2:$C$5000,2,0))</f>
        <v/>
      </c>
      <c r="I194" s="155"/>
      <c r="J194" s="156"/>
      <c r="K194" s="156"/>
      <c r="L194" s="157"/>
      <c r="M194" s="158"/>
      <c r="N194" s="156"/>
      <c r="O194" s="159" t="str">
        <f t="shared" si="172"/>
        <v/>
      </c>
      <c r="P194" s="280" t="str">
        <f>IF(I194="","",VLOOKUP(I194,[3]マスター!$B$2:$C$5000,2,0))</f>
        <v/>
      </c>
      <c r="Q194" s="280" t="e">
        <f>VLOOKUP(R194,[3]マスター!$B$2:$C$5000,2,0)</f>
        <v>#N/A</v>
      </c>
      <c r="R194" s="280" t="e">
        <f>VLOOKUP(S194,[3]マスター!$B$2:$C$5000,2,0)</f>
        <v>#N/A</v>
      </c>
      <c r="S194" s="281" t="str">
        <f>IF(I194="","",VLOOKUP(I194,[3]マスター!$B$2:$D$5000,3,0))</f>
        <v/>
      </c>
      <c r="T194" s="281"/>
      <c r="U194" s="161" t="str">
        <f>IF(I194="","",VLOOKUP(I194,[3]マスター!$B$2:$L$5000,11,0))</f>
        <v/>
      </c>
      <c r="V194" s="161" t="str">
        <f>IF(I194="","",VLOOKUP(I194,[3]マスター!$B$2:$K$5000,10,0))</f>
        <v/>
      </c>
      <c r="W194" s="179">
        <f t="shared" si="173"/>
        <v>0</v>
      </c>
      <c r="X194" s="163">
        <f t="shared" si="174"/>
        <v>0</v>
      </c>
      <c r="Y194" s="179" t="str">
        <f t="shared" si="175"/>
        <v/>
      </c>
      <c r="Z194" s="180" t="str">
        <f t="shared" si="176"/>
        <v/>
      </c>
      <c r="AA194" s="181" t="str">
        <f t="shared" si="177"/>
        <v/>
      </c>
      <c r="AB194" s="181" t="str">
        <f t="shared" si="178"/>
        <v/>
      </c>
      <c r="AC194" s="264" t="str">
        <f t="shared" si="179"/>
        <v/>
      </c>
      <c r="AD194" s="182" t="str">
        <f t="shared" si="180"/>
        <v/>
      </c>
      <c r="AE194" s="182" t="str">
        <f t="shared" si="181"/>
        <v/>
      </c>
      <c r="AF194" s="182" t="str">
        <f t="shared" si="182"/>
        <v/>
      </c>
      <c r="AG194" s="183" t="str">
        <f t="shared" si="183"/>
        <v/>
      </c>
      <c r="AH194" s="168" t="str">
        <f t="shared" si="193"/>
        <v/>
      </c>
      <c r="AL194" s="125">
        <v>1</v>
      </c>
      <c r="AM194" s="123" t="str">
        <f t="shared" si="184"/>
        <v/>
      </c>
      <c r="AN194" s="123" t="str">
        <f t="shared" si="185"/>
        <v/>
      </c>
      <c r="AO194" s="123">
        <f>COUNTIF($I$72:I194,I194)</f>
        <v>4</v>
      </c>
      <c r="AP194" s="172" t="str">
        <f t="shared" si="186"/>
        <v/>
      </c>
      <c r="AQ194" s="173" t="str">
        <f t="shared" si="187"/>
        <v/>
      </c>
      <c r="AR194" s="14">
        <f t="shared" si="135"/>
        <v>0</v>
      </c>
      <c r="AS194" s="177" t="str">
        <f t="shared" si="188"/>
        <v/>
      </c>
      <c r="AU194" s="128" t="str">
        <f t="shared" si="189"/>
        <v/>
      </c>
      <c r="AV194" s="128">
        <f t="shared" si="190"/>
        <v>0</v>
      </c>
      <c r="AW194" s="184">
        <f>IF(AV194&lt;1,0,SUMIF($I$44:I193,I194,$W$44:W193))</f>
        <v>0</v>
      </c>
      <c r="AX194" s="184">
        <f>IF(AV194&lt;2,0,SUMIF($I195:I$348,I194,$W195:W$348))</f>
        <v>0</v>
      </c>
      <c r="AY194" s="128">
        <f t="shared" si="160"/>
        <v>0</v>
      </c>
      <c r="AZ194" s="128">
        <f t="shared" si="161"/>
        <v>0</v>
      </c>
      <c r="BA194" s="175">
        <f>IF(AW194+AX194=0,0,IF(AW194=0,VLOOKUP(I194,I195:$W$348,15,FALSE),VLOOKUP(I194,$I$45:$W194,15,FALSE)))</f>
        <v>0</v>
      </c>
      <c r="BB194" s="128">
        <f t="shared" si="162"/>
        <v>0</v>
      </c>
      <c r="BC194" s="175">
        <f>IF(AW194+AX194=0,0,IF(AW194=0,VLOOKUP(I194,I195:$Y$348,17,FALSE),VLOOKUP(I194,$I$45:$Y194,17,FALSE)))</f>
        <v>0</v>
      </c>
      <c r="BD194" s="175">
        <f t="shared" si="163"/>
        <v>0</v>
      </c>
      <c r="BE194" s="128">
        <f t="shared" si="164"/>
        <v>0</v>
      </c>
      <c r="BF194" s="176" t="str">
        <f t="shared" si="165"/>
        <v/>
      </c>
      <c r="BG194" s="128">
        <f t="shared" si="166"/>
        <v>0</v>
      </c>
      <c r="BH194" s="175" t="str">
        <f t="shared" si="167"/>
        <v/>
      </c>
      <c r="BK194" s="177" t="str">
        <f t="shared" si="192"/>
        <v/>
      </c>
      <c r="BL194" s="177"/>
      <c r="BM194" s="178"/>
      <c r="BN194" s="178"/>
      <c r="BO194" s="178"/>
      <c r="BP194" s="178"/>
      <c r="BQ194" s="178"/>
    </row>
    <row r="195" spans="1:69" ht="30" customHeight="1" x14ac:dyDescent="0.15">
      <c r="A195" s="152" t="str">
        <f t="shared" si="169"/>
        <v/>
      </c>
      <c r="B195" s="152">
        <f t="shared" si="133"/>
        <v>0</v>
      </c>
      <c r="C195" s="152">
        <f t="shared" si="134"/>
        <v>4</v>
      </c>
      <c r="D195" s="152" t="str">
        <f t="shared" si="170"/>
        <v>011</v>
      </c>
      <c r="E195" s="152" t="str">
        <f t="shared" si="171"/>
        <v/>
      </c>
      <c r="F195" s="152">
        <v>11</v>
      </c>
      <c r="G195" s="154" t="str">
        <f t="shared" si="191"/>
        <v>011</v>
      </c>
      <c r="H195" s="140" t="str">
        <f>IF(I195="","",VLOOKUP(I195,[3]マスター!$B$2:$C$5000,2,0))</f>
        <v/>
      </c>
      <c r="I195" s="155"/>
      <c r="J195" s="156"/>
      <c r="K195" s="156"/>
      <c r="L195" s="157"/>
      <c r="M195" s="158"/>
      <c r="N195" s="156"/>
      <c r="O195" s="159" t="str">
        <f t="shared" si="172"/>
        <v/>
      </c>
      <c r="P195" s="280" t="str">
        <f>IF(I195="","",VLOOKUP(I195,[3]マスター!$B$2:$C$5000,2,0))</f>
        <v/>
      </c>
      <c r="Q195" s="280" t="e">
        <f>VLOOKUP(R195,[3]マスター!$B$2:$C$5000,2,0)</f>
        <v>#N/A</v>
      </c>
      <c r="R195" s="280" t="e">
        <f>VLOOKUP(S195,[3]マスター!$B$2:$C$5000,2,0)</f>
        <v>#N/A</v>
      </c>
      <c r="S195" s="281" t="str">
        <f>IF(I195="","",VLOOKUP(I195,[3]マスター!$B$2:$D$5000,3,0))</f>
        <v/>
      </c>
      <c r="T195" s="281"/>
      <c r="U195" s="161" t="str">
        <f>IF(I195="","",VLOOKUP(I195,[3]マスター!$B$2:$L$5000,11,0))</f>
        <v/>
      </c>
      <c r="V195" s="161" t="str">
        <f>IF(I195="","",VLOOKUP(I195,[3]マスター!$B$2:$K$5000,10,0))</f>
        <v/>
      </c>
      <c r="W195" s="179">
        <f t="shared" si="173"/>
        <v>0</v>
      </c>
      <c r="X195" s="163">
        <f t="shared" si="174"/>
        <v>0</v>
      </c>
      <c r="Y195" s="179" t="str">
        <f t="shared" si="175"/>
        <v/>
      </c>
      <c r="Z195" s="180" t="str">
        <f t="shared" si="176"/>
        <v/>
      </c>
      <c r="AA195" s="181" t="str">
        <f t="shared" si="177"/>
        <v/>
      </c>
      <c r="AB195" s="181" t="str">
        <f t="shared" si="178"/>
        <v/>
      </c>
      <c r="AC195" s="264" t="str">
        <f t="shared" si="179"/>
        <v/>
      </c>
      <c r="AD195" s="182" t="str">
        <f t="shared" si="180"/>
        <v/>
      </c>
      <c r="AE195" s="182" t="str">
        <f t="shared" si="181"/>
        <v/>
      </c>
      <c r="AF195" s="182" t="str">
        <f t="shared" si="182"/>
        <v/>
      </c>
      <c r="AG195" s="183" t="str">
        <f t="shared" si="183"/>
        <v/>
      </c>
      <c r="AH195" s="168" t="str">
        <f t="shared" si="193"/>
        <v/>
      </c>
      <c r="AL195" s="125">
        <v>1</v>
      </c>
      <c r="AM195" s="123" t="str">
        <f t="shared" si="184"/>
        <v/>
      </c>
      <c r="AN195" s="123" t="str">
        <f t="shared" si="185"/>
        <v/>
      </c>
      <c r="AO195" s="123">
        <f>COUNTIF($I$72:I195,I195)</f>
        <v>4</v>
      </c>
      <c r="AP195" s="172" t="str">
        <f t="shared" si="186"/>
        <v/>
      </c>
      <c r="AQ195" s="173" t="str">
        <f t="shared" si="187"/>
        <v/>
      </c>
      <c r="AR195" s="14">
        <f t="shared" si="135"/>
        <v>0</v>
      </c>
      <c r="AS195" s="177" t="str">
        <f t="shared" si="188"/>
        <v/>
      </c>
      <c r="AU195" s="128" t="str">
        <f t="shared" si="189"/>
        <v/>
      </c>
      <c r="AV195" s="128">
        <f t="shared" si="190"/>
        <v>0</v>
      </c>
      <c r="AW195" s="184">
        <f>IF(AV195&lt;1,0,SUMIF($I$44:I194,I195,$W$44:W194))</f>
        <v>0</v>
      </c>
      <c r="AX195" s="184">
        <f>IF(AV195&lt;2,0,SUMIF($I196:I$348,I195,$W196:W$348))</f>
        <v>0</v>
      </c>
      <c r="AY195" s="128">
        <f t="shared" si="160"/>
        <v>0</v>
      </c>
      <c r="AZ195" s="128">
        <f t="shared" si="161"/>
        <v>0</v>
      </c>
      <c r="BA195" s="175">
        <f>IF(AW195+AX195=0,0,IF(AW195=0,VLOOKUP(I195,I196:$W$348,15,FALSE),VLOOKUP(I195,$I$45:$W195,15,FALSE)))</f>
        <v>0</v>
      </c>
      <c r="BB195" s="128">
        <f t="shared" si="162"/>
        <v>0</v>
      </c>
      <c r="BC195" s="175">
        <f>IF(AW195+AX195=0,0,IF(AW195=0,VLOOKUP(I195,I196:$Y$348,17,FALSE),VLOOKUP(I195,$I$45:$Y195,17,FALSE)))</f>
        <v>0</v>
      </c>
      <c r="BD195" s="175">
        <f t="shared" si="163"/>
        <v>0</v>
      </c>
      <c r="BE195" s="128">
        <f t="shared" si="164"/>
        <v>0</v>
      </c>
      <c r="BF195" s="176" t="str">
        <f t="shared" si="165"/>
        <v/>
      </c>
      <c r="BG195" s="128">
        <f t="shared" si="166"/>
        <v>0</v>
      </c>
      <c r="BH195" s="175" t="str">
        <f t="shared" si="167"/>
        <v/>
      </c>
      <c r="BK195" s="177" t="str">
        <f t="shared" si="192"/>
        <v/>
      </c>
      <c r="BL195" s="177"/>
      <c r="BM195" s="178"/>
      <c r="BN195" s="178"/>
      <c r="BO195" s="178"/>
      <c r="BP195" s="178"/>
      <c r="BQ195" s="178"/>
    </row>
    <row r="196" spans="1:69" ht="30" customHeight="1" x14ac:dyDescent="0.15">
      <c r="A196" s="152" t="str">
        <f t="shared" si="169"/>
        <v/>
      </c>
      <c r="B196" s="152">
        <f t="shared" si="133"/>
        <v>0</v>
      </c>
      <c r="C196" s="152">
        <f t="shared" si="134"/>
        <v>4</v>
      </c>
      <c r="D196" s="152" t="str">
        <f t="shared" si="170"/>
        <v>012</v>
      </c>
      <c r="E196" s="152" t="str">
        <f t="shared" si="171"/>
        <v/>
      </c>
      <c r="F196" s="152">
        <v>12</v>
      </c>
      <c r="G196" s="154" t="str">
        <f t="shared" si="191"/>
        <v>012</v>
      </c>
      <c r="H196" s="140" t="str">
        <f>IF(I196="","",VLOOKUP(I196,[3]マスター!$B$2:$C$5000,2,0))</f>
        <v/>
      </c>
      <c r="I196" s="155"/>
      <c r="J196" s="156"/>
      <c r="K196" s="156"/>
      <c r="L196" s="157"/>
      <c r="M196" s="158"/>
      <c r="N196" s="156"/>
      <c r="O196" s="159" t="str">
        <f t="shared" si="172"/>
        <v/>
      </c>
      <c r="P196" s="280" t="str">
        <f>IF(I196="","",VLOOKUP(I196,[3]マスター!$B$2:$C$5000,2,0))</f>
        <v/>
      </c>
      <c r="Q196" s="280" t="e">
        <f>VLOOKUP(R196,[3]マスター!$B$2:$C$5000,2,0)</f>
        <v>#N/A</v>
      </c>
      <c r="R196" s="280" t="e">
        <f>VLOOKUP(S196,[3]マスター!$B$2:$C$5000,2,0)</f>
        <v>#N/A</v>
      </c>
      <c r="S196" s="281" t="str">
        <f>IF(I196="","",VLOOKUP(I196,[3]マスター!$B$2:$D$5000,3,0))</f>
        <v/>
      </c>
      <c r="T196" s="281"/>
      <c r="U196" s="161" t="str">
        <f>IF(I196="","",VLOOKUP(I196,[3]マスター!$B$2:$L$5000,11,0))</f>
        <v/>
      </c>
      <c r="V196" s="161" t="str">
        <f>IF(I196="","",VLOOKUP(I196,[3]マスター!$B$2:$K$5000,10,0))</f>
        <v/>
      </c>
      <c r="W196" s="179">
        <f t="shared" si="173"/>
        <v>0</v>
      </c>
      <c r="X196" s="163">
        <f t="shared" si="174"/>
        <v>0</v>
      </c>
      <c r="Y196" s="179" t="str">
        <f t="shared" si="175"/>
        <v/>
      </c>
      <c r="Z196" s="180" t="str">
        <f t="shared" si="176"/>
        <v/>
      </c>
      <c r="AA196" s="181" t="str">
        <f t="shared" si="177"/>
        <v/>
      </c>
      <c r="AB196" s="181" t="str">
        <f t="shared" si="178"/>
        <v/>
      </c>
      <c r="AC196" s="264" t="str">
        <f t="shared" si="179"/>
        <v/>
      </c>
      <c r="AD196" s="182" t="str">
        <f t="shared" si="180"/>
        <v/>
      </c>
      <c r="AE196" s="182" t="str">
        <f t="shared" si="181"/>
        <v/>
      </c>
      <c r="AF196" s="182" t="str">
        <f t="shared" si="182"/>
        <v/>
      </c>
      <c r="AG196" s="183" t="str">
        <f t="shared" si="183"/>
        <v/>
      </c>
      <c r="AH196" s="168" t="str">
        <f t="shared" si="193"/>
        <v/>
      </c>
      <c r="AL196" s="125">
        <v>1</v>
      </c>
      <c r="AM196" s="123" t="str">
        <f t="shared" si="184"/>
        <v/>
      </c>
      <c r="AN196" s="123" t="str">
        <f t="shared" si="185"/>
        <v/>
      </c>
      <c r="AO196" s="123">
        <f>COUNTIF($I$72:I196,I196)</f>
        <v>4</v>
      </c>
      <c r="AP196" s="172" t="str">
        <f t="shared" si="186"/>
        <v/>
      </c>
      <c r="AQ196" s="173" t="str">
        <f t="shared" si="187"/>
        <v/>
      </c>
      <c r="AR196" s="14">
        <f t="shared" si="135"/>
        <v>0</v>
      </c>
      <c r="AS196" s="177" t="str">
        <f t="shared" si="188"/>
        <v/>
      </c>
      <c r="AU196" s="128" t="str">
        <f t="shared" si="189"/>
        <v/>
      </c>
      <c r="AV196" s="128">
        <f t="shared" si="190"/>
        <v>0</v>
      </c>
      <c r="AW196" s="184">
        <f>IF(AV196&lt;1,0,SUMIF($I$44:I195,I196,$W$44:W195))</f>
        <v>0</v>
      </c>
      <c r="AX196" s="184">
        <f>IF(AV196&lt;2,0,SUMIF($I197:I$348,I196,$W197:W$348))</f>
        <v>0</v>
      </c>
      <c r="AY196" s="128">
        <f t="shared" si="160"/>
        <v>0</v>
      </c>
      <c r="AZ196" s="128">
        <f t="shared" si="161"/>
        <v>0</v>
      </c>
      <c r="BA196" s="175">
        <f>IF(AW196+AX196=0,0,IF(AW196=0,VLOOKUP(I196,I197:$W$348,15,FALSE),VLOOKUP(I196,$I$45:$W196,15,FALSE)))</f>
        <v>0</v>
      </c>
      <c r="BB196" s="128">
        <f t="shared" si="162"/>
        <v>0</v>
      </c>
      <c r="BC196" s="175">
        <f>IF(AW196+AX196=0,0,IF(AW196=0,VLOOKUP(I196,I197:$Y$348,17,FALSE),VLOOKUP(I196,$I$45:$Y196,17,FALSE)))</f>
        <v>0</v>
      </c>
      <c r="BD196" s="175">
        <f t="shared" si="163"/>
        <v>0</v>
      </c>
      <c r="BE196" s="128">
        <f t="shared" si="164"/>
        <v>0</v>
      </c>
      <c r="BF196" s="176" t="str">
        <f t="shared" si="165"/>
        <v/>
      </c>
      <c r="BG196" s="128">
        <f t="shared" si="166"/>
        <v>0</v>
      </c>
      <c r="BH196" s="175" t="str">
        <f t="shared" si="167"/>
        <v/>
      </c>
      <c r="BK196" s="177" t="str">
        <f t="shared" si="192"/>
        <v/>
      </c>
      <c r="BL196" s="177"/>
      <c r="BM196" s="178"/>
      <c r="BN196" s="178"/>
      <c r="BO196" s="178"/>
      <c r="BP196" s="178"/>
      <c r="BQ196" s="178"/>
    </row>
    <row r="197" spans="1:69" ht="30" customHeight="1" x14ac:dyDescent="0.15">
      <c r="A197" s="152" t="str">
        <f t="shared" si="169"/>
        <v/>
      </c>
      <c r="B197" s="152">
        <f t="shared" si="133"/>
        <v>0</v>
      </c>
      <c r="C197" s="152">
        <f t="shared" si="134"/>
        <v>4</v>
      </c>
      <c r="D197" s="152" t="str">
        <f t="shared" si="170"/>
        <v>013</v>
      </c>
      <c r="E197" s="152" t="str">
        <f t="shared" si="171"/>
        <v/>
      </c>
      <c r="F197" s="152">
        <v>13</v>
      </c>
      <c r="G197" s="154" t="str">
        <f t="shared" si="191"/>
        <v>013</v>
      </c>
      <c r="H197" s="140" t="str">
        <f>IF(I197="","",VLOOKUP(I197,[3]マスター!$B$2:$C$5000,2,0))</f>
        <v/>
      </c>
      <c r="I197" s="155"/>
      <c r="J197" s="156"/>
      <c r="K197" s="156"/>
      <c r="L197" s="157"/>
      <c r="M197" s="158"/>
      <c r="N197" s="156"/>
      <c r="O197" s="159" t="str">
        <f t="shared" si="172"/>
        <v/>
      </c>
      <c r="P197" s="280" t="str">
        <f>IF(I197="","",VLOOKUP(I197,[3]マスター!$B$2:$C$5000,2,0))</f>
        <v/>
      </c>
      <c r="Q197" s="280" t="e">
        <f>VLOOKUP(R197,[3]マスター!$B$2:$C$5000,2,0)</f>
        <v>#N/A</v>
      </c>
      <c r="R197" s="280" t="e">
        <f>VLOOKUP(S197,[3]マスター!$B$2:$C$5000,2,0)</f>
        <v>#N/A</v>
      </c>
      <c r="S197" s="281" t="str">
        <f>IF(I197="","",VLOOKUP(I197,[3]マスター!$B$2:$D$5000,3,0))</f>
        <v/>
      </c>
      <c r="T197" s="281"/>
      <c r="U197" s="161" t="str">
        <f>IF(I197="","",VLOOKUP(I197,[3]マスター!$B$2:$L$5000,11,0))</f>
        <v/>
      </c>
      <c r="V197" s="161" t="str">
        <f>IF(I197="","",VLOOKUP(I197,[3]マスター!$B$2:$K$5000,10,0))</f>
        <v/>
      </c>
      <c r="W197" s="179">
        <f t="shared" si="173"/>
        <v>0</v>
      </c>
      <c r="X197" s="163">
        <f t="shared" si="174"/>
        <v>0</v>
      </c>
      <c r="Y197" s="179" t="str">
        <f t="shared" si="175"/>
        <v/>
      </c>
      <c r="Z197" s="180" t="str">
        <f t="shared" si="176"/>
        <v/>
      </c>
      <c r="AA197" s="181" t="str">
        <f t="shared" si="177"/>
        <v/>
      </c>
      <c r="AB197" s="181" t="str">
        <f t="shared" si="178"/>
        <v/>
      </c>
      <c r="AC197" s="264" t="str">
        <f t="shared" si="179"/>
        <v/>
      </c>
      <c r="AD197" s="182" t="str">
        <f t="shared" si="180"/>
        <v/>
      </c>
      <c r="AE197" s="182" t="str">
        <f t="shared" si="181"/>
        <v/>
      </c>
      <c r="AF197" s="182" t="str">
        <f t="shared" si="182"/>
        <v/>
      </c>
      <c r="AG197" s="183" t="str">
        <f t="shared" si="183"/>
        <v/>
      </c>
      <c r="AH197" s="168" t="str">
        <f t="shared" si="193"/>
        <v/>
      </c>
      <c r="AL197" s="125">
        <v>1</v>
      </c>
      <c r="AM197" s="123" t="str">
        <f t="shared" si="184"/>
        <v/>
      </c>
      <c r="AN197" s="123" t="str">
        <f t="shared" si="185"/>
        <v/>
      </c>
      <c r="AO197" s="123">
        <f>COUNTIF($I$72:I197,I197)</f>
        <v>4</v>
      </c>
      <c r="AP197" s="172" t="str">
        <f t="shared" si="186"/>
        <v/>
      </c>
      <c r="AQ197" s="173" t="str">
        <f t="shared" si="187"/>
        <v/>
      </c>
      <c r="AR197" s="14">
        <f t="shared" si="135"/>
        <v>0</v>
      </c>
      <c r="AS197" s="177" t="str">
        <f t="shared" si="188"/>
        <v/>
      </c>
      <c r="AU197" s="128" t="str">
        <f t="shared" si="189"/>
        <v/>
      </c>
      <c r="AV197" s="128">
        <f t="shared" si="190"/>
        <v>0</v>
      </c>
      <c r="AW197" s="184">
        <f>IF(AV197&lt;1,0,SUMIF($I$44:I196,I197,$W$44:W196))</f>
        <v>0</v>
      </c>
      <c r="AX197" s="184">
        <f>IF(AV197&lt;2,0,SUMIF($I198:I$348,I197,$W198:W$348))</f>
        <v>0</v>
      </c>
      <c r="AY197" s="128">
        <f t="shared" si="160"/>
        <v>0</v>
      </c>
      <c r="AZ197" s="128">
        <f t="shared" si="161"/>
        <v>0</v>
      </c>
      <c r="BA197" s="175">
        <f>IF(AW197+AX197=0,0,IF(AW197=0,VLOOKUP(I197,I198:$W$348,15,FALSE),VLOOKUP(I197,$I$45:$W197,15,FALSE)))</f>
        <v>0</v>
      </c>
      <c r="BB197" s="128">
        <f t="shared" si="162"/>
        <v>0</v>
      </c>
      <c r="BC197" s="175">
        <f>IF(AW197+AX197=0,0,IF(AW197=0,VLOOKUP(I197,I198:$Y$348,17,FALSE),VLOOKUP(I197,$I$45:$Y197,17,FALSE)))</f>
        <v>0</v>
      </c>
      <c r="BD197" s="175">
        <f t="shared" si="163"/>
        <v>0</v>
      </c>
      <c r="BE197" s="128">
        <f t="shared" si="164"/>
        <v>0</v>
      </c>
      <c r="BF197" s="176" t="str">
        <f t="shared" si="165"/>
        <v/>
      </c>
      <c r="BG197" s="128">
        <f t="shared" si="166"/>
        <v>0</v>
      </c>
      <c r="BH197" s="175" t="str">
        <f t="shared" si="167"/>
        <v/>
      </c>
      <c r="BK197" s="177" t="str">
        <f t="shared" si="192"/>
        <v/>
      </c>
      <c r="BL197" s="177"/>
      <c r="BM197" s="178"/>
      <c r="BN197" s="178"/>
      <c r="BO197" s="178"/>
      <c r="BP197" s="178"/>
      <c r="BQ197" s="178"/>
    </row>
    <row r="198" spans="1:69" ht="30" customHeight="1" x14ac:dyDescent="0.15">
      <c r="A198" s="152" t="str">
        <f t="shared" si="169"/>
        <v/>
      </c>
      <c r="B198" s="152">
        <f t="shared" si="133"/>
        <v>0</v>
      </c>
      <c r="C198" s="152">
        <f t="shared" si="134"/>
        <v>4</v>
      </c>
      <c r="D198" s="152" t="str">
        <f t="shared" si="170"/>
        <v>014</v>
      </c>
      <c r="E198" s="152" t="str">
        <f t="shared" si="171"/>
        <v/>
      </c>
      <c r="F198" s="152">
        <v>14</v>
      </c>
      <c r="G198" s="154" t="str">
        <f t="shared" si="191"/>
        <v>014</v>
      </c>
      <c r="H198" s="140" t="str">
        <f>IF(I198="","",VLOOKUP(I198,[3]マスター!$B$2:$C$5000,2,0))</f>
        <v/>
      </c>
      <c r="I198" s="155"/>
      <c r="J198" s="156"/>
      <c r="K198" s="156"/>
      <c r="L198" s="157"/>
      <c r="M198" s="158"/>
      <c r="N198" s="156"/>
      <c r="O198" s="159" t="str">
        <f t="shared" si="172"/>
        <v/>
      </c>
      <c r="P198" s="280" t="str">
        <f>IF(I198="","",VLOOKUP(I198,[3]マスター!$B$2:$C$5000,2,0))</f>
        <v/>
      </c>
      <c r="Q198" s="280" t="e">
        <f>VLOOKUP(R198,[3]マスター!$B$2:$C$5000,2,0)</f>
        <v>#N/A</v>
      </c>
      <c r="R198" s="280" t="e">
        <f>VLOOKUP(S198,[3]マスター!$B$2:$C$5000,2,0)</f>
        <v>#N/A</v>
      </c>
      <c r="S198" s="281" t="str">
        <f>IF(I198="","",VLOOKUP(I198,[3]マスター!$B$2:$D$5000,3,0))</f>
        <v/>
      </c>
      <c r="T198" s="281"/>
      <c r="U198" s="161" t="str">
        <f>IF(I198="","",VLOOKUP(I198,[3]マスター!$B$2:$L$5000,11,0))</f>
        <v/>
      </c>
      <c r="V198" s="161" t="str">
        <f>IF(I198="","",VLOOKUP(I198,[3]マスター!$B$2:$K$5000,10,0))</f>
        <v/>
      </c>
      <c r="W198" s="179">
        <f t="shared" si="173"/>
        <v>0</v>
      </c>
      <c r="X198" s="163">
        <f t="shared" si="174"/>
        <v>0</v>
      </c>
      <c r="Y198" s="179" t="str">
        <f t="shared" si="175"/>
        <v/>
      </c>
      <c r="Z198" s="180" t="str">
        <f t="shared" si="176"/>
        <v/>
      </c>
      <c r="AA198" s="181" t="str">
        <f t="shared" si="177"/>
        <v/>
      </c>
      <c r="AB198" s="181" t="str">
        <f t="shared" si="178"/>
        <v/>
      </c>
      <c r="AC198" s="264" t="str">
        <f t="shared" si="179"/>
        <v/>
      </c>
      <c r="AD198" s="182" t="str">
        <f t="shared" si="180"/>
        <v/>
      </c>
      <c r="AE198" s="182" t="str">
        <f t="shared" si="181"/>
        <v/>
      </c>
      <c r="AF198" s="182" t="str">
        <f t="shared" si="182"/>
        <v/>
      </c>
      <c r="AG198" s="183" t="str">
        <f t="shared" si="183"/>
        <v/>
      </c>
      <c r="AH198" s="168" t="str">
        <f t="shared" si="193"/>
        <v/>
      </c>
      <c r="AL198" s="125">
        <v>1</v>
      </c>
      <c r="AM198" s="123" t="str">
        <f t="shared" si="184"/>
        <v/>
      </c>
      <c r="AN198" s="123" t="str">
        <f t="shared" si="185"/>
        <v/>
      </c>
      <c r="AO198" s="123">
        <f>COUNTIF($I$72:I198,I198)</f>
        <v>4</v>
      </c>
      <c r="AP198" s="172" t="str">
        <f t="shared" si="186"/>
        <v/>
      </c>
      <c r="AQ198" s="173" t="str">
        <f t="shared" si="187"/>
        <v/>
      </c>
      <c r="AR198" s="14">
        <f t="shared" si="135"/>
        <v>0</v>
      </c>
      <c r="AS198" s="177" t="str">
        <f t="shared" si="188"/>
        <v/>
      </c>
      <c r="AU198" s="128" t="str">
        <f t="shared" si="189"/>
        <v/>
      </c>
      <c r="AV198" s="128">
        <f t="shared" si="190"/>
        <v>0</v>
      </c>
      <c r="AW198" s="184">
        <f>IF(AV198&lt;1,0,SUMIF($I$44:I197,I198,$W$44:W197))</f>
        <v>0</v>
      </c>
      <c r="AX198" s="184">
        <f>IF(AV198&lt;2,0,SUMIF($I199:I$348,I198,$W199:W$348))</f>
        <v>0</v>
      </c>
      <c r="AY198" s="128">
        <f t="shared" si="160"/>
        <v>0</v>
      </c>
      <c r="AZ198" s="128">
        <f t="shared" si="161"/>
        <v>0</v>
      </c>
      <c r="BA198" s="175">
        <f>IF(AW198+AX198=0,0,IF(AW198=0,VLOOKUP(I198,I199:$W$348,15,FALSE),VLOOKUP(I198,$I$45:$W198,15,FALSE)))</f>
        <v>0</v>
      </c>
      <c r="BB198" s="128">
        <f t="shared" si="162"/>
        <v>0</v>
      </c>
      <c r="BC198" s="175">
        <f>IF(AW198+AX198=0,0,IF(AW198=0,VLOOKUP(I198,I199:$Y$348,17,FALSE),VLOOKUP(I198,$I$45:$Y198,17,FALSE)))</f>
        <v>0</v>
      </c>
      <c r="BD198" s="175">
        <f t="shared" si="163"/>
        <v>0</v>
      </c>
      <c r="BE198" s="128">
        <f t="shared" si="164"/>
        <v>0</v>
      </c>
      <c r="BF198" s="176" t="str">
        <f t="shared" si="165"/>
        <v/>
      </c>
      <c r="BG198" s="128">
        <f t="shared" si="166"/>
        <v>0</v>
      </c>
      <c r="BH198" s="175" t="str">
        <f t="shared" si="167"/>
        <v/>
      </c>
      <c r="BK198" s="177" t="str">
        <f t="shared" si="192"/>
        <v/>
      </c>
      <c r="BL198" s="177"/>
      <c r="BM198" s="178"/>
      <c r="BN198" s="178"/>
      <c r="BO198" s="178"/>
      <c r="BP198" s="178"/>
      <c r="BQ198" s="178"/>
    </row>
    <row r="199" spans="1:69" ht="30" customHeight="1" x14ac:dyDescent="0.15">
      <c r="A199" s="152" t="str">
        <f t="shared" si="169"/>
        <v/>
      </c>
      <c r="B199" s="152">
        <f t="shared" si="133"/>
        <v>0</v>
      </c>
      <c r="C199" s="152">
        <f t="shared" si="134"/>
        <v>4</v>
      </c>
      <c r="D199" s="152" t="str">
        <f t="shared" si="170"/>
        <v>015</v>
      </c>
      <c r="E199" s="152" t="str">
        <f t="shared" si="171"/>
        <v/>
      </c>
      <c r="F199" s="152">
        <v>15</v>
      </c>
      <c r="G199" s="154" t="str">
        <f t="shared" ref="G199:G209" si="194">CONCATENATE($G$183,F199)</f>
        <v>015</v>
      </c>
      <c r="H199" s="140" t="str">
        <f>IF(I199="","",VLOOKUP(I199,[3]マスター!$B$2:$C$5000,2,0))</f>
        <v/>
      </c>
      <c r="I199" s="155"/>
      <c r="J199" s="156"/>
      <c r="K199" s="156"/>
      <c r="L199" s="157"/>
      <c r="M199" s="158"/>
      <c r="N199" s="156"/>
      <c r="O199" s="159" t="str">
        <f t="shared" si="172"/>
        <v/>
      </c>
      <c r="P199" s="280" t="str">
        <f>IF(I199="","",VLOOKUP(I199,[3]マスター!$B$2:$C$5000,2,0))</f>
        <v/>
      </c>
      <c r="Q199" s="280" t="e">
        <f>VLOOKUP(R199,[3]マスター!$B$2:$C$5000,2,0)</f>
        <v>#N/A</v>
      </c>
      <c r="R199" s="280" t="e">
        <f>VLOOKUP(S199,[3]マスター!$B$2:$C$5000,2,0)</f>
        <v>#N/A</v>
      </c>
      <c r="S199" s="281" t="str">
        <f>IF(I199="","",VLOOKUP(I199,[3]マスター!$B$2:$D$5000,3,0))</f>
        <v/>
      </c>
      <c r="T199" s="281"/>
      <c r="U199" s="161" t="str">
        <f>IF(I199="","",VLOOKUP(I199,[3]マスター!$B$2:$L$5000,11,0))</f>
        <v/>
      </c>
      <c r="V199" s="161" t="str">
        <f>IF(I199="","",VLOOKUP(I199,[3]マスター!$B$2:$K$5000,10,0))</f>
        <v/>
      </c>
      <c r="W199" s="179">
        <f t="shared" si="173"/>
        <v>0</v>
      </c>
      <c r="X199" s="163">
        <f t="shared" si="168"/>
        <v>0</v>
      </c>
      <c r="Y199" s="179" t="str">
        <f t="shared" si="175"/>
        <v/>
      </c>
      <c r="Z199" s="180" t="str">
        <f t="shared" si="176"/>
        <v/>
      </c>
      <c r="AA199" s="181" t="str">
        <f t="shared" si="177"/>
        <v/>
      </c>
      <c r="AB199" s="181" t="str">
        <f t="shared" si="178"/>
        <v/>
      </c>
      <c r="AC199" s="264" t="str">
        <f t="shared" si="179"/>
        <v/>
      </c>
      <c r="AD199" s="182" t="str">
        <f t="shared" si="180"/>
        <v/>
      </c>
      <c r="AE199" s="182" t="str">
        <f t="shared" si="181"/>
        <v/>
      </c>
      <c r="AF199" s="182" t="str">
        <f t="shared" si="182"/>
        <v/>
      </c>
      <c r="AG199" s="183" t="str">
        <f t="shared" si="183"/>
        <v/>
      </c>
      <c r="AH199" s="168" t="str">
        <f t="shared" si="193"/>
        <v/>
      </c>
      <c r="AL199" s="125">
        <v>1</v>
      </c>
      <c r="AM199" s="123" t="str">
        <f t="shared" ref="AM199:AM209" si="195">CONCATENATE($M$183,$N199)</f>
        <v/>
      </c>
      <c r="AN199" s="123" t="str">
        <f t="shared" ref="AN199:AN209" si="196">CONCATENATE($M$183,$M199)</f>
        <v/>
      </c>
      <c r="AO199" s="123">
        <f>COUNTIF($I$72:I199,I199)</f>
        <v>4</v>
      </c>
      <c r="AP199" s="172" t="str">
        <f t="shared" si="186"/>
        <v/>
      </c>
      <c r="AQ199" s="173" t="str">
        <f t="shared" si="187"/>
        <v/>
      </c>
      <c r="AR199" s="14">
        <f t="shared" si="135"/>
        <v>0</v>
      </c>
      <c r="AS199" s="177" t="str">
        <f t="shared" si="188"/>
        <v/>
      </c>
      <c r="AU199" s="128" t="str">
        <f t="shared" si="189"/>
        <v/>
      </c>
      <c r="AV199" s="128">
        <f t="shared" si="190"/>
        <v>0</v>
      </c>
      <c r="AW199" s="184">
        <f>IF(AV199&lt;1,0,SUMIF($I$44:I198,I199,$W$44:W198))</f>
        <v>0</v>
      </c>
      <c r="AX199" s="184">
        <f>IF(AV199&lt;2,0,SUMIF($I200:I$348,I199,$W200:W$348))</f>
        <v>0</v>
      </c>
      <c r="AY199" s="128">
        <f t="shared" si="160"/>
        <v>0</v>
      </c>
      <c r="AZ199" s="128">
        <f t="shared" si="161"/>
        <v>0</v>
      </c>
      <c r="BA199" s="175">
        <f>IF(AW199+AX199=0,0,IF(AW199=0,VLOOKUP(I199,I200:$W$348,15,FALSE),VLOOKUP(I199,$I$45:$W199,15,FALSE)))</f>
        <v>0</v>
      </c>
      <c r="BB199" s="128">
        <f t="shared" si="162"/>
        <v>0</v>
      </c>
      <c r="BC199" s="175">
        <f>IF(AW199+AX199=0,0,IF(AW199=0,VLOOKUP(I199,I200:$Y$348,17,FALSE),VLOOKUP(I199,$I$45:$Y199,17,FALSE)))</f>
        <v>0</v>
      </c>
      <c r="BD199" s="175">
        <f t="shared" si="163"/>
        <v>0</v>
      </c>
      <c r="BE199" s="128">
        <f t="shared" si="164"/>
        <v>0</v>
      </c>
      <c r="BF199" s="176" t="str">
        <f t="shared" si="165"/>
        <v/>
      </c>
      <c r="BG199" s="128">
        <f t="shared" si="166"/>
        <v>0</v>
      </c>
      <c r="BH199" s="175" t="str">
        <f t="shared" si="167"/>
        <v/>
      </c>
      <c r="BK199" s="177" t="str">
        <f t="shared" si="192"/>
        <v/>
      </c>
      <c r="BL199" s="177"/>
      <c r="BM199" s="178"/>
      <c r="BN199" s="178"/>
      <c r="BO199" s="178"/>
      <c r="BP199" s="178"/>
      <c r="BQ199" s="178"/>
    </row>
    <row r="200" spans="1:69" ht="30" customHeight="1" x14ac:dyDescent="0.15">
      <c r="A200" s="152" t="str">
        <f t="shared" si="169"/>
        <v/>
      </c>
      <c r="B200" s="152">
        <f t="shared" si="133"/>
        <v>0</v>
      </c>
      <c r="C200" s="152">
        <f t="shared" si="134"/>
        <v>4</v>
      </c>
      <c r="D200" s="152" t="str">
        <f t="shared" si="170"/>
        <v>016</v>
      </c>
      <c r="E200" s="152" t="str">
        <f t="shared" si="171"/>
        <v/>
      </c>
      <c r="F200" s="152">
        <v>16</v>
      </c>
      <c r="G200" s="154" t="str">
        <f t="shared" si="194"/>
        <v>016</v>
      </c>
      <c r="H200" s="140" t="str">
        <f>IF(I200="","",VLOOKUP(I200,[3]マスター!$B$2:$C$5000,2,0))</f>
        <v/>
      </c>
      <c r="I200" s="155"/>
      <c r="J200" s="156"/>
      <c r="K200" s="156"/>
      <c r="L200" s="157"/>
      <c r="M200" s="158"/>
      <c r="N200" s="156"/>
      <c r="O200" s="159" t="str">
        <f t="shared" si="172"/>
        <v/>
      </c>
      <c r="P200" s="280" t="str">
        <f>IF(I200="","",VLOOKUP(I200,[3]マスター!$B$2:$C$5000,2,0))</f>
        <v/>
      </c>
      <c r="Q200" s="280" t="e">
        <f>VLOOKUP(R200,[3]マスター!$B$2:$C$5000,2,0)</f>
        <v>#N/A</v>
      </c>
      <c r="R200" s="280" t="e">
        <f>VLOOKUP(S200,[3]マスター!$B$2:$C$5000,2,0)</f>
        <v>#N/A</v>
      </c>
      <c r="S200" s="281" t="str">
        <f>IF(I200="","",VLOOKUP(I200,[3]マスター!$B$2:$D$5000,3,0))</f>
        <v/>
      </c>
      <c r="T200" s="281"/>
      <c r="U200" s="161" t="str">
        <f>IF(I200="","",VLOOKUP(I200,[3]マスター!$B$2:$L$5000,11,0))</f>
        <v/>
      </c>
      <c r="V200" s="161" t="str">
        <f>IF(I200="","",VLOOKUP(I200,[3]マスター!$B$2:$K$5000,10,0))</f>
        <v/>
      </c>
      <c r="W200" s="179">
        <f t="shared" si="173"/>
        <v>0</v>
      </c>
      <c r="X200" s="163">
        <f t="shared" si="168"/>
        <v>0</v>
      </c>
      <c r="Y200" s="179" t="str">
        <f t="shared" si="175"/>
        <v/>
      </c>
      <c r="Z200" s="180" t="str">
        <f t="shared" si="176"/>
        <v/>
      </c>
      <c r="AA200" s="181" t="str">
        <f t="shared" si="177"/>
        <v/>
      </c>
      <c r="AB200" s="181" t="str">
        <f t="shared" si="178"/>
        <v/>
      </c>
      <c r="AC200" s="264" t="str">
        <f t="shared" si="179"/>
        <v/>
      </c>
      <c r="AD200" s="182" t="str">
        <f t="shared" si="180"/>
        <v/>
      </c>
      <c r="AE200" s="182" t="str">
        <f t="shared" si="181"/>
        <v/>
      </c>
      <c r="AF200" s="182" t="str">
        <f t="shared" si="182"/>
        <v/>
      </c>
      <c r="AG200" s="183" t="str">
        <f t="shared" si="183"/>
        <v/>
      </c>
      <c r="AH200" s="168" t="str">
        <f t="shared" si="193"/>
        <v/>
      </c>
      <c r="AL200" s="125">
        <v>1</v>
      </c>
      <c r="AM200" s="123" t="str">
        <f t="shared" si="195"/>
        <v/>
      </c>
      <c r="AN200" s="123" t="str">
        <f t="shared" si="196"/>
        <v/>
      </c>
      <c r="AO200" s="123">
        <f>COUNTIF($I$72:I200,I200)</f>
        <v>4</v>
      </c>
      <c r="AP200" s="172" t="str">
        <f t="shared" si="186"/>
        <v/>
      </c>
      <c r="AQ200" s="173" t="str">
        <f t="shared" si="187"/>
        <v/>
      </c>
      <c r="AR200" s="14">
        <f t="shared" si="135"/>
        <v>0</v>
      </c>
      <c r="AS200" s="177" t="str">
        <f t="shared" si="188"/>
        <v/>
      </c>
      <c r="AU200" s="128" t="str">
        <f t="shared" si="189"/>
        <v/>
      </c>
      <c r="AV200" s="128">
        <f t="shared" si="190"/>
        <v>0</v>
      </c>
      <c r="AW200" s="184">
        <f>IF(AV200&lt;1,0,SUMIF($I$44:I199,I200,$W$44:W199))</f>
        <v>0</v>
      </c>
      <c r="AX200" s="184">
        <f>IF(AV200&lt;2,0,SUMIF($I201:I$348,I200,$W201:W$348))</f>
        <v>0</v>
      </c>
      <c r="AY200" s="128">
        <f t="shared" si="160"/>
        <v>0</v>
      </c>
      <c r="AZ200" s="128">
        <f t="shared" si="161"/>
        <v>0</v>
      </c>
      <c r="BA200" s="175">
        <f>IF(AW200+AX200=0,0,IF(AW200=0,VLOOKUP(I200,I201:$W$348,15,FALSE),VLOOKUP(I200,$I$45:$W200,15,FALSE)))</f>
        <v>0</v>
      </c>
      <c r="BB200" s="128">
        <f t="shared" si="162"/>
        <v>0</v>
      </c>
      <c r="BC200" s="175">
        <f>IF(AW200+AX200=0,0,IF(AW200=0,VLOOKUP(I200,I201:$Y$348,17,FALSE),VLOOKUP(I200,$I$45:$Y200,17,FALSE)))</f>
        <v>0</v>
      </c>
      <c r="BD200" s="175">
        <f t="shared" si="163"/>
        <v>0</v>
      </c>
      <c r="BE200" s="128">
        <f t="shared" si="164"/>
        <v>0</v>
      </c>
      <c r="BF200" s="176" t="str">
        <f t="shared" si="165"/>
        <v/>
      </c>
      <c r="BG200" s="128">
        <f t="shared" si="166"/>
        <v>0</v>
      </c>
      <c r="BH200" s="175" t="str">
        <f t="shared" si="167"/>
        <v/>
      </c>
      <c r="BK200" s="177" t="str">
        <f t="shared" si="192"/>
        <v/>
      </c>
      <c r="BL200" s="177"/>
      <c r="BM200" s="178"/>
      <c r="BN200" s="178"/>
      <c r="BO200" s="178"/>
      <c r="BP200" s="178"/>
      <c r="BQ200" s="178"/>
    </row>
    <row r="201" spans="1:69" ht="30" customHeight="1" x14ac:dyDescent="0.15">
      <c r="A201" s="152" t="str">
        <f t="shared" si="169"/>
        <v/>
      </c>
      <c r="B201" s="152">
        <f t="shared" ref="B201:B264" si="197">IF(G201="","",SUMIF($G$4:$G$32,G201,$F$4:$F$32))</f>
        <v>0</v>
      </c>
      <c r="C201" s="152">
        <f t="shared" ref="C201:C264" si="198">AO201</f>
        <v>4</v>
      </c>
      <c r="D201" s="152" t="str">
        <f t="shared" si="170"/>
        <v>017</v>
      </c>
      <c r="E201" s="152" t="str">
        <f t="shared" si="171"/>
        <v/>
      </c>
      <c r="F201" s="152">
        <v>17</v>
      </c>
      <c r="G201" s="154" t="str">
        <f t="shared" si="194"/>
        <v>017</v>
      </c>
      <c r="H201" s="140" t="str">
        <f>IF(I201="","",VLOOKUP(I201,[3]マスター!$B$2:$C$5000,2,0))</f>
        <v/>
      </c>
      <c r="I201" s="155"/>
      <c r="J201" s="156"/>
      <c r="K201" s="156"/>
      <c r="L201" s="157"/>
      <c r="M201" s="158"/>
      <c r="N201" s="156"/>
      <c r="O201" s="159" t="str">
        <f t="shared" si="172"/>
        <v/>
      </c>
      <c r="P201" s="280" t="str">
        <f>IF(I201="","",VLOOKUP(I201,[3]マスター!$B$2:$C$5000,2,0))</f>
        <v/>
      </c>
      <c r="Q201" s="280" t="e">
        <f>VLOOKUP(R201,[3]マスター!$B$2:$C$5000,2,0)</f>
        <v>#N/A</v>
      </c>
      <c r="R201" s="280" t="e">
        <f>VLOOKUP(S201,[3]マスター!$B$2:$C$5000,2,0)</f>
        <v>#N/A</v>
      </c>
      <c r="S201" s="281" t="str">
        <f>IF(I201="","",VLOOKUP(I201,[3]マスター!$B$2:$D$5000,3,0))</f>
        <v/>
      </c>
      <c r="T201" s="281"/>
      <c r="U201" s="161" t="str">
        <f>IF(I201="","",VLOOKUP(I201,[3]マスター!$B$2:$L$5000,11,0))</f>
        <v/>
      </c>
      <c r="V201" s="161" t="str">
        <f>IF(I201="","",VLOOKUP(I201,[3]マスター!$B$2:$K$5000,10,0))</f>
        <v/>
      </c>
      <c r="W201" s="179">
        <f t="shared" si="173"/>
        <v>0</v>
      </c>
      <c r="X201" s="163">
        <f t="shared" si="168"/>
        <v>0</v>
      </c>
      <c r="Y201" s="179" t="str">
        <f t="shared" si="175"/>
        <v/>
      </c>
      <c r="Z201" s="180" t="str">
        <f t="shared" si="176"/>
        <v/>
      </c>
      <c r="AA201" s="181" t="str">
        <f t="shared" si="177"/>
        <v/>
      </c>
      <c r="AB201" s="181" t="str">
        <f t="shared" si="178"/>
        <v/>
      </c>
      <c r="AC201" s="264" t="str">
        <f t="shared" si="179"/>
        <v/>
      </c>
      <c r="AD201" s="182" t="str">
        <f t="shared" si="180"/>
        <v/>
      </c>
      <c r="AE201" s="182" t="str">
        <f t="shared" si="181"/>
        <v/>
      </c>
      <c r="AF201" s="182" t="str">
        <f t="shared" si="182"/>
        <v/>
      </c>
      <c r="AG201" s="183" t="str">
        <f t="shared" si="183"/>
        <v/>
      </c>
      <c r="AH201" s="168" t="str">
        <f t="shared" si="193"/>
        <v/>
      </c>
      <c r="AL201" s="125">
        <v>1</v>
      </c>
      <c r="AM201" s="123" t="str">
        <f t="shared" si="195"/>
        <v/>
      </c>
      <c r="AN201" s="123" t="str">
        <f t="shared" si="196"/>
        <v/>
      </c>
      <c r="AO201" s="123">
        <f>COUNTIF($I$72:I201,I201)</f>
        <v>4</v>
      </c>
      <c r="AP201" s="172" t="str">
        <f t="shared" si="186"/>
        <v/>
      </c>
      <c r="AQ201" s="173" t="str">
        <f t="shared" si="187"/>
        <v/>
      </c>
      <c r="AR201" s="14">
        <f t="shared" ref="AR201:AR264" si="199">IF(G201="","",SUMIF($G$4:$G$32,G201,$F$4:$F$32))</f>
        <v>0</v>
      </c>
      <c r="AS201" s="177" t="str">
        <f t="shared" si="188"/>
        <v/>
      </c>
      <c r="AU201" s="128" t="str">
        <f t="shared" si="189"/>
        <v/>
      </c>
      <c r="AV201" s="128">
        <f t="shared" si="190"/>
        <v>0</v>
      </c>
      <c r="AW201" s="184">
        <f>IF(AV201&lt;1,0,SUMIF($I$44:I200,I201,$W$44:W200))</f>
        <v>0</v>
      </c>
      <c r="AX201" s="184">
        <f>IF(AV201&lt;2,0,SUMIF($I202:I$348,I201,$W202:W$348))</f>
        <v>0</v>
      </c>
      <c r="AY201" s="128">
        <f t="shared" si="160"/>
        <v>0</v>
      </c>
      <c r="AZ201" s="128">
        <f t="shared" si="161"/>
        <v>0</v>
      </c>
      <c r="BA201" s="175">
        <f>IF(AW201+AX201=0,0,IF(AW201=0,VLOOKUP(I201,I202:$W$348,15,FALSE),VLOOKUP(I201,$I$45:$W201,15,FALSE)))</f>
        <v>0</v>
      </c>
      <c r="BB201" s="128">
        <f t="shared" si="162"/>
        <v>0</v>
      </c>
      <c r="BC201" s="175">
        <f>IF(AW201+AX201=0,0,IF(AW201=0,VLOOKUP(I201,I202:$Y$348,17,FALSE),VLOOKUP(I201,$I$45:$Y201,17,FALSE)))</f>
        <v>0</v>
      </c>
      <c r="BD201" s="175">
        <f t="shared" si="163"/>
        <v>0</v>
      </c>
      <c r="BE201" s="128">
        <f t="shared" si="164"/>
        <v>0</v>
      </c>
      <c r="BF201" s="176" t="str">
        <f t="shared" si="165"/>
        <v/>
      </c>
      <c r="BG201" s="128">
        <f t="shared" si="166"/>
        <v>0</v>
      </c>
      <c r="BH201" s="175" t="str">
        <f t="shared" si="167"/>
        <v/>
      </c>
      <c r="BK201" s="177" t="str">
        <f t="shared" si="192"/>
        <v/>
      </c>
      <c r="BL201" s="177"/>
      <c r="BM201" s="178"/>
      <c r="BN201" s="178"/>
      <c r="BO201" s="178"/>
      <c r="BP201" s="178"/>
      <c r="BQ201" s="178"/>
    </row>
    <row r="202" spans="1:69" ht="30" customHeight="1" x14ac:dyDescent="0.15">
      <c r="A202" s="152" t="str">
        <f t="shared" si="169"/>
        <v/>
      </c>
      <c r="B202" s="152">
        <f t="shared" si="197"/>
        <v>0</v>
      </c>
      <c r="C202" s="152">
        <f t="shared" si="198"/>
        <v>4</v>
      </c>
      <c r="D202" s="152" t="str">
        <f t="shared" si="170"/>
        <v>018</v>
      </c>
      <c r="E202" s="152" t="str">
        <f t="shared" si="171"/>
        <v/>
      </c>
      <c r="F202" s="152">
        <v>18</v>
      </c>
      <c r="G202" s="154" t="str">
        <f t="shared" si="194"/>
        <v>018</v>
      </c>
      <c r="H202" s="140" t="str">
        <f>IF(I202="","",VLOOKUP(I202,[3]マスター!$B$2:$C$5000,2,0))</f>
        <v/>
      </c>
      <c r="I202" s="155"/>
      <c r="J202" s="156"/>
      <c r="K202" s="156"/>
      <c r="L202" s="157"/>
      <c r="M202" s="158"/>
      <c r="N202" s="156"/>
      <c r="O202" s="159" t="str">
        <f t="shared" si="172"/>
        <v/>
      </c>
      <c r="P202" s="280" t="str">
        <f>IF(I202="","",VLOOKUP(I202,[3]マスター!$B$2:$C$5000,2,0))</f>
        <v/>
      </c>
      <c r="Q202" s="280" t="e">
        <f>VLOOKUP(R202,[3]マスター!$B$2:$C$5000,2,0)</f>
        <v>#N/A</v>
      </c>
      <c r="R202" s="280" t="e">
        <f>VLOOKUP(S202,[3]マスター!$B$2:$C$5000,2,0)</f>
        <v>#N/A</v>
      </c>
      <c r="S202" s="281" t="str">
        <f>IF(I202="","",VLOOKUP(I202,[3]マスター!$B$2:$D$5000,3,0))</f>
        <v/>
      </c>
      <c r="T202" s="281"/>
      <c r="U202" s="161" t="str">
        <f>IF(I202="","",VLOOKUP(I202,[3]マスター!$B$2:$L$5000,11,0))</f>
        <v/>
      </c>
      <c r="V202" s="161" t="str">
        <f>IF(I202="","",VLOOKUP(I202,[3]マスター!$B$2:$K$5000,10,0))</f>
        <v/>
      </c>
      <c r="W202" s="179">
        <f t="shared" si="173"/>
        <v>0</v>
      </c>
      <c r="X202" s="163">
        <f t="shared" si="168"/>
        <v>0</v>
      </c>
      <c r="Y202" s="179" t="str">
        <f t="shared" si="175"/>
        <v/>
      </c>
      <c r="Z202" s="180" t="str">
        <f t="shared" si="176"/>
        <v/>
      </c>
      <c r="AA202" s="181" t="str">
        <f t="shared" si="177"/>
        <v/>
      </c>
      <c r="AB202" s="181" t="str">
        <f t="shared" si="178"/>
        <v/>
      </c>
      <c r="AC202" s="264" t="str">
        <f t="shared" si="179"/>
        <v/>
      </c>
      <c r="AD202" s="182" t="str">
        <f t="shared" si="180"/>
        <v/>
      </c>
      <c r="AE202" s="182" t="str">
        <f t="shared" si="181"/>
        <v/>
      </c>
      <c r="AF202" s="182" t="str">
        <f t="shared" si="182"/>
        <v/>
      </c>
      <c r="AG202" s="183" t="str">
        <f t="shared" si="183"/>
        <v/>
      </c>
      <c r="AH202" s="168" t="str">
        <f t="shared" si="193"/>
        <v/>
      </c>
      <c r="AL202" s="125">
        <v>1</v>
      </c>
      <c r="AM202" s="123" t="str">
        <f t="shared" si="195"/>
        <v/>
      </c>
      <c r="AN202" s="123" t="str">
        <f t="shared" si="196"/>
        <v/>
      </c>
      <c r="AO202" s="123">
        <f>COUNTIF($I$72:I202,I202)</f>
        <v>4</v>
      </c>
      <c r="AP202" s="172" t="str">
        <f t="shared" si="186"/>
        <v/>
      </c>
      <c r="AQ202" s="173" t="str">
        <f t="shared" si="187"/>
        <v/>
      </c>
      <c r="AR202" s="14">
        <f t="shared" si="199"/>
        <v>0</v>
      </c>
      <c r="AS202" s="177" t="str">
        <f t="shared" si="188"/>
        <v/>
      </c>
      <c r="AU202" s="128" t="str">
        <f t="shared" si="189"/>
        <v/>
      </c>
      <c r="AV202" s="128">
        <f t="shared" si="190"/>
        <v>0</v>
      </c>
      <c r="AW202" s="184">
        <f>IF(AV202&lt;1,0,SUMIF($I$44:I201,I202,$W$44:W201))</f>
        <v>0</v>
      </c>
      <c r="AX202" s="184">
        <f>IF(AV202&lt;2,0,SUMIF($I203:I$348,I202,$W203:W$348))</f>
        <v>0</v>
      </c>
      <c r="AY202" s="128">
        <f t="shared" si="160"/>
        <v>0</v>
      </c>
      <c r="AZ202" s="128">
        <f t="shared" si="161"/>
        <v>0</v>
      </c>
      <c r="BA202" s="175">
        <f>IF(AW202+AX202=0,0,IF(AW202=0,VLOOKUP(I202,I203:$W$348,15,FALSE),VLOOKUP(I202,$I$45:$W202,15,FALSE)))</f>
        <v>0</v>
      </c>
      <c r="BB202" s="128">
        <f t="shared" si="162"/>
        <v>0</v>
      </c>
      <c r="BC202" s="175">
        <f>IF(AW202+AX202=0,0,IF(AW202=0,VLOOKUP(I202,I203:$Y$348,17,FALSE),VLOOKUP(I202,$I$45:$Y202,17,FALSE)))</f>
        <v>0</v>
      </c>
      <c r="BD202" s="175">
        <f t="shared" si="163"/>
        <v>0</v>
      </c>
      <c r="BE202" s="128">
        <f t="shared" si="164"/>
        <v>0</v>
      </c>
      <c r="BF202" s="176" t="str">
        <f t="shared" si="165"/>
        <v/>
      </c>
      <c r="BG202" s="128">
        <f t="shared" si="166"/>
        <v>0</v>
      </c>
      <c r="BH202" s="175" t="str">
        <f t="shared" si="167"/>
        <v/>
      </c>
      <c r="BK202" s="177" t="str">
        <f t="shared" si="192"/>
        <v/>
      </c>
      <c r="BL202" s="177"/>
      <c r="BM202" s="178"/>
      <c r="BN202" s="178"/>
      <c r="BO202" s="178"/>
      <c r="BP202" s="178"/>
      <c r="BQ202" s="178"/>
    </row>
    <row r="203" spans="1:69" ht="30" customHeight="1" x14ac:dyDescent="0.15">
      <c r="A203" s="152" t="str">
        <f t="shared" si="169"/>
        <v/>
      </c>
      <c r="B203" s="152">
        <f t="shared" si="197"/>
        <v>0</v>
      </c>
      <c r="C203" s="152">
        <f t="shared" si="198"/>
        <v>4</v>
      </c>
      <c r="D203" s="152" t="str">
        <f t="shared" si="170"/>
        <v>019</v>
      </c>
      <c r="E203" s="152" t="str">
        <f t="shared" si="171"/>
        <v/>
      </c>
      <c r="F203" s="152">
        <v>19</v>
      </c>
      <c r="G203" s="154" t="str">
        <f t="shared" si="194"/>
        <v>019</v>
      </c>
      <c r="H203" s="140" t="str">
        <f>IF(I203="","",VLOOKUP(I203,[3]マスター!$B$2:$C$5000,2,0))</f>
        <v/>
      </c>
      <c r="I203" s="155"/>
      <c r="J203" s="156"/>
      <c r="K203" s="156"/>
      <c r="L203" s="157"/>
      <c r="M203" s="158"/>
      <c r="N203" s="156"/>
      <c r="O203" s="159" t="str">
        <f t="shared" si="172"/>
        <v/>
      </c>
      <c r="P203" s="280" t="str">
        <f>IF(I203="","",VLOOKUP(I203,[3]マスター!$B$2:$C$5000,2,0))</f>
        <v/>
      </c>
      <c r="Q203" s="280" t="e">
        <f>VLOOKUP(R203,[3]マスター!$B$2:$C$5000,2,0)</f>
        <v>#N/A</v>
      </c>
      <c r="R203" s="280" t="e">
        <f>VLOOKUP(S203,[3]マスター!$B$2:$C$5000,2,0)</f>
        <v>#N/A</v>
      </c>
      <c r="S203" s="281" t="str">
        <f>IF(I203="","",VLOOKUP(I203,[3]マスター!$B$2:$D$5000,3,0))</f>
        <v/>
      </c>
      <c r="T203" s="281"/>
      <c r="U203" s="161" t="str">
        <f>IF(I203="","",VLOOKUP(I203,[3]マスター!$B$2:$L$5000,11,0))</f>
        <v/>
      </c>
      <c r="V203" s="161" t="str">
        <f>IF(I203="","",VLOOKUP(I203,[3]マスター!$B$2:$K$5000,10,0))</f>
        <v/>
      </c>
      <c r="W203" s="179">
        <f t="shared" si="173"/>
        <v>0</v>
      </c>
      <c r="X203" s="163">
        <f t="shared" si="168"/>
        <v>0</v>
      </c>
      <c r="Y203" s="179" t="str">
        <f t="shared" si="175"/>
        <v/>
      </c>
      <c r="Z203" s="180" t="str">
        <f t="shared" si="176"/>
        <v/>
      </c>
      <c r="AA203" s="181" t="str">
        <f t="shared" si="177"/>
        <v/>
      </c>
      <c r="AB203" s="181" t="str">
        <f t="shared" si="178"/>
        <v/>
      </c>
      <c r="AC203" s="264" t="str">
        <f t="shared" si="179"/>
        <v/>
      </c>
      <c r="AD203" s="182" t="str">
        <f t="shared" si="180"/>
        <v/>
      </c>
      <c r="AE203" s="182" t="str">
        <f t="shared" si="181"/>
        <v/>
      </c>
      <c r="AF203" s="182" t="str">
        <f t="shared" si="182"/>
        <v/>
      </c>
      <c r="AG203" s="183" t="str">
        <f t="shared" si="183"/>
        <v/>
      </c>
      <c r="AH203" s="168" t="str">
        <f t="shared" si="193"/>
        <v/>
      </c>
      <c r="AL203" s="125">
        <v>1</v>
      </c>
      <c r="AM203" s="123" t="str">
        <f t="shared" si="195"/>
        <v/>
      </c>
      <c r="AN203" s="123" t="str">
        <f t="shared" si="196"/>
        <v/>
      </c>
      <c r="AO203" s="123">
        <f>COUNTIF($I$72:I203,I203)</f>
        <v>4</v>
      </c>
      <c r="AP203" s="172" t="str">
        <f t="shared" si="186"/>
        <v/>
      </c>
      <c r="AQ203" s="173" t="str">
        <f t="shared" si="187"/>
        <v/>
      </c>
      <c r="AR203" s="14">
        <f t="shared" si="199"/>
        <v>0</v>
      </c>
      <c r="AS203" s="177" t="str">
        <f t="shared" si="188"/>
        <v/>
      </c>
      <c r="AU203" s="128" t="str">
        <f t="shared" si="189"/>
        <v/>
      </c>
      <c r="AV203" s="128">
        <f t="shared" si="190"/>
        <v>0</v>
      </c>
      <c r="AW203" s="184">
        <f>IF(AV203&lt;1,0,SUMIF($I$44:I202,I203,$W$44:W202))</f>
        <v>0</v>
      </c>
      <c r="AX203" s="184">
        <f>IF(AV203&lt;2,0,SUMIF($I204:I$348,I203,$W204:W$348))</f>
        <v>0</v>
      </c>
      <c r="AY203" s="128">
        <f t="shared" si="160"/>
        <v>0</v>
      </c>
      <c r="AZ203" s="128">
        <f t="shared" si="161"/>
        <v>0</v>
      </c>
      <c r="BA203" s="175">
        <f>IF(AW203+AX203=0,0,IF(AW203=0,VLOOKUP(I203,I204:$W$348,15,FALSE),VLOOKUP(I203,$I$45:$W203,15,FALSE)))</f>
        <v>0</v>
      </c>
      <c r="BB203" s="128">
        <f t="shared" si="162"/>
        <v>0</v>
      </c>
      <c r="BC203" s="175">
        <f>IF(AW203+AX203=0,0,IF(AW203=0,VLOOKUP(I203,I204:$Y$348,17,FALSE),VLOOKUP(I203,$I$45:$Y203,17,FALSE)))</f>
        <v>0</v>
      </c>
      <c r="BD203" s="175">
        <f t="shared" si="163"/>
        <v>0</v>
      </c>
      <c r="BE203" s="128">
        <f t="shared" si="164"/>
        <v>0</v>
      </c>
      <c r="BF203" s="176" t="str">
        <f t="shared" si="165"/>
        <v/>
      </c>
      <c r="BG203" s="128">
        <f t="shared" si="166"/>
        <v>0</v>
      </c>
      <c r="BH203" s="175" t="str">
        <f t="shared" si="167"/>
        <v/>
      </c>
      <c r="BK203" s="177" t="str">
        <f t="shared" si="192"/>
        <v/>
      </c>
      <c r="BL203" s="177"/>
      <c r="BM203" s="178"/>
      <c r="BN203" s="178"/>
      <c r="BO203" s="178"/>
      <c r="BP203" s="178"/>
      <c r="BQ203" s="178"/>
    </row>
    <row r="204" spans="1:69" ht="30" customHeight="1" x14ac:dyDescent="0.15">
      <c r="A204" s="152" t="str">
        <f t="shared" si="169"/>
        <v/>
      </c>
      <c r="B204" s="152">
        <f t="shared" si="197"/>
        <v>0</v>
      </c>
      <c r="C204" s="152">
        <f t="shared" si="198"/>
        <v>4</v>
      </c>
      <c r="D204" s="152" t="str">
        <f t="shared" si="170"/>
        <v>020</v>
      </c>
      <c r="E204" s="152" t="str">
        <f t="shared" si="171"/>
        <v/>
      </c>
      <c r="F204" s="152">
        <v>20</v>
      </c>
      <c r="G204" s="154" t="str">
        <f t="shared" si="194"/>
        <v>020</v>
      </c>
      <c r="H204" s="140" t="str">
        <f>IF(I204="","",VLOOKUP(I204,[3]マスター!$B$2:$C$5000,2,0))</f>
        <v/>
      </c>
      <c r="I204" s="155"/>
      <c r="J204" s="156"/>
      <c r="K204" s="156"/>
      <c r="L204" s="157"/>
      <c r="M204" s="158"/>
      <c r="N204" s="156"/>
      <c r="O204" s="159" t="str">
        <f t="shared" si="172"/>
        <v/>
      </c>
      <c r="P204" s="280" t="str">
        <f>IF(I204="","",VLOOKUP(I204,[3]マスター!$B$2:$C$5000,2,0))</f>
        <v/>
      </c>
      <c r="Q204" s="280" t="e">
        <f>VLOOKUP(R204,[3]マスター!$B$2:$C$5000,2,0)</f>
        <v>#N/A</v>
      </c>
      <c r="R204" s="280" t="e">
        <f>VLOOKUP(S204,[3]マスター!$B$2:$C$5000,2,0)</f>
        <v>#N/A</v>
      </c>
      <c r="S204" s="281" t="str">
        <f>IF(I204="","",VLOOKUP(I204,[3]マスター!$B$2:$D$5000,3,0))</f>
        <v/>
      </c>
      <c r="T204" s="281"/>
      <c r="U204" s="161" t="str">
        <f>IF(I204="","",VLOOKUP(I204,[3]マスター!$B$2:$L$5000,11,0))</f>
        <v/>
      </c>
      <c r="V204" s="161" t="str">
        <f>IF(I204="","",VLOOKUP(I204,[3]マスター!$B$2:$K$5000,10,0))</f>
        <v/>
      </c>
      <c r="W204" s="179">
        <f t="shared" si="173"/>
        <v>0</v>
      </c>
      <c r="X204" s="163">
        <f t="shared" si="168"/>
        <v>0</v>
      </c>
      <c r="Y204" s="179" t="str">
        <f t="shared" si="175"/>
        <v/>
      </c>
      <c r="Z204" s="180" t="str">
        <f t="shared" si="176"/>
        <v/>
      </c>
      <c r="AA204" s="181" t="str">
        <f t="shared" si="177"/>
        <v/>
      </c>
      <c r="AB204" s="181" t="str">
        <f t="shared" si="178"/>
        <v/>
      </c>
      <c r="AC204" s="264" t="str">
        <f t="shared" si="179"/>
        <v/>
      </c>
      <c r="AD204" s="182" t="str">
        <f t="shared" si="180"/>
        <v/>
      </c>
      <c r="AE204" s="182" t="str">
        <f t="shared" si="181"/>
        <v/>
      </c>
      <c r="AF204" s="182" t="str">
        <f t="shared" si="182"/>
        <v/>
      </c>
      <c r="AG204" s="183" t="str">
        <f t="shared" si="183"/>
        <v/>
      </c>
      <c r="AH204" s="168" t="str">
        <f t="shared" si="193"/>
        <v/>
      </c>
      <c r="AL204" s="125">
        <v>1</v>
      </c>
      <c r="AM204" s="123" t="str">
        <f t="shared" si="195"/>
        <v/>
      </c>
      <c r="AN204" s="123" t="str">
        <f t="shared" si="196"/>
        <v/>
      </c>
      <c r="AO204" s="123">
        <f>COUNTIF($I$72:I204,I204)</f>
        <v>4</v>
      </c>
      <c r="AP204" s="172" t="str">
        <f t="shared" si="186"/>
        <v/>
      </c>
      <c r="AQ204" s="173" t="str">
        <f t="shared" si="187"/>
        <v/>
      </c>
      <c r="AR204" s="14">
        <f t="shared" si="199"/>
        <v>0</v>
      </c>
      <c r="AS204" s="177" t="str">
        <f t="shared" si="188"/>
        <v/>
      </c>
      <c r="AU204" s="128" t="str">
        <f t="shared" si="189"/>
        <v/>
      </c>
      <c r="AV204" s="128">
        <f t="shared" si="190"/>
        <v>0</v>
      </c>
      <c r="AW204" s="184">
        <f>IF(AV204&lt;1,0,SUMIF($I$44:I203,I204,$W$44:W203))</f>
        <v>0</v>
      </c>
      <c r="AX204" s="184">
        <f>IF(AV204&lt;2,0,SUMIF($I205:I$348,I204,$W205:W$348))</f>
        <v>0</v>
      </c>
      <c r="AY204" s="128">
        <f t="shared" si="160"/>
        <v>0</v>
      </c>
      <c r="AZ204" s="128">
        <f t="shared" si="161"/>
        <v>0</v>
      </c>
      <c r="BA204" s="175">
        <f>IF(AW204+AX204=0,0,IF(AW204=0,VLOOKUP(I204,I205:$W$348,15,FALSE),VLOOKUP(I204,$I$45:$W204,15,FALSE)))</f>
        <v>0</v>
      </c>
      <c r="BB204" s="128">
        <f t="shared" si="162"/>
        <v>0</v>
      </c>
      <c r="BC204" s="175">
        <f>IF(AW204+AX204=0,0,IF(AW204=0,VLOOKUP(I204,I205:$Y$348,17,FALSE),VLOOKUP(I204,$I$45:$Y204,17,FALSE)))</f>
        <v>0</v>
      </c>
      <c r="BD204" s="175">
        <f t="shared" si="163"/>
        <v>0</v>
      </c>
      <c r="BE204" s="128">
        <f t="shared" si="164"/>
        <v>0</v>
      </c>
      <c r="BF204" s="176" t="str">
        <f t="shared" si="165"/>
        <v/>
      </c>
      <c r="BG204" s="128">
        <f t="shared" si="166"/>
        <v>0</v>
      </c>
      <c r="BH204" s="175" t="str">
        <f t="shared" si="167"/>
        <v/>
      </c>
      <c r="BK204" s="177" t="str">
        <f t="shared" si="192"/>
        <v/>
      </c>
      <c r="BL204" s="177"/>
      <c r="BM204" s="178"/>
      <c r="BN204" s="178"/>
      <c r="BO204" s="178"/>
      <c r="BP204" s="178"/>
      <c r="BQ204" s="178"/>
    </row>
    <row r="205" spans="1:69" ht="30" customHeight="1" x14ac:dyDescent="0.15">
      <c r="A205" s="152" t="str">
        <f t="shared" si="169"/>
        <v/>
      </c>
      <c r="B205" s="152">
        <f t="shared" si="197"/>
        <v>0</v>
      </c>
      <c r="C205" s="152">
        <f t="shared" si="198"/>
        <v>4</v>
      </c>
      <c r="D205" s="152" t="str">
        <f t="shared" si="170"/>
        <v>021</v>
      </c>
      <c r="E205" s="152" t="str">
        <f t="shared" si="171"/>
        <v/>
      </c>
      <c r="F205" s="152">
        <v>21</v>
      </c>
      <c r="G205" s="154" t="str">
        <f t="shared" si="194"/>
        <v>021</v>
      </c>
      <c r="H205" s="140" t="str">
        <f>IF(I205="","",VLOOKUP(I205,[3]マスター!$B$2:$C$5000,2,0))</f>
        <v/>
      </c>
      <c r="I205" s="155"/>
      <c r="J205" s="156"/>
      <c r="K205" s="156"/>
      <c r="L205" s="157"/>
      <c r="M205" s="158"/>
      <c r="N205" s="156"/>
      <c r="O205" s="159" t="str">
        <f t="shared" si="172"/>
        <v/>
      </c>
      <c r="P205" s="280" t="str">
        <f>IF(I205="","",VLOOKUP(I205,[3]マスター!$B$2:$C$5000,2,0))</f>
        <v/>
      </c>
      <c r="Q205" s="280" t="e">
        <f>VLOOKUP(R205,[3]マスター!$B$2:$C$5000,2,0)</f>
        <v>#N/A</v>
      </c>
      <c r="R205" s="280" t="e">
        <f>VLOOKUP(S205,[3]マスター!$B$2:$C$5000,2,0)</f>
        <v>#N/A</v>
      </c>
      <c r="S205" s="281" t="str">
        <f>IF(I205="","",VLOOKUP(I205,[3]マスター!$B$2:$D$5000,3,0))</f>
        <v/>
      </c>
      <c r="T205" s="281"/>
      <c r="U205" s="161" t="str">
        <f>IF(I205="","",VLOOKUP(I205,[3]マスター!$B$2:$L$5000,11,0))</f>
        <v/>
      </c>
      <c r="V205" s="161" t="str">
        <f>IF(I205="","",VLOOKUP(I205,[3]マスター!$B$2:$K$5000,10,0))</f>
        <v/>
      </c>
      <c r="W205" s="179">
        <f t="shared" si="173"/>
        <v>0</v>
      </c>
      <c r="X205" s="163">
        <f t="shared" si="168"/>
        <v>0</v>
      </c>
      <c r="Y205" s="179" t="str">
        <f t="shared" si="175"/>
        <v/>
      </c>
      <c r="Z205" s="180" t="str">
        <f t="shared" si="176"/>
        <v/>
      </c>
      <c r="AA205" s="181" t="str">
        <f t="shared" si="177"/>
        <v/>
      </c>
      <c r="AB205" s="181" t="str">
        <f t="shared" si="178"/>
        <v/>
      </c>
      <c r="AC205" s="264" t="str">
        <f t="shared" si="179"/>
        <v/>
      </c>
      <c r="AD205" s="182" t="str">
        <f t="shared" si="180"/>
        <v/>
      </c>
      <c r="AE205" s="182" t="str">
        <f t="shared" si="181"/>
        <v/>
      </c>
      <c r="AF205" s="182" t="str">
        <f t="shared" si="182"/>
        <v/>
      </c>
      <c r="AG205" s="183" t="str">
        <f t="shared" si="183"/>
        <v/>
      </c>
      <c r="AH205" s="168" t="str">
        <f t="shared" si="193"/>
        <v/>
      </c>
      <c r="AL205" s="125">
        <v>1</v>
      </c>
      <c r="AM205" s="123" t="str">
        <f t="shared" si="195"/>
        <v/>
      </c>
      <c r="AN205" s="123" t="str">
        <f t="shared" si="196"/>
        <v/>
      </c>
      <c r="AO205" s="123">
        <f>COUNTIF($I$72:I205,I205)</f>
        <v>4</v>
      </c>
      <c r="AP205" s="172" t="str">
        <f t="shared" si="186"/>
        <v/>
      </c>
      <c r="AQ205" s="173" t="str">
        <f t="shared" si="187"/>
        <v/>
      </c>
      <c r="AR205" s="14">
        <f t="shared" si="199"/>
        <v>0</v>
      </c>
      <c r="AS205" s="177" t="str">
        <f t="shared" si="188"/>
        <v/>
      </c>
      <c r="AU205" s="128" t="str">
        <f t="shared" si="189"/>
        <v/>
      </c>
      <c r="AV205" s="128">
        <f t="shared" si="190"/>
        <v>0</v>
      </c>
      <c r="AW205" s="184">
        <f>IF(AV205&lt;1,0,SUMIF($I$44:I204,I205,$W$44:W204))</f>
        <v>0</v>
      </c>
      <c r="AX205" s="184">
        <f>IF(AV205&lt;2,0,SUMIF($I206:I$348,I205,$W206:W$348))</f>
        <v>0</v>
      </c>
      <c r="AY205" s="128">
        <f t="shared" si="160"/>
        <v>0</v>
      </c>
      <c r="AZ205" s="128">
        <f t="shared" si="161"/>
        <v>0</v>
      </c>
      <c r="BA205" s="175">
        <f>IF(AW205+AX205=0,0,IF(AW205=0,VLOOKUP(I205,I206:$W$348,15,FALSE),VLOOKUP(I205,$I$45:$W205,15,FALSE)))</f>
        <v>0</v>
      </c>
      <c r="BB205" s="128">
        <f t="shared" si="162"/>
        <v>0</v>
      </c>
      <c r="BC205" s="175">
        <f>IF(AW205+AX205=0,0,IF(AW205=0,VLOOKUP(I205,I206:$Y$348,17,FALSE),VLOOKUP(I205,$I$45:$Y205,17,FALSE)))</f>
        <v>0</v>
      </c>
      <c r="BD205" s="175">
        <f t="shared" si="163"/>
        <v>0</v>
      </c>
      <c r="BE205" s="128">
        <f t="shared" si="164"/>
        <v>0</v>
      </c>
      <c r="BF205" s="176" t="str">
        <f t="shared" si="165"/>
        <v/>
      </c>
      <c r="BG205" s="128">
        <f t="shared" si="166"/>
        <v>0</v>
      </c>
      <c r="BH205" s="175" t="str">
        <f t="shared" si="167"/>
        <v/>
      </c>
      <c r="BK205" s="177" t="str">
        <f t="shared" si="192"/>
        <v/>
      </c>
      <c r="BL205" s="177"/>
      <c r="BM205" s="178"/>
      <c r="BN205" s="178"/>
      <c r="BO205" s="178"/>
      <c r="BP205" s="178"/>
      <c r="BQ205" s="178"/>
    </row>
    <row r="206" spans="1:69" ht="30" customHeight="1" x14ac:dyDescent="0.15">
      <c r="A206" s="152" t="str">
        <f t="shared" si="169"/>
        <v/>
      </c>
      <c r="B206" s="152">
        <f t="shared" si="197"/>
        <v>0</v>
      </c>
      <c r="C206" s="152">
        <f t="shared" si="198"/>
        <v>4</v>
      </c>
      <c r="D206" s="152" t="str">
        <f t="shared" si="170"/>
        <v>022</v>
      </c>
      <c r="E206" s="152" t="str">
        <f t="shared" si="171"/>
        <v/>
      </c>
      <c r="F206" s="152">
        <v>22</v>
      </c>
      <c r="G206" s="154" t="str">
        <f t="shared" si="194"/>
        <v>022</v>
      </c>
      <c r="H206" s="140" t="str">
        <f>IF(I206="","",VLOOKUP(I206,[3]マスター!$B$2:$C$5000,2,0))</f>
        <v/>
      </c>
      <c r="I206" s="155"/>
      <c r="J206" s="156"/>
      <c r="K206" s="156"/>
      <c r="L206" s="157"/>
      <c r="M206" s="158"/>
      <c r="N206" s="156"/>
      <c r="O206" s="159" t="str">
        <f t="shared" si="172"/>
        <v/>
      </c>
      <c r="P206" s="280" t="str">
        <f>IF(I206="","",VLOOKUP(I206,[3]マスター!$B$2:$C$5000,2,0))</f>
        <v/>
      </c>
      <c r="Q206" s="280" t="e">
        <f>VLOOKUP(R206,[3]マスター!$B$2:$C$5000,2,0)</f>
        <v>#N/A</v>
      </c>
      <c r="R206" s="280" t="e">
        <f>VLOOKUP(S206,[3]マスター!$B$2:$C$5000,2,0)</f>
        <v>#N/A</v>
      </c>
      <c r="S206" s="281" t="str">
        <f>IF(I206="","",VLOOKUP(I206,[3]マスター!$B$2:$D$5000,3,0))</f>
        <v/>
      </c>
      <c r="T206" s="281"/>
      <c r="U206" s="161" t="str">
        <f>IF(I206="","",VLOOKUP(I206,[3]マスター!$B$2:$L$5000,11,0))</f>
        <v/>
      </c>
      <c r="V206" s="161" t="str">
        <f>IF(I206="","",VLOOKUP(I206,[3]マスター!$B$2:$K$5000,10,0))</f>
        <v/>
      </c>
      <c r="W206" s="179">
        <f t="shared" si="173"/>
        <v>0</v>
      </c>
      <c r="X206" s="163">
        <f t="shared" si="168"/>
        <v>0</v>
      </c>
      <c r="Y206" s="179" t="str">
        <f t="shared" si="175"/>
        <v/>
      </c>
      <c r="Z206" s="180" t="str">
        <f t="shared" si="176"/>
        <v/>
      </c>
      <c r="AA206" s="181" t="str">
        <f t="shared" si="177"/>
        <v/>
      </c>
      <c r="AB206" s="181" t="str">
        <f t="shared" si="178"/>
        <v/>
      </c>
      <c r="AC206" s="264" t="str">
        <f t="shared" si="179"/>
        <v/>
      </c>
      <c r="AD206" s="182" t="str">
        <f t="shared" si="180"/>
        <v/>
      </c>
      <c r="AE206" s="182" t="str">
        <f t="shared" si="181"/>
        <v/>
      </c>
      <c r="AF206" s="182" t="str">
        <f t="shared" si="182"/>
        <v/>
      </c>
      <c r="AG206" s="183" t="str">
        <f t="shared" si="183"/>
        <v/>
      </c>
      <c r="AH206" s="168" t="str">
        <f t="shared" si="193"/>
        <v/>
      </c>
      <c r="AL206" s="125">
        <v>1</v>
      </c>
      <c r="AM206" s="123" t="str">
        <f t="shared" si="195"/>
        <v/>
      </c>
      <c r="AN206" s="123" t="str">
        <f t="shared" si="196"/>
        <v/>
      </c>
      <c r="AO206" s="123">
        <f>COUNTIF($I$72:I206,I206)</f>
        <v>4</v>
      </c>
      <c r="AP206" s="172" t="str">
        <f t="shared" si="186"/>
        <v/>
      </c>
      <c r="AQ206" s="173" t="str">
        <f t="shared" si="187"/>
        <v/>
      </c>
      <c r="AR206" s="14">
        <f t="shared" si="199"/>
        <v>0</v>
      </c>
      <c r="AS206" s="177" t="str">
        <f t="shared" si="188"/>
        <v/>
      </c>
      <c r="AU206" s="128" t="str">
        <f t="shared" si="189"/>
        <v/>
      </c>
      <c r="AV206" s="128">
        <f t="shared" si="190"/>
        <v>0</v>
      </c>
      <c r="AW206" s="184">
        <f>IF(AV206&lt;1,0,SUMIF($I$44:I205,I206,$W$44:W205))</f>
        <v>0</v>
      </c>
      <c r="AX206" s="184">
        <f>IF(AV206&lt;2,0,SUMIF($I207:I$348,I206,$W207:W$348))</f>
        <v>0</v>
      </c>
      <c r="AY206" s="128">
        <f t="shared" si="160"/>
        <v>0</v>
      </c>
      <c r="AZ206" s="128">
        <f t="shared" si="161"/>
        <v>0</v>
      </c>
      <c r="BA206" s="175">
        <f>IF(AW206+AX206=0,0,IF(AW206=0,VLOOKUP(I206,I207:$W$348,15,FALSE),VLOOKUP(I206,$I$45:$W206,15,FALSE)))</f>
        <v>0</v>
      </c>
      <c r="BB206" s="128">
        <f t="shared" si="162"/>
        <v>0</v>
      </c>
      <c r="BC206" s="175">
        <f>IF(AW206+AX206=0,0,IF(AW206=0,VLOOKUP(I206,I207:$Y$348,17,FALSE),VLOOKUP(I206,$I$45:$Y206,17,FALSE)))</f>
        <v>0</v>
      </c>
      <c r="BD206" s="175">
        <f t="shared" si="163"/>
        <v>0</v>
      </c>
      <c r="BE206" s="128">
        <f t="shared" si="164"/>
        <v>0</v>
      </c>
      <c r="BF206" s="176" t="str">
        <f t="shared" si="165"/>
        <v/>
      </c>
      <c r="BG206" s="128">
        <f t="shared" si="166"/>
        <v>0</v>
      </c>
      <c r="BH206" s="175" t="str">
        <f t="shared" si="167"/>
        <v/>
      </c>
      <c r="BK206" s="177" t="str">
        <f t="shared" si="192"/>
        <v/>
      </c>
      <c r="BL206" s="177"/>
      <c r="BM206" s="178"/>
      <c r="BN206" s="178"/>
      <c r="BO206" s="178"/>
      <c r="BP206" s="178"/>
      <c r="BQ206" s="178"/>
    </row>
    <row r="207" spans="1:69" ht="30" customHeight="1" x14ac:dyDescent="0.15">
      <c r="A207" s="152" t="str">
        <f t="shared" si="169"/>
        <v/>
      </c>
      <c r="B207" s="152">
        <f t="shared" si="197"/>
        <v>0</v>
      </c>
      <c r="C207" s="152">
        <f t="shared" si="198"/>
        <v>4</v>
      </c>
      <c r="D207" s="152" t="str">
        <f t="shared" si="170"/>
        <v>023</v>
      </c>
      <c r="E207" s="152" t="str">
        <f t="shared" si="171"/>
        <v/>
      </c>
      <c r="F207" s="152">
        <v>23</v>
      </c>
      <c r="G207" s="154" t="str">
        <f t="shared" si="194"/>
        <v>023</v>
      </c>
      <c r="H207" s="140" t="str">
        <f>IF(I207="","",VLOOKUP(I207,[3]マスター!$B$2:$C$5000,2,0))</f>
        <v/>
      </c>
      <c r="I207" s="155"/>
      <c r="J207" s="156"/>
      <c r="K207" s="156"/>
      <c r="L207" s="157"/>
      <c r="M207" s="158"/>
      <c r="N207" s="156"/>
      <c r="O207" s="159" t="str">
        <f t="shared" si="172"/>
        <v/>
      </c>
      <c r="P207" s="280" t="str">
        <f>IF(I207="","",VLOOKUP(I207,[3]マスター!$B$2:$C$5000,2,0))</f>
        <v/>
      </c>
      <c r="Q207" s="280" t="e">
        <f>VLOOKUP(R207,[3]マスター!$B$2:$C$5000,2,0)</f>
        <v>#N/A</v>
      </c>
      <c r="R207" s="280" t="e">
        <f>VLOOKUP(S207,[3]マスター!$B$2:$C$5000,2,0)</f>
        <v>#N/A</v>
      </c>
      <c r="S207" s="281" t="str">
        <f>IF(I207="","",VLOOKUP(I207,[3]マスター!$B$2:$D$5000,3,0))</f>
        <v/>
      </c>
      <c r="T207" s="281"/>
      <c r="U207" s="161" t="str">
        <f>IF(I207="","",VLOOKUP(I207,[3]マスター!$B$2:$L$5000,11,0))</f>
        <v/>
      </c>
      <c r="V207" s="161" t="str">
        <f>IF(I207="","",VLOOKUP(I207,[3]マスター!$B$2:$K$5000,10,0))</f>
        <v/>
      </c>
      <c r="W207" s="179">
        <f t="shared" si="173"/>
        <v>0</v>
      </c>
      <c r="X207" s="163">
        <f t="shared" si="168"/>
        <v>0</v>
      </c>
      <c r="Y207" s="179" t="str">
        <f t="shared" si="175"/>
        <v/>
      </c>
      <c r="Z207" s="180" t="str">
        <f t="shared" si="176"/>
        <v/>
      </c>
      <c r="AA207" s="181" t="str">
        <f t="shared" si="177"/>
        <v/>
      </c>
      <c r="AB207" s="181" t="str">
        <f t="shared" si="178"/>
        <v/>
      </c>
      <c r="AC207" s="264" t="str">
        <f t="shared" si="179"/>
        <v/>
      </c>
      <c r="AD207" s="182" t="str">
        <f t="shared" si="180"/>
        <v/>
      </c>
      <c r="AE207" s="182" t="str">
        <f t="shared" si="181"/>
        <v/>
      </c>
      <c r="AF207" s="182" t="str">
        <f t="shared" si="182"/>
        <v/>
      </c>
      <c r="AG207" s="183" t="str">
        <f t="shared" si="183"/>
        <v/>
      </c>
      <c r="AH207" s="168" t="str">
        <f t="shared" si="193"/>
        <v/>
      </c>
      <c r="AI207" s="208"/>
      <c r="AL207" s="125">
        <v>1</v>
      </c>
      <c r="AM207" s="123" t="str">
        <f t="shared" si="195"/>
        <v/>
      </c>
      <c r="AN207" s="123" t="str">
        <f t="shared" si="196"/>
        <v/>
      </c>
      <c r="AO207" s="123">
        <f>COUNTIF($I$72:I207,I207)</f>
        <v>4</v>
      </c>
      <c r="AP207" s="172" t="str">
        <f t="shared" si="186"/>
        <v/>
      </c>
      <c r="AQ207" s="173" t="str">
        <f t="shared" si="187"/>
        <v/>
      </c>
      <c r="AR207" s="14">
        <f t="shared" si="199"/>
        <v>0</v>
      </c>
      <c r="AS207" s="177" t="str">
        <f t="shared" si="188"/>
        <v/>
      </c>
      <c r="AU207" s="128" t="str">
        <f t="shared" si="189"/>
        <v/>
      </c>
      <c r="AV207" s="128">
        <f t="shared" si="190"/>
        <v>0</v>
      </c>
      <c r="AW207" s="184">
        <f>IF(AV207&lt;1,0,SUMIF($I$44:I206,I207,$W$44:W206))</f>
        <v>0</v>
      </c>
      <c r="AX207" s="184">
        <f>IF(AV207&lt;2,0,SUMIF($I208:I$348,I207,$W208:W$348))</f>
        <v>0</v>
      </c>
      <c r="AY207" s="128">
        <f t="shared" si="160"/>
        <v>0</v>
      </c>
      <c r="AZ207" s="128">
        <f t="shared" si="161"/>
        <v>0</v>
      </c>
      <c r="BA207" s="175">
        <f>IF(AW207+AX207=0,0,IF(AW207=0,VLOOKUP(I207,I208:$W$348,15,FALSE),VLOOKUP(I207,$I$45:$W207,15,FALSE)))</f>
        <v>0</v>
      </c>
      <c r="BB207" s="128">
        <f t="shared" si="162"/>
        <v>0</v>
      </c>
      <c r="BC207" s="175">
        <f>IF(AW207+AX207=0,0,IF(AW207=0,VLOOKUP(I207,I208:$Y$348,17,FALSE),VLOOKUP(I207,$I$45:$Y207,17,FALSE)))</f>
        <v>0</v>
      </c>
      <c r="BD207" s="175">
        <f t="shared" si="163"/>
        <v>0</v>
      </c>
      <c r="BE207" s="128">
        <f t="shared" si="164"/>
        <v>0</v>
      </c>
      <c r="BF207" s="176" t="str">
        <f t="shared" si="165"/>
        <v/>
      </c>
      <c r="BG207" s="128">
        <f t="shared" si="166"/>
        <v>0</v>
      </c>
      <c r="BH207" s="175" t="str">
        <f t="shared" si="167"/>
        <v/>
      </c>
      <c r="BK207" s="177" t="str">
        <f t="shared" si="192"/>
        <v/>
      </c>
      <c r="BL207" s="177"/>
      <c r="BM207" s="178"/>
      <c r="BN207" s="178"/>
      <c r="BO207" s="178"/>
      <c r="BP207" s="178"/>
      <c r="BQ207" s="178"/>
    </row>
    <row r="208" spans="1:69" ht="30" customHeight="1" x14ac:dyDescent="0.15">
      <c r="A208" s="152" t="str">
        <f t="shared" si="169"/>
        <v/>
      </c>
      <c r="B208" s="152">
        <f t="shared" si="197"/>
        <v>0</v>
      </c>
      <c r="C208" s="152">
        <f t="shared" si="198"/>
        <v>4</v>
      </c>
      <c r="D208" s="152" t="str">
        <f t="shared" si="170"/>
        <v>024</v>
      </c>
      <c r="E208" s="152" t="str">
        <f t="shared" si="171"/>
        <v/>
      </c>
      <c r="F208" s="152">
        <v>24</v>
      </c>
      <c r="G208" s="154" t="str">
        <f t="shared" si="194"/>
        <v>024</v>
      </c>
      <c r="H208" s="140" t="str">
        <f>IF(I208="","",VLOOKUP(I208,[3]マスター!$B$2:$C$5000,2,0))</f>
        <v/>
      </c>
      <c r="I208" s="155"/>
      <c r="J208" s="156"/>
      <c r="K208" s="156"/>
      <c r="L208" s="157"/>
      <c r="M208" s="158"/>
      <c r="N208" s="156"/>
      <c r="O208" s="159" t="str">
        <f t="shared" si="172"/>
        <v/>
      </c>
      <c r="P208" s="280" t="str">
        <f>IF(I208="","",VLOOKUP(I208,[3]マスター!$B$2:$C$5000,2,0))</f>
        <v/>
      </c>
      <c r="Q208" s="280" t="e">
        <f>VLOOKUP(R208,[3]マスター!$B$2:$C$5000,2,0)</f>
        <v>#N/A</v>
      </c>
      <c r="R208" s="280" t="e">
        <f>VLOOKUP(S208,[3]マスター!$B$2:$C$5000,2,0)</f>
        <v>#N/A</v>
      </c>
      <c r="S208" s="281" t="str">
        <f>IF(I208="","",VLOOKUP(I208,[3]マスター!$B$2:$D$5000,3,0))</f>
        <v/>
      </c>
      <c r="T208" s="281"/>
      <c r="U208" s="161" t="str">
        <f>IF(I208="","",VLOOKUP(I208,[3]マスター!$B$2:$L$5000,11,0))</f>
        <v/>
      </c>
      <c r="V208" s="161" t="str">
        <f>IF(I208="","",VLOOKUP(I208,[3]マスター!$B$2:$K$5000,10,0))</f>
        <v/>
      </c>
      <c r="W208" s="179">
        <f t="shared" si="173"/>
        <v>0</v>
      </c>
      <c r="X208" s="163">
        <f t="shared" si="168"/>
        <v>0</v>
      </c>
      <c r="Y208" s="179" t="str">
        <f t="shared" si="175"/>
        <v/>
      </c>
      <c r="Z208" s="180" t="str">
        <f t="shared" si="176"/>
        <v/>
      </c>
      <c r="AA208" s="181" t="str">
        <f t="shared" si="177"/>
        <v/>
      </c>
      <c r="AB208" s="181" t="str">
        <f t="shared" si="178"/>
        <v/>
      </c>
      <c r="AC208" s="264" t="str">
        <f t="shared" si="179"/>
        <v/>
      </c>
      <c r="AD208" s="182" t="str">
        <f t="shared" si="180"/>
        <v/>
      </c>
      <c r="AE208" s="182" t="str">
        <f t="shared" si="181"/>
        <v/>
      </c>
      <c r="AF208" s="182" t="str">
        <f t="shared" si="182"/>
        <v/>
      </c>
      <c r="AG208" s="183" t="str">
        <f t="shared" si="183"/>
        <v/>
      </c>
      <c r="AH208" s="168" t="str">
        <f t="shared" si="193"/>
        <v/>
      </c>
      <c r="AL208" s="125">
        <v>1</v>
      </c>
      <c r="AM208" s="123" t="str">
        <f t="shared" si="195"/>
        <v/>
      </c>
      <c r="AN208" s="123" t="str">
        <f t="shared" si="196"/>
        <v/>
      </c>
      <c r="AO208" s="123">
        <f>COUNTIF($I$72:I208,I208)</f>
        <v>4</v>
      </c>
      <c r="AP208" s="172" t="str">
        <f t="shared" si="186"/>
        <v/>
      </c>
      <c r="AQ208" s="173" t="str">
        <f t="shared" si="187"/>
        <v/>
      </c>
      <c r="AR208" s="14">
        <f t="shared" si="199"/>
        <v>0</v>
      </c>
      <c r="AS208" s="177" t="str">
        <f t="shared" si="188"/>
        <v/>
      </c>
      <c r="AU208" s="128" t="str">
        <f t="shared" si="189"/>
        <v/>
      </c>
      <c r="AV208" s="128">
        <f t="shared" si="190"/>
        <v>0</v>
      </c>
      <c r="AW208" s="184">
        <f>IF(AV208&lt;1,0,SUMIF($I$44:I207,I208,$W$44:W207))</f>
        <v>0</v>
      </c>
      <c r="AX208" s="184">
        <f>IF(AV208&lt;2,0,SUMIF($I209:I$348,I208,$W209:W$348))</f>
        <v>0</v>
      </c>
      <c r="AY208" s="128">
        <f t="shared" si="160"/>
        <v>0</v>
      </c>
      <c r="AZ208" s="128">
        <f t="shared" si="161"/>
        <v>0</v>
      </c>
      <c r="BA208" s="175">
        <f>IF(AW208+AX208=0,0,IF(AW208=0,VLOOKUP(I208,I209:$W$348,15,FALSE),VLOOKUP(I208,$I$45:$W208,15,FALSE)))</f>
        <v>0</v>
      </c>
      <c r="BB208" s="128">
        <f t="shared" si="162"/>
        <v>0</v>
      </c>
      <c r="BC208" s="175">
        <f>IF(AW208+AX208=0,0,IF(AW208=0,VLOOKUP(I208,I209:$Y$348,17,FALSE),VLOOKUP(I208,$I$45:$Y208,17,FALSE)))</f>
        <v>0</v>
      </c>
      <c r="BD208" s="175">
        <f t="shared" si="163"/>
        <v>0</v>
      </c>
      <c r="BE208" s="128">
        <f t="shared" si="164"/>
        <v>0</v>
      </c>
      <c r="BF208" s="176" t="str">
        <f t="shared" si="165"/>
        <v/>
      </c>
      <c r="BG208" s="128">
        <f t="shared" si="166"/>
        <v>0</v>
      </c>
      <c r="BH208" s="175" t="str">
        <f t="shared" si="167"/>
        <v/>
      </c>
      <c r="BK208" s="177" t="str">
        <f t="shared" si="192"/>
        <v/>
      </c>
      <c r="BL208" s="177"/>
      <c r="BM208" s="178"/>
      <c r="BN208" s="178"/>
      <c r="BO208" s="178"/>
      <c r="BP208" s="178"/>
      <c r="BQ208" s="178"/>
    </row>
    <row r="209" spans="1:69" ht="30" customHeight="1" x14ac:dyDescent="0.15">
      <c r="A209" s="152" t="str">
        <f t="shared" si="169"/>
        <v/>
      </c>
      <c r="B209" s="152">
        <f t="shared" si="197"/>
        <v>0</v>
      </c>
      <c r="C209" s="152">
        <f t="shared" si="198"/>
        <v>4</v>
      </c>
      <c r="D209" s="152" t="str">
        <f t="shared" si="170"/>
        <v>025</v>
      </c>
      <c r="E209" s="152" t="str">
        <f t="shared" si="171"/>
        <v/>
      </c>
      <c r="F209" s="152">
        <v>25</v>
      </c>
      <c r="G209" s="154" t="str">
        <f t="shared" si="194"/>
        <v>025</v>
      </c>
      <c r="H209" s="140" t="str">
        <f>IF(I209="","",VLOOKUP(I209,[3]マスター!$B$2:$C$5000,2,0))</f>
        <v/>
      </c>
      <c r="I209" s="155"/>
      <c r="J209" s="156"/>
      <c r="K209" s="156"/>
      <c r="L209" s="157"/>
      <c r="M209" s="158"/>
      <c r="N209" s="156"/>
      <c r="O209" s="159" t="str">
        <f t="shared" si="172"/>
        <v/>
      </c>
      <c r="P209" s="280" t="str">
        <f>IF(I209="","",VLOOKUP(I209,[3]マスター!$B$2:$C$5000,2,0))</f>
        <v/>
      </c>
      <c r="Q209" s="280" t="e">
        <f>VLOOKUP(R209,[3]マスター!$B$2:$C$5000,2,0)</f>
        <v>#N/A</v>
      </c>
      <c r="R209" s="280" t="e">
        <f>VLOOKUP(S209,[3]マスター!$B$2:$C$5000,2,0)</f>
        <v>#N/A</v>
      </c>
      <c r="S209" s="281" t="str">
        <f>IF(I209="","",VLOOKUP(I209,[3]マスター!$B$2:$D$5000,3,0))</f>
        <v/>
      </c>
      <c r="T209" s="281"/>
      <c r="U209" s="161" t="str">
        <f>IF(I209="","",VLOOKUP(I209,[3]マスター!$B$2:$L$5000,11,0))</f>
        <v/>
      </c>
      <c r="V209" s="161" t="str">
        <f>IF(I209="","",VLOOKUP(I209,[3]マスター!$B$2:$K$5000,10,0))</f>
        <v/>
      </c>
      <c r="W209" s="179">
        <f t="shared" si="173"/>
        <v>0</v>
      </c>
      <c r="X209" s="163">
        <f t="shared" si="168"/>
        <v>0</v>
      </c>
      <c r="Y209" s="179" t="str">
        <f t="shared" si="175"/>
        <v/>
      </c>
      <c r="Z209" s="180" t="str">
        <f t="shared" si="176"/>
        <v/>
      </c>
      <c r="AA209" s="181" t="str">
        <f t="shared" si="177"/>
        <v/>
      </c>
      <c r="AB209" s="181" t="str">
        <f t="shared" si="178"/>
        <v/>
      </c>
      <c r="AC209" s="264" t="str">
        <f t="shared" si="179"/>
        <v/>
      </c>
      <c r="AD209" s="182" t="str">
        <f t="shared" si="180"/>
        <v/>
      </c>
      <c r="AE209" s="182" t="str">
        <f t="shared" si="181"/>
        <v/>
      </c>
      <c r="AF209" s="182" t="str">
        <f t="shared" si="182"/>
        <v/>
      </c>
      <c r="AG209" s="183" t="str">
        <f t="shared" si="183"/>
        <v/>
      </c>
      <c r="AH209" s="168" t="str">
        <f t="shared" si="193"/>
        <v/>
      </c>
      <c r="AL209" s="125">
        <v>1</v>
      </c>
      <c r="AM209" s="123" t="str">
        <f t="shared" si="195"/>
        <v/>
      </c>
      <c r="AN209" s="123" t="str">
        <f t="shared" si="196"/>
        <v/>
      </c>
      <c r="AO209" s="123">
        <f>COUNTIF($I$72:I209,I209)</f>
        <v>4</v>
      </c>
      <c r="AP209" s="172" t="str">
        <f t="shared" si="186"/>
        <v/>
      </c>
      <c r="AQ209" s="173" t="str">
        <f t="shared" si="187"/>
        <v/>
      </c>
      <c r="AR209" s="14">
        <f t="shared" si="199"/>
        <v>0</v>
      </c>
      <c r="AS209" s="177" t="str">
        <f t="shared" si="188"/>
        <v/>
      </c>
      <c r="AU209" s="128" t="str">
        <f t="shared" si="189"/>
        <v/>
      </c>
      <c r="AV209" s="128">
        <f t="shared" si="190"/>
        <v>0</v>
      </c>
      <c r="AW209" s="184">
        <f>IF(AV209&lt;1,0,SUMIF($I$44:I208,I209,$W$44:W208))</f>
        <v>0</v>
      </c>
      <c r="AX209" s="184">
        <f>IF(AV209&lt;2,0,SUMIF($I210:I$348,I209,$W210:W$348))</f>
        <v>0</v>
      </c>
      <c r="AY209" s="128">
        <f t="shared" si="160"/>
        <v>0</v>
      </c>
      <c r="AZ209" s="128">
        <f t="shared" si="161"/>
        <v>0</v>
      </c>
      <c r="BA209" s="175">
        <f>IF(AW209+AX209=0,0,IF(AW209=0,VLOOKUP(I209,I210:$W$348,15,FALSE),VLOOKUP(I209,$I$45:$W209,15,FALSE)))</f>
        <v>0</v>
      </c>
      <c r="BB209" s="128">
        <f t="shared" si="162"/>
        <v>0</v>
      </c>
      <c r="BC209" s="175">
        <f>IF(AW209+AX209=0,0,IF(AW209=0,VLOOKUP(I209,I210:$Y$348,17,FALSE),VLOOKUP(I209,$I$45:$Y209,17,FALSE)))</f>
        <v>0</v>
      </c>
      <c r="BD209" s="175">
        <f t="shared" si="163"/>
        <v>0</v>
      </c>
      <c r="BE209" s="128">
        <f t="shared" si="164"/>
        <v>0</v>
      </c>
      <c r="BF209" s="176" t="str">
        <f t="shared" si="165"/>
        <v/>
      </c>
      <c r="BG209" s="128">
        <f t="shared" si="166"/>
        <v>0</v>
      </c>
      <c r="BH209" s="175" t="str">
        <f t="shared" si="167"/>
        <v/>
      </c>
      <c r="BK209" s="177" t="str">
        <f t="shared" si="192"/>
        <v/>
      </c>
      <c r="BL209" s="177"/>
    </row>
    <row r="210" spans="1:69" ht="30" customHeight="1" x14ac:dyDescent="0.15">
      <c r="A210" s="152"/>
      <c r="B210" s="152" t="str">
        <f t="shared" si="197"/>
        <v/>
      </c>
      <c r="C210" s="152">
        <f t="shared" si="198"/>
        <v>0</v>
      </c>
      <c r="D210" s="190"/>
      <c r="E210" s="190"/>
      <c r="F210" s="191"/>
      <c r="G210" s="192"/>
      <c r="H210" s="193"/>
      <c r="I210" s="194">
        <f>$I$42</f>
        <v>0</v>
      </c>
      <c r="J210" s="195"/>
      <c r="K210" s="196"/>
      <c r="L210" s="197"/>
      <c r="M210" s="198"/>
      <c r="N210" s="199"/>
      <c r="O210" s="200"/>
      <c r="P210" s="103">
        <v>1</v>
      </c>
      <c r="Q210" s="201" t="str">
        <f>IF(M211&gt;=25,"",COUNT($P$40,$P$70,$P$98,$P$126,$P$154,$P$182,$P$210))</f>
        <v/>
      </c>
      <c r="R210" s="201"/>
      <c r="S210" s="178"/>
      <c r="T210" s="265"/>
      <c r="U210" s="250"/>
      <c r="V210" s="251"/>
      <c r="W210" s="252"/>
      <c r="X210" s="253"/>
      <c r="Z210" s="177"/>
      <c r="AA210" s="205"/>
      <c r="AB210" s="205"/>
      <c r="AC210" s="206"/>
      <c r="AD210" s="205"/>
      <c r="AE210" s="205"/>
      <c r="AF210" s="205"/>
      <c r="AG210" s="123"/>
      <c r="AH210" s="207"/>
      <c r="AI210" s="208" t="s">
        <v>0</v>
      </c>
      <c r="AJ210" s="170">
        <f>COUNT(I213:I237)</f>
        <v>0</v>
      </c>
      <c r="AL210" s="125"/>
      <c r="AM210" s="123"/>
      <c r="AN210" s="123"/>
      <c r="AO210" s="123"/>
      <c r="AP210" s="172"/>
      <c r="AQ210" s="173"/>
      <c r="AR210" s="14" t="str">
        <f t="shared" si="199"/>
        <v/>
      </c>
      <c r="AU210" s="128"/>
      <c r="AV210" s="128"/>
      <c r="AW210" s="184">
        <f>IF(AV210&lt;1,0,SUMIF($I$44:I209,I210,$W$44:W209))</f>
        <v>0</v>
      </c>
      <c r="AX210" s="184">
        <f>IF(AV210&lt;2,0,SUMIF($I211:I$348,I210,$W211:W$348))</f>
        <v>0</v>
      </c>
      <c r="AY210" s="128">
        <f t="shared" si="160"/>
        <v>0</v>
      </c>
      <c r="AZ210" s="128">
        <f t="shared" si="161"/>
        <v>0</v>
      </c>
      <c r="BA210" s="175">
        <f>IF(AW210+AX210=0,0,IF(AW210=0,VLOOKUP(I210,I211:$W$348,15,FALSE),VLOOKUP(I210,$I$45:$W210,15,FALSE)))</f>
        <v>0</v>
      </c>
      <c r="BB210" s="128">
        <f t="shared" si="162"/>
        <v>0</v>
      </c>
      <c r="BC210" s="175">
        <f>IF(AW210+AX210=0,0,IF(AW210=0,VLOOKUP(I210,I211:$Y$348,17,FALSE),VLOOKUP(I210,$I$45:$Y210,17,FALSE)))</f>
        <v>0</v>
      </c>
      <c r="BD210" s="175">
        <f t="shared" si="163"/>
        <v>0</v>
      </c>
      <c r="BE210" s="128">
        <f t="shared" si="164"/>
        <v>0</v>
      </c>
      <c r="BF210" s="176">
        <f t="shared" si="165"/>
        <v>0</v>
      </c>
      <c r="BG210" s="128">
        <f t="shared" si="166"/>
        <v>0</v>
      </c>
      <c r="BH210" s="175">
        <f t="shared" si="167"/>
        <v>0</v>
      </c>
      <c r="BK210" s="177" t="str">
        <f t="shared" si="192"/>
        <v/>
      </c>
      <c r="BL210" s="177"/>
    </row>
    <row r="211" spans="1:69" ht="30" customHeight="1" x14ac:dyDescent="0.15">
      <c r="A211" s="152"/>
      <c r="B211" s="152">
        <f t="shared" si="197"/>
        <v>0</v>
      </c>
      <c r="C211" s="152">
        <f t="shared" si="198"/>
        <v>0</v>
      </c>
      <c r="D211" s="137"/>
      <c r="E211" s="137"/>
      <c r="F211" s="209"/>
      <c r="G211" s="210">
        <f>SUMIF($X$1:$X$35,I211,$Z$1:$Z$35)</f>
        <v>0</v>
      </c>
      <c r="H211" s="112"/>
      <c r="I211" s="282"/>
      <c r="J211" s="283"/>
      <c r="K211" s="283"/>
      <c r="L211" s="284"/>
      <c r="M211" s="212" t="str">
        <f>IF($I$211="","",SUMIF($J$4:$J$32,$I$211,$I$4:$I$32))</f>
        <v/>
      </c>
      <c r="N211" s="254"/>
      <c r="O211" s="255"/>
      <c r="P211" s="267"/>
      <c r="Q211" s="213" t="str">
        <f>IF(M211&gt;=25,"",COUNTIF($Q$37:$AH$37,$O$37))</f>
        <v/>
      </c>
      <c r="R211" s="213"/>
      <c r="S211" s="205"/>
      <c r="T211" s="216"/>
      <c r="U211" s="256"/>
      <c r="V211" s="215"/>
      <c r="W211" s="257"/>
      <c r="X211" s="258"/>
      <c r="Y211" s="218"/>
      <c r="Z211" s="219"/>
      <c r="AA211" s="220"/>
      <c r="AB211" s="221"/>
      <c r="AC211" s="222"/>
      <c r="AD211" s="223"/>
      <c r="AE211" s="223"/>
      <c r="AF211" s="223"/>
      <c r="AG211" s="224"/>
      <c r="AH211" s="225"/>
      <c r="AI211" s="123">
        <f>I211</f>
        <v>0</v>
      </c>
      <c r="AJ211" s="170">
        <f>AJ210</f>
        <v>0</v>
      </c>
      <c r="AK211" s="171">
        <f>SUM(Y213:Y237)</f>
        <v>0</v>
      </c>
      <c r="AL211" s="125"/>
      <c r="AM211" s="123"/>
      <c r="AN211" s="123"/>
      <c r="AO211" s="123"/>
      <c r="AP211" s="172"/>
      <c r="AQ211" s="173"/>
      <c r="AR211" s="14">
        <f t="shared" si="199"/>
        <v>0</v>
      </c>
      <c r="AU211" s="128"/>
      <c r="AV211" s="128"/>
      <c r="AW211" s="184">
        <f>IF(AV211&lt;1,0,SUMIF($I$44:I210,I211,$W$44:W210))</f>
        <v>0</v>
      </c>
      <c r="AX211" s="184">
        <f>IF(AV211&lt;2,0,SUMIF($I212:I$348,I211,$W212:W$348))</f>
        <v>0</v>
      </c>
      <c r="AY211" s="128">
        <f t="shared" si="160"/>
        <v>0</v>
      </c>
      <c r="AZ211" s="128">
        <f t="shared" si="161"/>
        <v>0</v>
      </c>
      <c r="BA211" s="175">
        <f>IF(AW211+AX211=0,0,IF(AW211=0,VLOOKUP(I211,I212:$W$348,15,FALSE),VLOOKUP(I211,$I$45:$W211,15,FALSE)))</f>
        <v>0</v>
      </c>
      <c r="BB211" s="128">
        <f t="shared" si="162"/>
        <v>0</v>
      </c>
      <c r="BC211" s="175">
        <f>IF(AW211+AX211=0,0,IF(AW211=0,VLOOKUP(I211,I212:$Y$348,17,FALSE),VLOOKUP(I211,$I$45:$Y211,17,FALSE)))</f>
        <v>0</v>
      </c>
      <c r="BD211" s="175">
        <f t="shared" si="163"/>
        <v>0</v>
      </c>
      <c r="BE211" s="128">
        <f t="shared" si="164"/>
        <v>0</v>
      </c>
      <c r="BF211" s="176" t="str">
        <f t="shared" si="165"/>
        <v/>
      </c>
      <c r="BG211" s="128">
        <f t="shared" si="166"/>
        <v>0</v>
      </c>
      <c r="BH211" s="175" t="str">
        <f t="shared" si="167"/>
        <v/>
      </c>
      <c r="BK211" s="177">
        <f t="shared" si="192"/>
        <v>0</v>
      </c>
      <c r="BL211" s="177"/>
    </row>
    <row r="212" spans="1:69" s="247" customFormat="1" ht="30" customHeight="1" x14ac:dyDescent="0.15">
      <c r="A212" s="152"/>
      <c r="B212" s="152">
        <f t="shared" si="197"/>
        <v>0</v>
      </c>
      <c r="C212" s="152">
        <f t="shared" si="198"/>
        <v>0</v>
      </c>
      <c r="D212" s="152"/>
      <c r="E212" s="152"/>
      <c r="F212" s="138">
        <f>$F$72</f>
        <v>0</v>
      </c>
      <c r="G212" s="226" t="str">
        <f>$G$72</f>
        <v>会場</v>
      </c>
      <c r="H212" s="139" t="str">
        <f>H184</f>
        <v>名前</v>
      </c>
      <c r="I212" s="227" t="str">
        <f>$I$72</f>
        <v>コード</v>
      </c>
      <c r="J212" s="228" t="str">
        <f>$J$72</f>
        <v>ＩＮ</v>
      </c>
      <c r="K212" s="228" t="str">
        <f>$K$72</f>
        <v>ＯＵＴ</v>
      </c>
      <c r="L212" s="229" t="str">
        <f>$L$72</f>
        <v>休憩</v>
      </c>
      <c r="M212" s="230" t="str">
        <f>$M$72</f>
        <v>出張</v>
      </c>
      <c r="N212" s="259" t="str">
        <f>$N$72</f>
        <v>朝食  　 休憩</v>
      </c>
      <c r="O212" s="260">
        <f>$O$72</f>
        <v>0</v>
      </c>
      <c r="P212" s="233"/>
      <c r="Q212" s="233"/>
      <c r="R212" s="234"/>
      <c r="S212" s="235"/>
      <c r="T212" s="235"/>
      <c r="U212" s="161"/>
      <c r="V212" s="235"/>
      <c r="W212" s="236"/>
      <c r="X212" s="163"/>
      <c r="Y212" s="236"/>
      <c r="Z212" s="237"/>
      <c r="AA212" s="238"/>
      <c r="AB212" s="239"/>
      <c r="AC212" s="240"/>
      <c r="AD212" s="241"/>
      <c r="AE212" s="241"/>
      <c r="AF212" s="241"/>
      <c r="AG212" s="242"/>
      <c r="AH212" s="168" t="str">
        <f>IF(V212&lt;&gt;"",Z212+AD212+AE212+AF212,"")</f>
        <v/>
      </c>
      <c r="AI212" s="123"/>
      <c r="AJ212" s="170"/>
      <c r="AK212" s="171"/>
      <c r="AL212" s="125"/>
      <c r="AM212" s="123" t="str">
        <f>CONCATENATE($M210,$N212)</f>
        <v>朝食  　 休憩</v>
      </c>
      <c r="AN212" s="123" t="str">
        <f>CONCATENATE($F212,$M212)</f>
        <v>0出張</v>
      </c>
      <c r="AO212" s="123"/>
      <c r="AP212" s="262"/>
      <c r="AQ212" s="263"/>
      <c r="AR212" s="14">
        <f t="shared" si="199"/>
        <v>0</v>
      </c>
      <c r="AS212" s="177"/>
      <c r="AT212" s="177"/>
      <c r="AU212" s="171"/>
      <c r="AV212" s="171"/>
      <c r="AW212" s="16">
        <f>IF(AV212&lt;1,0,SUMIF($I$44:I211,I212,$W$44:W211))</f>
        <v>0</v>
      </c>
      <c r="AX212" s="16">
        <f>IF(AV212&lt;2,0,SUMIF($I213:I$348,I212,$W213:W$348))</f>
        <v>0</v>
      </c>
      <c r="AY212" s="171">
        <f t="shared" si="160"/>
        <v>0</v>
      </c>
      <c r="AZ212" s="171">
        <f t="shared" si="161"/>
        <v>0</v>
      </c>
      <c r="BA212" s="245">
        <f>IF(AW212+AX212=0,0,IF(AW212=0,VLOOKUP(I212,I213:$W$348,15,FALSE),VLOOKUP(I212,$I$45:$W212,15,FALSE)))</f>
        <v>0</v>
      </c>
      <c r="BB212" s="171">
        <f t="shared" si="162"/>
        <v>0</v>
      </c>
      <c r="BC212" s="245">
        <f>IF(AW212+AX212=0,0,IF(AW212=0,VLOOKUP(I212,I213:$Y$348,17,FALSE),VLOOKUP(I212,$I$45:$Y212,17,FALSE)))</f>
        <v>0</v>
      </c>
      <c r="BD212" s="245">
        <f t="shared" si="163"/>
        <v>0</v>
      </c>
      <c r="BE212" s="171">
        <f t="shared" si="164"/>
        <v>0</v>
      </c>
      <c r="BF212" s="246">
        <f t="shared" si="165"/>
        <v>0</v>
      </c>
      <c r="BG212" s="171">
        <f t="shared" si="166"/>
        <v>0</v>
      </c>
      <c r="BH212" s="245">
        <f t="shared" si="167"/>
        <v>0</v>
      </c>
      <c r="BI212" s="171"/>
      <c r="BJ212" s="171"/>
      <c r="BK212" s="177"/>
      <c r="BL212" s="177"/>
      <c r="BM212" s="128"/>
      <c r="BN212" s="128"/>
      <c r="BO212" s="128"/>
      <c r="BP212" s="128"/>
      <c r="BQ212" s="128"/>
    </row>
    <row r="213" spans="1:69" ht="30" customHeight="1" x14ac:dyDescent="0.15">
      <c r="A213" s="152" t="str">
        <f>IF(I213="","",CONCATENATE(AO213,CONCATENATE(SUMIF($G$4:$G$32,G213,$F$4:$F$32),I213)))</f>
        <v/>
      </c>
      <c r="B213" s="152">
        <f t="shared" si="197"/>
        <v>0</v>
      </c>
      <c r="C213" s="152">
        <f t="shared" si="198"/>
        <v>5</v>
      </c>
      <c r="D213" s="152" t="str">
        <f>CONCATENATE(AR213,CONCATENATE(E213,F213))</f>
        <v>01</v>
      </c>
      <c r="E213" s="152" t="str">
        <f>IF(I213="","",IF(AR212=AR213,SUMIF($AR$73:$AR$348,AR213),IF(AR214="",AR213,IF(AR213=AR214,SUMIF($AR$73:$AR$348,AR213)))))</f>
        <v/>
      </c>
      <c r="F213" s="152">
        <v>1</v>
      </c>
      <c r="G213" s="154" t="str">
        <f>CONCATENATE($G$155,F213)</f>
        <v>01</v>
      </c>
      <c r="H213" s="140" t="str">
        <f>IF(I213="","",VLOOKUP(I213,[3]マスター!$B$2:$C$5000,2,0))</f>
        <v/>
      </c>
      <c r="I213" s="155"/>
      <c r="J213" s="156"/>
      <c r="K213" s="156"/>
      <c r="L213" s="157"/>
      <c r="M213" s="158"/>
      <c r="N213" s="156"/>
      <c r="O213" s="159" t="str">
        <f t="shared" ref="O213:O237" si="200">IF(J213="","",IF(AV213&gt;2,IF(BG213=3,"ssS",IF(BG213=2,"sSs","Sss")),IF(AV213=2,IF(BG213=3,"sS","Ss"),"")))</f>
        <v/>
      </c>
      <c r="P213" s="280" t="str">
        <f>IF(I213="","",VLOOKUP(I213,[3]マスター!$B$2:$C$5000,2,0))</f>
        <v/>
      </c>
      <c r="Q213" s="280" t="e">
        <f>VLOOKUP(R213,[3]マスター!$B$2:$C$5000,2,0)</f>
        <v>#N/A</v>
      </c>
      <c r="R213" s="280" t="e">
        <f>VLOOKUP(S213,[3]マスター!$B$2:$C$5000,2,0)</f>
        <v>#N/A</v>
      </c>
      <c r="S213" s="281" t="str">
        <f>IF(I213="","",VLOOKUP(I213,[3]マスター!$B$2:$D$5000,3,0))</f>
        <v/>
      </c>
      <c r="T213" s="281"/>
      <c r="U213" s="161" t="str">
        <f>IF(I213="","",VLOOKUP(I213,[3]マスター!$B$2:$L$5000,11,0))</f>
        <v/>
      </c>
      <c r="V213" s="161" t="str">
        <f>IF(I213="","",VLOOKUP(I213,[3]マスター!$B$2:$K$5000,10,0))</f>
        <v/>
      </c>
      <c r="W213" s="162">
        <f>J213+L213</f>
        <v>0</v>
      </c>
      <c r="X213" s="163">
        <f>K213-N213</f>
        <v>0</v>
      </c>
      <c r="Y213" s="162" t="str">
        <f>IF(V213&lt;&gt;"",X213-W213,"")</f>
        <v/>
      </c>
      <c r="Z213" s="164" t="str">
        <f>IF(V213&lt;&gt;"",V213*Y213,"")</f>
        <v/>
      </c>
      <c r="AA213" s="160" t="str">
        <f>IF(V213&lt;&gt;"",IF(W213&lt;7,7-W213,0),"")</f>
        <v/>
      </c>
      <c r="AB213" s="160" t="str">
        <f>IF(V213&lt;&gt;"",IF(X213&gt;22,X213-22,0),"")</f>
        <v/>
      </c>
      <c r="AC213" s="165" t="str">
        <f>IF(V213&lt;&gt;"",IF(P213=V213,IF((Y213+Y214)&gt;8,(Y213+Y214)-8),IF(Y213&gt;8,Y213-8,0)),"")</f>
        <v/>
      </c>
      <c r="AD213" s="166" t="str">
        <f>IF(V213&lt;&gt;"",V213*AA213*0.25,"")</f>
        <v/>
      </c>
      <c r="AE213" s="166" t="str">
        <f>IF(V213&lt;&gt;"",V213*AB213*0.25,"")</f>
        <v/>
      </c>
      <c r="AF213" s="166" t="str">
        <f>IF(AC213&lt;&gt;"",V213*0.25*AC213,"")</f>
        <v/>
      </c>
      <c r="AG213" s="183" t="str">
        <f>IF(I213="","",IF(AV213&gt;2,IF(BG213=3,$AG$42,IF(BG213=2,$AG$42,$AG$43)),IF(AV213=2,IF(BG213=3,$AG$42,$AG$43),$AG$43)))</f>
        <v/>
      </c>
      <c r="AH213" s="168" t="str">
        <f>IF(V213&lt;&gt;"",Z213+AD213+AE213+AF213,"")</f>
        <v/>
      </c>
      <c r="AL213" s="125">
        <v>1</v>
      </c>
      <c r="AM213" s="123" t="str">
        <f>CONCATENATE($M$155,$N213)</f>
        <v/>
      </c>
      <c r="AN213" s="123" t="str">
        <f>CONCATENATE($M$155,$M213)</f>
        <v/>
      </c>
      <c r="AO213" s="123">
        <f>COUNTIF($I$72:I213,I213)</f>
        <v>5</v>
      </c>
      <c r="AP213" s="172" t="str">
        <f>Y213</f>
        <v/>
      </c>
      <c r="AQ213" s="173" t="str">
        <f>AH213</f>
        <v/>
      </c>
      <c r="AR213" s="14">
        <f t="shared" si="199"/>
        <v>0</v>
      </c>
      <c r="AS213" s="177" t="str">
        <f>IF($I213="","",RANK($I213,$I$73:$I$348,0))</f>
        <v/>
      </c>
      <c r="AU213" s="128" t="str">
        <f>IF(I213&gt;1,1,"")</f>
        <v/>
      </c>
      <c r="AV213" s="128">
        <f>SUMIF($I$45:$I$348,I213,$AU$45:$AU$348)</f>
        <v>0</v>
      </c>
      <c r="AW213" s="184">
        <f>IF(AV213&lt;1,0,SUMIF($I$44:I212,I213,$W$44:W212))</f>
        <v>0</v>
      </c>
      <c r="AX213" s="184">
        <f>IF(AV213&lt;2,0,SUMIF($I214:I$348,I213,$W214:W$348))</f>
        <v>0</v>
      </c>
      <c r="AY213" s="128">
        <f t="shared" si="160"/>
        <v>0</v>
      </c>
      <c r="AZ213" s="128">
        <f t="shared" si="161"/>
        <v>0</v>
      </c>
      <c r="BA213" s="175">
        <f>IF(AW213+AX213=0,0,IF(AW213=0,VLOOKUP(I213,I214:$W$348,15,FALSE),VLOOKUP(I213,$I$45:$W213,15,FALSE)))</f>
        <v>0</v>
      </c>
      <c r="BB213" s="128">
        <f t="shared" si="162"/>
        <v>0</v>
      </c>
      <c r="BC213" s="175">
        <f>IF(AW213+AX213=0,0,IF(AW213=0,VLOOKUP(I213,I214:$Y$348,17,FALSE),VLOOKUP(I213,$I$45:$Y213,17,FALSE)))</f>
        <v>0</v>
      </c>
      <c r="BD213" s="175">
        <f t="shared" si="163"/>
        <v>0</v>
      </c>
      <c r="BE213" s="128">
        <f t="shared" si="164"/>
        <v>0</v>
      </c>
      <c r="BF213" s="176" t="str">
        <f t="shared" si="165"/>
        <v/>
      </c>
      <c r="BG213" s="128">
        <f t="shared" si="166"/>
        <v>0</v>
      </c>
      <c r="BH213" s="175" t="str">
        <f t="shared" si="167"/>
        <v/>
      </c>
      <c r="BK213" s="177" t="str">
        <f>IF(AR213=AR209,"",AR213)</f>
        <v/>
      </c>
      <c r="BL213" s="177"/>
    </row>
    <row r="214" spans="1:69" ht="30" customHeight="1" x14ac:dyDescent="0.15">
      <c r="A214" s="152" t="str">
        <f>IF(I214="","",CONCATENATE(AO214,CONCATENATE(SUMIF($G$4:$G$32,G214,$F$4:$F$32),I214)))</f>
        <v/>
      </c>
      <c r="B214" s="152">
        <f t="shared" si="197"/>
        <v>0</v>
      </c>
      <c r="C214" s="152">
        <f t="shared" si="198"/>
        <v>5</v>
      </c>
      <c r="D214" s="152" t="str">
        <f>CONCATENATE(AR214,CONCATENATE(E214,F214))</f>
        <v>02</v>
      </c>
      <c r="E214" s="152" t="str">
        <f>IF(I214="","",IF(AR213=AR214,SUMIF($AR$73:$AR$348,AR214),IF(AR215="",AR214,IF(AR214=AR215,SUMIF($AR$73:$AR$348,AR214)))))</f>
        <v/>
      </c>
      <c r="F214" s="152">
        <v>2</v>
      </c>
      <c r="G214" s="154" t="str">
        <f>CONCATENATE($G$155,F214)</f>
        <v>02</v>
      </c>
      <c r="H214" s="140" t="str">
        <f>IF(I214="","",VLOOKUP(I214,[3]マスター!$B$2:$C$5000,2,0))</f>
        <v/>
      </c>
      <c r="I214" s="155"/>
      <c r="J214" s="156"/>
      <c r="K214" s="156"/>
      <c r="L214" s="157"/>
      <c r="M214" s="158"/>
      <c r="N214" s="156"/>
      <c r="O214" s="159" t="str">
        <f t="shared" si="200"/>
        <v/>
      </c>
      <c r="P214" s="280" t="str">
        <f>IF(I214="","",VLOOKUP(I214,[3]マスター!$B$2:$C$5000,2,0))</f>
        <v/>
      </c>
      <c r="Q214" s="280" t="e">
        <f>VLOOKUP(R214,[3]マスター!$B$2:$C$5000,2,0)</f>
        <v>#N/A</v>
      </c>
      <c r="R214" s="280" t="e">
        <f>VLOOKUP(S214,[3]マスター!$B$2:$C$5000,2,0)</f>
        <v>#N/A</v>
      </c>
      <c r="S214" s="281" t="str">
        <f>IF(I214="","",VLOOKUP(I214,[3]マスター!$B$2:$D$5000,3,0))</f>
        <v/>
      </c>
      <c r="T214" s="281"/>
      <c r="U214" s="161" t="str">
        <f>IF(I214="","",VLOOKUP(I214,[3]マスター!$B$2:$L$5000,11,0))</f>
        <v/>
      </c>
      <c r="V214" s="161" t="str">
        <f>IF(I214="","",VLOOKUP(I214,[3]マスター!$B$2:$K$5000,10,0))</f>
        <v/>
      </c>
      <c r="W214" s="179">
        <f>J214+L214</f>
        <v>0</v>
      </c>
      <c r="X214" s="163">
        <f>K214-N214</f>
        <v>0</v>
      </c>
      <c r="Y214" s="179" t="str">
        <f>IF(V214&lt;&gt;"",X214-W214,"")</f>
        <v/>
      </c>
      <c r="Z214" s="180" t="str">
        <f>IF(V214&lt;&gt;"",V214*Y214,"")</f>
        <v/>
      </c>
      <c r="AA214" s="181" t="str">
        <f>IF(V214&lt;&gt;"",IF(W214&lt;7,7-W214,0),"")</f>
        <v/>
      </c>
      <c r="AB214" s="181" t="str">
        <f>IF(V214&lt;&gt;"",IF(X214&gt;22,X214-22,0),"")</f>
        <v/>
      </c>
      <c r="AC214" s="264" t="str">
        <f>IF(V214&lt;&gt;"",IF(P214=V214,IF((Y214+Y215)&gt;8,(Y214+Y215)-8),IF(Y214&gt;8,Y214-8,0)),"")</f>
        <v/>
      </c>
      <c r="AD214" s="182" t="str">
        <f>IF(V214&lt;&gt;"",V214*AA214*0.25,"")</f>
        <v/>
      </c>
      <c r="AE214" s="182" t="str">
        <f>IF(V214&lt;&gt;"",V214*AB214*0.25,"")</f>
        <v/>
      </c>
      <c r="AF214" s="182" t="str">
        <f>IF(AC214&lt;&gt;"",V214*0.25*AC214,"")</f>
        <v/>
      </c>
      <c r="AG214" s="183" t="str">
        <f>IF(I214="","",IF(AV214&gt;2,IF(BG214=3,$AG$42,IF(BG214=2,$AG$42,$AG$43)),IF(AV214=2,IF(BG214=3,$AG$42,$AG$43),$AG$43)))</f>
        <v/>
      </c>
      <c r="AH214" s="168" t="str">
        <f t="shared" ref="AH214:AH236" si="201">IF(V214&lt;&gt;"",Z214+AD214+AE214+AF214,"")</f>
        <v/>
      </c>
      <c r="AL214" s="125">
        <v>1</v>
      </c>
      <c r="AM214" s="123" t="str">
        <f>CONCATENATE($M$155,$N214)</f>
        <v/>
      </c>
      <c r="AN214" s="123" t="str">
        <f>CONCATENATE($M$155,$M214)</f>
        <v/>
      </c>
      <c r="AO214" s="123">
        <f>COUNTIF($I$72:I214,I214)</f>
        <v>5</v>
      </c>
      <c r="AP214" s="172" t="str">
        <f>Y214</f>
        <v/>
      </c>
      <c r="AQ214" s="173" t="str">
        <f>AH214</f>
        <v/>
      </c>
      <c r="AR214" s="14">
        <f t="shared" si="199"/>
        <v>0</v>
      </c>
      <c r="AS214" s="177" t="str">
        <f>IF($I214="","",RANK($I214,$I$73:$I$348,0))</f>
        <v/>
      </c>
      <c r="AU214" s="128" t="str">
        <f>IF(I214&gt;1,1,"")</f>
        <v/>
      </c>
      <c r="AV214" s="128">
        <f>SUMIF($I$45:$I$348,I214,$AU$45:$AU$348)</f>
        <v>0</v>
      </c>
      <c r="AW214" s="184">
        <f>IF(AV214&lt;1,0,SUMIF($I$44:I213,I214,$W$44:W213))</f>
        <v>0</v>
      </c>
      <c r="AX214" s="184">
        <f>IF(AV214&lt;2,0,SUMIF($I215:I$348,I214,$W215:W$348))</f>
        <v>0</v>
      </c>
      <c r="AY214" s="128">
        <f t="shared" si="160"/>
        <v>0</v>
      </c>
      <c r="AZ214" s="128">
        <f t="shared" si="161"/>
        <v>0</v>
      </c>
      <c r="BA214" s="175">
        <f>IF(AW214+AX214=0,0,IF(AW214=0,VLOOKUP(I214,I215:$W$348,15,FALSE),VLOOKUP(I214,$I$45:$W214,15,FALSE)))</f>
        <v>0</v>
      </c>
      <c r="BB214" s="128">
        <f t="shared" si="162"/>
        <v>0</v>
      </c>
      <c r="BC214" s="175">
        <f>IF(AW214+AX214=0,0,IF(AW214=0,VLOOKUP(I214,I215:$Y$348,17,FALSE),VLOOKUP(I214,$I$45:$Y214,17,FALSE)))</f>
        <v>0</v>
      </c>
      <c r="BD214" s="175">
        <f t="shared" si="163"/>
        <v>0</v>
      </c>
      <c r="BE214" s="128">
        <f t="shared" si="164"/>
        <v>0</v>
      </c>
      <c r="BF214" s="176" t="str">
        <f t="shared" si="165"/>
        <v/>
      </c>
      <c r="BG214" s="128">
        <f t="shared" si="166"/>
        <v>0</v>
      </c>
      <c r="BH214" s="175" t="str">
        <f t="shared" si="167"/>
        <v/>
      </c>
      <c r="BK214" s="177" t="str">
        <f>IF(AR214=AR213,"",AR214)</f>
        <v/>
      </c>
      <c r="BL214" s="177"/>
    </row>
    <row r="215" spans="1:69" ht="30" customHeight="1" x14ac:dyDescent="0.15">
      <c r="A215" s="152" t="str">
        <f>IF(I215="","",CONCATENATE(AO215,CONCATENATE(SUMIF($G$4:$G$32,G215,$F$4:$F$32),I215)))</f>
        <v/>
      </c>
      <c r="B215" s="152">
        <f t="shared" si="197"/>
        <v>0</v>
      </c>
      <c r="C215" s="152">
        <f t="shared" si="198"/>
        <v>5</v>
      </c>
      <c r="D215" s="152" t="str">
        <f>CONCATENATE(AR215,CONCATENATE(E215,F215))</f>
        <v>03</v>
      </c>
      <c r="E215" s="152" t="str">
        <f>IF(I215="","",IF(AR214=AR215,SUMIF($AR$73:$AR$348,AR215),IF(AR216="",AR215,IF(AR215=AR216,SUMIF($AR$73:$AR$348,AR215)))))</f>
        <v/>
      </c>
      <c r="F215" s="152">
        <v>3</v>
      </c>
      <c r="G215" s="154" t="str">
        <f>CONCATENATE($G$155,F215)</f>
        <v>03</v>
      </c>
      <c r="H215" s="140" t="str">
        <f>IF(I215="","",VLOOKUP(I215,[3]マスター!$B$2:$C$5000,2,0))</f>
        <v/>
      </c>
      <c r="I215" s="155"/>
      <c r="J215" s="156"/>
      <c r="K215" s="156"/>
      <c r="L215" s="157"/>
      <c r="M215" s="158"/>
      <c r="N215" s="156"/>
      <c r="O215" s="159" t="str">
        <f t="shared" si="200"/>
        <v/>
      </c>
      <c r="P215" s="280" t="str">
        <f>IF(I215="","",VLOOKUP(I215,[3]マスター!$B$2:$C$5000,2,0))</f>
        <v/>
      </c>
      <c r="Q215" s="280" t="e">
        <f>VLOOKUP(R215,[3]マスター!$B$2:$C$5000,2,0)</f>
        <v>#N/A</v>
      </c>
      <c r="R215" s="280" t="e">
        <f>VLOOKUP(S215,[3]マスター!$B$2:$C$5000,2,0)</f>
        <v>#N/A</v>
      </c>
      <c r="S215" s="281" t="str">
        <f>IF(I215="","",VLOOKUP(I215,[3]マスター!$B$2:$D$5000,3,0))</f>
        <v/>
      </c>
      <c r="T215" s="281"/>
      <c r="U215" s="161" t="str">
        <f>IF(I215="","",VLOOKUP(I215,[3]マスター!$B$2:$L$5000,11,0))</f>
        <v/>
      </c>
      <c r="V215" s="161" t="str">
        <f>IF(I215="","",VLOOKUP(I215,[3]マスター!$B$2:$K$5000,10,0))</f>
        <v/>
      </c>
      <c r="W215" s="179">
        <f>J215+L215</f>
        <v>0</v>
      </c>
      <c r="X215" s="163">
        <f>K215-N215</f>
        <v>0</v>
      </c>
      <c r="Y215" s="179" t="str">
        <f>IF(V215&lt;&gt;"",X215-W215,"")</f>
        <v/>
      </c>
      <c r="Z215" s="180" t="str">
        <f>IF(V215&lt;&gt;"",V215*Y215,"")</f>
        <v/>
      </c>
      <c r="AA215" s="181" t="str">
        <f>IF(V215&lt;&gt;"",IF(W215&lt;7,7-W215,0),"")</f>
        <v/>
      </c>
      <c r="AB215" s="181" t="str">
        <f>IF(V215&lt;&gt;"",IF(X215&gt;22,X215-22,0),"")</f>
        <v/>
      </c>
      <c r="AC215" s="264" t="str">
        <f>IF(V215&lt;&gt;"",IF(P215=V215,IF((Y215+Y216)&gt;8,(Y215+Y216)-8),IF(Y215&gt;8,Y215-8,0)),"")</f>
        <v/>
      </c>
      <c r="AD215" s="182" t="str">
        <f>IF(V215&lt;&gt;"",V215*AA215*0.25,"")</f>
        <v/>
      </c>
      <c r="AE215" s="182" t="str">
        <f>IF(V215&lt;&gt;"",V215*AB215*0.25,"")</f>
        <v/>
      </c>
      <c r="AF215" s="182" t="str">
        <f>IF(AC215&lt;&gt;"",V215*0.25*AC215,"")</f>
        <v/>
      </c>
      <c r="AG215" s="183" t="str">
        <f>IF(I215="","",IF(AV215&gt;2,IF(BG215=3,$AG$42,IF(BG215=2,$AG$42,$AG$43)),IF(AV215=2,IF(BG215=3,$AG$42,$AG$43),$AG$43)))</f>
        <v/>
      </c>
      <c r="AH215" s="168" t="str">
        <f t="shared" si="201"/>
        <v/>
      </c>
      <c r="AL215" s="125">
        <v>1</v>
      </c>
      <c r="AM215" s="123" t="str">
        <f>CONCATENATE($M$155,$N215)</f>
        <v/>
      </c>
      <c r="AN215" s="123" t="str">
        <f>CONCATENATE($M$155,$M215)</f>
        <v/>
      </c>
      <c r="AO215" s="123">
        <f>COUNTIF($I$72:I215,I215)</f>
        <v>5</v>
      </c>
      <c r="AP215" s="172" t="str">
        <f>Y215</f>
        <v/>
      </c>
      <c r="AQ215" s="173" t="str">
        <f>AH215</f>
        <v/>
      </c>
      <c r="AR215" s="14">
        <f t="shared" si="199"/>
        <v>0</v>
      </c>
      <c r="AS215" s="177" t="str">
        <f>IF($I215="","",RANK($I215,$I$73:$I$348,0))</f>
        <v/>
      </c>
      <c r="AU215" s="128" t="str">
        <f>IF(I215&gt;1,1,"")</f>
        <v/>
      </c>
      <c r="AV215" s="128">
        <f>SUMIF($I$45:$I$348,I215,$AU$45:$AU$348)</f>
        <v>0</v>
      </c>
      <c r="AW215" s="184">
        <f>IF(AV215&lt;1,0,SUMIF($I$44:I214,I215,$W$44:W214))</f>
        <v>0</v>
      </c>
      <c r="AX215" s="184">
        <f>IF(AV215&lt;2,0,SUMIF($I216:I$348,I215,$W216:W$348))</f>
        <v>0</v>
      </c>
      <c r="AY215" s="128">
        <f t="shared" si="160"/>
        <v>0</v>
      </c>
      <c r="AZ215" s="128">
        <f t="shared" si="161"/>
        <v>0</v>
      </c>
      <c r="BA215" s="175">
        <f>IF(AW215+AX215=0,0,IF(AW215=0,VLOOKUP(I215,I216:$W$348,15,FALSE),VLOOKUP(I215,$I$45:$W215,15,FALSE)))</f>
        <v>0</v>
      </c>
      <c r="BB215" s="128">
        <f t="shared" si="162"/>
        <v>0</v>
      </c>
      <c r="BC215" s="175">
        <f>IF(AW215+AX215=0,0,IF(AW215=0,VLOOKUP(I215,I216:$Y$348,17,FALSE),VLOOKUP(I215,$I$45:$Y215,17,FALSE)))</f>
        <v>0</v>
      </c>
      <c r="BD215" s="175">
        <f t="shared" si="163"/>
        <v>0</v>
      </c>
      <c r="BE215" s="128">
        <f t="shared" si="164"/>
        <v>0</v>
      </c>
      <c r="BF215" s="176" t="str">
        <f t="shared" si="165"/>
        <v/>
      </c>
      <c r="BG215" s="128">
        <f t="shared" si="166"/>
        <v>0</v>
      </c>
      <c r="BH215" s="175" t="str">
        <f t="shared" si="167"/>
        <v/>
      </c>
      <c r="BK215" s="177" t="str">
        <f>IF(AR215=AR214,"",AR215)</f>
        <v/>
      </c>
      <c r="BL215" s="177"/>
    </row>
    <row r="216" spans="1:69" ht="30" customHeight="1" x14ac:dyDescent="0.15">
      <c r="A216" s="152" t="str">
        <f>IF(I216="","",CONCATENATE(AO216,CONCATENATE(SUMIF($G$4:$G$32,G216,$F$4:$F$32),I216)))</f>
        <v/>
      </c>
      <c r="B216" s="152">
        <f t="shared" si="197"/>
        <v>0</v>
      </c>
      <c r="C216" s="152">
        <f t="shared" si="198"/>
        <v>5</v>
      </c>
      <c r="D216" s="152" t="str">
        <f>CONCATENATE(AR216,CONCATENATE(E216,F216))</f>
        <v>04</v>
      </c>
      <c r="E216" s="152" t="str">
        <f>IF(I216="","",IF(AR215=AR216,SUMIF($AR$73:$AR$348,AR216),IF(AR217="",AR216,IF(AR216=AR217,SUMIF($AR$73:$AR$348,AR216)))))</f>
        <v/>
      </c>
      <c r="F216" s="152">
        <v>4</v>
      </c>
      <c r="G216" s="154" t="str">
        <f>CONCATENATE($G$155,F216)</f>
        <v>04</v>
      </c>
      <c r="H216" s="140" t="str">
        <f>IF(I216="","",VLOOKUP(I216,[3]マスター!$B$2:$C$5000,2,0))</f>
        <v/>
      </c>
      <c r="I216" s="155"/>
      <c r="J216" s="156"/>
      <c r="K216" s="156"/>
      <c r="L216" s="157"/>
      <c r="M216" s="158"/>
      <c r="N216" s="156"/>
      <c r="O216" s="159" t="str">
        <f t="shared" si="200"/>
        <v/>
      </c>
      <c r="P216" s="280" t="str">
        <f>IF(I216="","",VLOOKUP(I216,[3]マスター!$B$2:$C$5000,2,0))</f>
        <v/>
      </c>
      <c r="Q216" s="280" t="e">
        <f>VLOOKUP(R216,[3]マスター!$B$2:$C$5000,2,0)</f>
        <v>#N/A</v>
      </c>
      <c r="R216" s="280" t="e">
        <f>VLOOKUP(S216,[3]マスター!$B$2:$C$5000,2,0)</f>
        <v>#N/A</v>
      </c>
      <c r="S216" s="281" t="str">
        <f>IF(I216="","",VLOOKUP(I216,[3]マスター!$B$2:$D$5000,3,0))</f>
        <v/>
      </c>
      <c r="T216" s="281"/>
      <c r="U216" s="161" t="str">
        <f>IF(I216="","",VLOOKUP(I216,[3]マスター!$B$2:$L$5000,11,0))</f>
        <v/>
      </c>
      <c r="V216" s="161" t="str">
        <f>IF(I216="","",VLOOKUP(I216,[3]マスター!$B$2:$K$5000,10,0))</f>
        <v/>
      </c>
      <c r="W216" s="179">
        <f>J216+L216</f>
        <v>0</v>
      </c>
      <c r="X216" s="163">
        <f>K216-N216</f>
        <v>0</v>
      </c>
      <c r="Y216" s="179" t="str">
        <f>IF(V216&lt;&gt;"",X216-W216,"")</f>
        <v/>
      </c>
      <c r="Z216" s="180" t="str">
        <f>IF(V216&lt;&gt;"",V216*Y216,"")</f>
        <v/>
      </c>
      <c r="AA216" s="181" t="str">
        <f>IF(V216&lt;&gt;"",IF(W216&lt;7,7-W216,0),"")</f>
        <v/>
      </c>
      <c r="AB216" s="181" t="str">
        <f>IF(V216&lt;&gt;"",IF(X216&gt;22,X216-22,0),"")</f>
        <v/>
      </c>
      <c r="AC216" s="264" t="str">
        <f>IF(V216&lt;&gt;"",IF(P216=V216,IF((Y216+Y217)&gt;8,(Y216+Y217)-8),IF(Y216&gt;8,Y216-8,0)),"")</f>
        <v/>
      </c>
      <c r="AD216" s="182" t="str">
        <f>IF(V216&lt;&gt;"",V216*AA216*0.25,"")</f>
        <v/>
      </c>
      <c r="AE216" s="182" t="str">
        <f>IF(V216&lt;&gt;"",V216*AB216*0.25,"")</f>
        <v/>
      </c>
      <c r="AF216" s="182" t="str">
        <f>IF(AC216&lt;&gt;"",V216*0.25*AC216,"")</f>
        <v/>
      </c>
      <c r="AG216" s="183" t="str">
        <f>IF(I216="","",IF(AV216&gt;2,IF(BG216=3,$AG$42,IF(BG216=2,$AG$42,$AG$43)),IF(AV216=2,IF(BG216=3,$AG$42,$AG$43),$AG$43)))</f>
        <v/>
      </c>
      <c r="AH216" s="168" t="str">
        <f t="shared" si="201"/>
        <v/>
      </c>
      <c r="AL216" s="125">
        <v>1</v>
      </c>
      <c r="AM216" s="123" t="str">
        <f>CONCATENATE($M$155,$N216)</f>
        <v/>
      </c>
      <c r="AN216" s="123" t="str">
        <f>CONCATENATE($M$155,$M216)</f>
        <v/>
      </c>
      <c r="AO216" s="123">
        <f>COUNTIF($I$72:I216,I216)</f>
        <v>5</v>
      </c>
      <c r="AP216" s="172" t="str">
        <f>Y216</f>
        <v/>
      </c>
      <c r="AQ216" s="173" t="str">
        <f>AH216</f>
        <v/>
      </c>
      <c r="AR216" s="14">
        <f t="shared" si="199"/>
        <v>0</v>
      </c>
      <c r="AS216" s="177" t="str">
        <f>IF($I216="","",RANK($I216,$I$73:$I$348,0))</f>
        <v/>
      </c>
      <c r="AU216" s="128" t="str">
        <f>IF(I216&gt;1,1,"")</f>
        <v/>
      </c>
      <c r="AV216" s="128">
        <f>SUMIF($I$45:$I$348,I216,$AU$45:$AU$348)</f>
        <v>0</v>
      </c>
      <c r="AW216" s="184">
        <f>IF(AV216&lt;1,0,SUMIF($I$44:I215,I216,$W$44:W215))</f>
        <v>0</v>
      </c>
      <c r="AX216" s="184">
        <f>IF(AV216&lt;2,0,SUMIF($I217:I$348,I216,$W217:W$348))</f>
        <v>0</v>
      </c>
      <c r="AY216" s="128">
        <f t="shared" si="160"/>
        <v>0</v>
      </c>
      <c r="AZ216" s="128">
        <f t="shared" si="161"/>
        <v>0</v>
      </c>
      <c r="BA216" s="175">
        <f>IF(AW216+AX216=0,0,IF(AW216=0,VLOOKUP(I216,I217:$W$348,15,FALSE),VLOOKUP(I216,$I$45:$W216,15,FALSE)))</f>
        <v>0</v>
      </c>
      <c r="BB216" s="128">
        <f t="shared" si="162"/>
        <v>0</v>
      </c>
      <c r="BC216" s="175">
        <f>IF(AW216+AX216=0,0,IF(AW216=0,VLOOKUP(I216,I217:$Y$348,17,FALSE),VLOOKUP(I216,$I$45:$Y216,17,FALSE)))</f>
        <v>0</v>
      </c>
      <c r="BD216" s="175">
        <f t="shared" si="163"/>
        <v>0</v>
      </c>
      <c r="BE216" s="128">
        <f t="shared" si="164"/>
        <v>0</v>
      </c>
      <c r="BF216" s="176" t="str">
        <f t="shared" si="165"/>
        <v/>
      </c>
      <c r="BG216" s="128">
        <f t="shared" si="166"/>
        <v>0</v>
      </c>
      <c r="BH216" s="175" t="str">
        <f t="shared" si="167"/>
        <v/>
      </c>
      <c r="BK216" s="177" t="str">
        <f>IF(AR216=AR215,"",AR216)</f>
        <v/>
      </c>
      <c r="BL216" s="177"/>
    </row>
    <row r="217" spans="1:69" ht="30" customHeight="1" x14ac:dyDescent="0.15">
      <c r="A217" s="152" t="str">
        <f t="shared" ref="A217:A237" si="202">IF(I217="","",CONCATENATE(AO217,CONCATENATE(SUMIF($G$4:$G$32,G217,$F$4:$F$32),I217)))</f>
        <v/>
      </c>
      <c r="B217" s="152">
        <f t="shared" si="197"/>
        <v>0</v>
      </c>
      <c r="C217" s="152">
        <f t="shared" si="198"/>
        <v>5</v>
      </c>
      <c r="D217" s="152" t="str">
        <f t="shared" ref="D217:D237" si="203">CONCATENATE(AR217,CONCATENATE(E217,F217))</f>
        <v>05</v>
      </c>
      <c r="E217" s="152" t="str">
        <f t="shared" ref="E217:E237" si="204">IF(I217="","",IF(AR216=AR217,SUMIF($AR$73:$AR$348,AR217),IF(AR218="",AR217,IF(AR217=AR218,SUMIF($AR$73:$AR$348,AR217)))))</f>
        <v/>
      </c>
      <c r="F217" s="152">
        <v>5</v>
      </c>
      <c r="G217" s="154" t="str">
        <f t="shared" ref="G217:G237" si="205">CONCATENATE($G$211,F217)</f>
        <v>05</v>
      </c>
      <c r="H217" s="140" t="str">
        <f>IF(I217="","",VLOOKUP(I217,[3]マスター!$B$2:$C$5000,2,0))</f>
        <v/>
      </c>
      <c r="I217" s="155"/>
      <c r="J217" s="156"/>
      <c r="K217" s="156"/>
      <c r="L217" s="157"/>
      <c r="M217" s="158"/>
      <c r="N217" s="156"/>
      <c r="O217" s="159" t="str">
        <f t="shared" si="200"/>
        <v/>
      </c>
      <c r="P217" s="280" t="str">
        <f>IF(I217="","",VLOOKUP(I217,[3]マスター!$B$2:$C$5000,2,0))</f>
        <v/>
      </c>
      <c r="Q217" s="280" t="e">
        <f>VLOOKUP(R217,[3]マスター!$B$2:$C$5000,2,0)</f>
        <v>#N/A</v>
      </c>
      <c r="R217" s="280" t="e">
        <f>VLOOKUP(S217,[3]マスター!$B$2:$C$5000,2,0)</f>
        <v>#N/A</v>
      </c>
      <c r="S217" s="281" t="str">
        <f>IF(I217="","",VLOOKUP(I217,[3]マスター!$B$2:$D$5000,3,0))</f>
        <v/>
      </c>
      <c r="T217" s="281"/>
      <c r="U217" s="161" t="str">
        <f>IF(I217="","",VLOOKUP(I217,[3]マスター!$B$2:$L$5000,11,0))</f>
        <v/>
      </c>
      <c r="V217" s="161" t="str">
        <f>IF(I217="","",VLOOKUP(I217,[3]マスター!$B$2:$K$5000,10,0))</f>
        <v/>
      </c>
      <c r="W217" s="179">
        <f t="shared" ref="W217:W237" si="206">J217+L217</f>
        <v>0</v>
      </c>
      <c r="X217" s="163">
        <f t="shared" si="168"/>
        <v>0</v>
      </c>
      <c r="Y217" s="179" t="str">
        <f t="shared" ref="Y217:Y237" si="207">IF(V217&lt;&gt;"",X217-W217,"")</f>
        <v/>
      </c>
      <c r="Z217" s="180" t="str">
        <f t="shared" ref="Z217:Z237" si="208">IF(V217&lt;&gt;"",V217*Y217,"")</f>
        <v/>
      </c>
      <c r="AA217" s="181" t="str">
        <f t="shared" ref="AA217:AA237" si="209">IF(V217&lt;&gt;"",IF(W217&lt;7,7-W217,0),"")</f>
        <v/>
      </c>
      <c r="AB217" s="181" t="str">
        <f t="shared" ref="AB217:AB237" si="210">IF(V217&lt;&gt;"",IF(X217&gt;22,X217-22,0),"")</f>
        <v/>
      </c>
      <c r="AC217" s="264" t="str">
        <f t="shared" ref="AC217:AC237" si="211">IF(V217&lt;&gt;"",IF(P217=V217,IF((Y217+Y218)&gt;8,(Y217+Y218)-8),IF(Y217&gt;8,Y217-8,0)),"")</f>
        <v/>
      </c>
      <c r="AD217" s="182" t="str">
        <f t="shared" ref="AD217:AD237" si="212">IF(V217&lt;&gt;"",V217*AA217*0.25,"")</f>
        <v/>
      </c>
      <c r="AE217" s="182" t="str">
        <f t="shared" ref="AE217:AE237" si="213">IF(V217&lt;&gt;"",V217*AB217*0.25,"")</f>
        <v/>
      </c>
      <c r="AF217" s="182" t="str">
        <f t="shared" ref="AF217:AF237" si="214">IF(AC217&lt;&gt;"",V217*0.25*AC217,"")</f>
        <v/>
      </c>
      <c r="AG217" s="183" t="str">
        <f t="shared" ref="AG217:AG237" si="215">IF(I217="","",IF(AV217&gt;2,IF(BG217=3,$AG$42,IF(BG217=2,$AG$42,$AG$43)),IF(AV217=2,IF(BG217=3,$AG$42,$AG$43),$AG$43)))</f>
        <v/>
      </c>
      <c r="AH217" s="168" t="str">
        <f t="shared" si="201"/>
        <v/>
      </c>
      <c r="AL217" s="125">
        <v>1</v>
      </c>
      <c r="AM217" s="123" t="str">
        <f t="shared" ref="AM217:AM237" si="216">CONCATENATE($M$211,$N217)</f>
        <v/>
      </c>
      <c r="AN217" s="123" t="str">
        <f t="shared" ref="AN217:AN237" si="217">CONCATENATE($M$211,$M217)</f>
        <v/>
      </c>
      <c r="AO217" s="123">
        <f>COUNTIF($I$72:I217,I217)</f>
        <v>5</v>
      </c>
      <c r="AP217" s="172" t="str">
        <f t="shared" ref="AP217:AP237" si="218">Y217</f>
        <v/>
      </c>
      <c r="AQ217" s="173" t="str">
        <f t="shared" ref="AQ217:AQ237" si="219">AH217</f>
        <v/>
      </c>
      <c r="AR217" s="14">
        <f t="shared" si="199"/>
        <v>0</v>
      </c>
      <c r="AS217" s="177" t="str">
        <f t="shared" ref="AS217:AS237" si="220">IF($I217="","",RANK($I217,$I$73:$I$348,0))</f>
        <v/>
      </c>
      <c r="AU217" s="128" t="str">
        <f t="shared" ref="AU217:AU237" si="221">IF(I217&gt;1,1,"")</f>
        <v/>
      </c>
      <c r="AV217" s="128">
        <f t="shared" ref="AV217:AV237" si="222">SUMIF($I$45:$I$348,I217,$AU$45:$AU$348)</f>
        <v>0</v>
      </c>
      <c r="AW217" s="184">
        <f>IF(AV217&lt;1,0,SUMIF($I$44:I216,I217,$W$44:W216))</f>
        <v>0</v>
      </c>
      <c r="AX217" s="184">
        <f>IF(AV217&lt;2,0,SUMIF($I218:I$348,I217,$W218:W$348))</f>
        <v>0</v>
      </c>
      <c r="AY217" s="128">
        <f t="shared" si="160"/>
        <v>0</v>
      </c>
      <c r="AZ217" s="128">
        <f t="shared" si="161"/>
        <v>0</v>
      </c>
      <c r="BA217" s="175">
        <f>IF(AW217+AX217=0,0,IF(AW217=0,VLOOKUP(I217,I218:$W$348,15,FALSE),VLOOKUP(I217,$I$45:$W217,15,FALSE)))</f>
        <v>0</v>
      </c>
      <c r="BB217" s="128">
        <f t="shared" si="162"/>
        <v>0</v>
      </c>
      <c r="BC217" s="175">
        <f>IF(AW217+AX217=0,0,IF(AW217=0,VLOOKUP(I217,I218:$Y$348,17,FALSE),VLOOKUP(I217,$I$45:$Y217,17,FALSE)))</f>
        <v>0</v>
      </c>
      <c r="BD217" s="175">
        <f t="shared" si="163"/>
        <v>0</v>
      </c>
      <c r="BE217" s="128">
        <f t="shared" si="164"/>
        <v>0</v>
      </c>
      <c r="BF217" s="176" t="str">
        <f t="shared" si="165"/>
        <v/>
      </c>
      <c r="BG217" s="128">
        <f t="shared" si="166"/>
        <v>0</v>
      </c>
      <c r="BH217" s="175" t="str">
        <f t="shared" si="167"/>
        <v/>
      </c>
      <c r="BK217" s="177" t="str">
        <f t="shared" ref="BK217:BK239" si="223">IF(AR217=AR216,"",AR217)</f>
        <v/>
      </c>
      <c r="BL217" s="177"/>
    </row>
    <row r="218" spans="1:69" ht="30" customHeight="1" x14ac:dyDescent="0.15">
      <c r="A218" s="152" t="str">
        <f t="shared" si="202"/>
        <v/>
      </c>
      <c r="B218" s="152">
        <f t="shared" si="197"/>
        <v>0</v>
      </c>
      <c r="C218" s="152">
        <f t="shared" si="198"/>
        <v>5</v>
      </c>
      <c r="D218" s="152" t="str">
        <f t="shared" si="203"/>
        <v>06</v>
      </c>
      <c r="E218" s="152" t="str">
        <f t="shared" si="204"/>
        <v/>
      </c>
      <c r="F218" s="152">
        <v>6</v>
      </c>
      <c r="G218" s="154" t="str">
        <f t="shared" si="205"/>
        <v>06</v>
      </c>
      <c r="H218" s="140" t="str">
        <f>IF(I218="","",VLOOKUP(I218,[3]マスター!$B$2:$C$5000,2,0))</f>
        <v/>
      </c>
      <c r="I218" s="155"/>
      <c r="J218" s="156"/>
      <c r="K218" s="156"/>
      <c r="L218" s="157"/>
      <c r="M218" s="158"/>
      <c r="N218" s="156"/>
      <c r="O218" s="159" t="str">
        <f t="shared" si="200"/>
        <v/>
      </c>
      <c r="P218" s="280" t="str">
        <f>IF(I218="","",VLOOKUP(I218,[3]マスター!$B$2:$C$5000,2,0))</f>
        <v/>
      </c>
      <c r="Q218" s="280" t="e">
        <f>VLOOKUP(R218,[3]マスター!$B$2:$C$5000,2,0)</f>
        <v>#N/A</v>
      </c>
      <c r="R218" s="280" t="e">
        <f>VLOOKUP(S218,[3]マスター!$B$2:$C$5000,2,0)</f>
        <v>#N/A</v>
      </c>
      <c r="S218" s="281" t="str">
        <f>IF(I218="","",VLOOKUP(I218,[3]マスター!$B$2:$D$5000,3,0))</f>
        <v/>
      </c>
      <c r="T218" s="281"/>
      <c r="U218" s="161" t="str">
        <f>IF(I218="","",VLOOKUP(I218,[3]マスター!$B$2:$L$5000,11,0))</f>
        <v/>
      </c>
      <c r="V218" s="161" t="str">
        <f>IF(I218="","",VLOOKUP(I218,[3]マスター!$B$2:$K$5000,10,0))</f>
        <v/>
      </c>
      <c r="W218" s="179">
        <f t="shared" si="206"/>
        <v>0</v>
      </c>
      <c r="X218" s="163">
        <f t="shared" si="168"/>
        <v>0</v>
      </c>
      <c r="Y218" s="179" t="str">
        <f t="shared" si="207"/>
        <v/>
      </c>
      <c r="Z218" s="180" t="str">
        <f t="shared" si="208"/>
        <v/>
      </c>
      <c r="AA218" s="181" t="str">
        <f t="shared" si="209"/>
        <v/>
      </c>
      <c r="AB218" s="181" t="str">
        <f t="shared" si="210"/>
        <v/>
      </c>
      <c r="AC218" s="264" t="str">
        <f t="shared" si="211"/>
        <v/>
      </c>
      <c r="AD218" s="182" t="str">
        <f t="shared" si="212"/>
        <v/>
      </c>
      <c r="AE218" s="182" t="str">
        <f t="shared" si="213"/>
        <v/>
      </c>
      <c r="AF218" s="182" t="str">
        <f t="shared" si="214"/>
        <v/>
      </c>
      <c r="AG218" s="183" t="str">
        <f t="shared" si="215"/>
        <v/>
      </c>
      <c r="AH218" s="168" t="str">
        <f t="shared" si="201"/>
        <v/>
      </c>
      <c r="AL218" s="125">
        <v>1</v>
      </c>
      <c r="AM218" s="123" t="str">
        <f t="shared" si="216"/>
        <v/>
      </c>
      <c r="AN218" s="123" t="str">
        <f t="shared" si="217"/>
        <v/>
      </c>
      <c r="AO218" s="123">
        <f>COUNTIF($I$72:I218,I218)</f>
        <v>5</v>
      </c>
      <c r="AP218" s="172" t="str">
        <f t="shared" si="218"/>
        <v/>
      </c>
      <c r="AQ218" s="173" t="str">
        <f t="shared" si="219"/>
        <v/>
      </c>
      <c r="AR218" s="14">
        <f t="shared" si="199"/>
        <v>0</v>
      </c>
      <c r="AS218" s="177" t="str">
        <f t="shared" si="220"/>
        <v/>
      </c>
      <c r="AU218" s="128" t="str">
        <f t="shared" si="221"/>
        <v/>
      </c>
      <c r="AV218" s="128">
        <f t="shared" si="222"/>
        <v>0</v>
      </c>
      <c r="AW218" s="184">
        <f>IF(AV218&lt;1,0,SUMIF($I$44:I217,I218,$W$44:W217))</f>
        <v>0</v>
      </c>
      <c r="AX218" s="184">
        <f>IF(AV218&lt;2,0,SUMIF($I219:I$348,I218,$W219:W$348))</f>
        <v>0</v>
      </c>
      <c r="AY218" s="128">
        <f t="shared" si="160"/>
        <v>0</v>
      </c>
      <c r="AZ218" s="128">
        <f t="shared" si="161"/>
        <v>0</v>
      </c>
      <c r="BA218" s="175">
        <f>IF(AW218+AX218=0,0,IF(AW218=0,VLOOKUP(I218,I219:$W$348,15,FALSE),VLOOKUP(I218,$I$45:$W218,15,FALSE)))</f>
        <v>0</v>
      </c>
      <c r="BB218" s="128">
        <f t="shared" si="162"/>
        <v>0</v>
      </c>
      <c r="BC218" s="175">
        <f>IF(AW218+AX218=0,0,IF(AW218=0,VLOOKUP(I218,I219:$Y$348,17,FALSE),VLOOKUP(I218,$I$45:$Y218,17,FALSE)))</f>
        <v>0</v>
      </c>
      <c r="BD218" s="175">
        <f t="shared" si="163"/>
        <v>0</v>
      </c>
      <c r="BE218" s="128">
        <f t="shared" si="164"/>
        <v>0</v>
      </c>
      <c r="BF218" s="176" t="str">
        <f t="shared" si="165"/>
        <v/>
      </c>
      <c r="BG218" s="128">
        <f t="shared" si="166"/>
        <v>0</v>
      </c>
      <c r="BH218" s="175" t="str">
        <f t="shared" si="167"/>
        <v/>
      </c>
      <c r="BK218" s="177" t="str">
        <f t="shared" si="223"/>
        <v/>
      </c>
      <c r="BL218" s="177"/>
    </row>
    <row r="219" spans="1:69" ht="30" customHeight="1" x14ac:dyDescent="0.15">
      <c r="A219" s="152" t="str">
        <f t="shared" si="202"/>
        <v/>
      </c>
      <c r="B219" s="152">
        <f t="shared" si="197"/>
        <v>0</v>
      </c>
      <c r="C219" s="152">
        <f t="shared" si="198"/>
        <v>5</v>
      </c>
      <c r="D219" s="152" t="str">
        <f t="shared" si="203"/>
        <v>07</v>
      </c>
      <c r="E219" s="152" t="str">
        <f t="shared" si="204"/>
        <v/>
      </c>
      <c r="F219" s="152">
        <v>7</v>
      </c>
      <c r="G219" s="154" t="str">
        <f t="shared" si="205"/>
        <v>07</v>
      </c>
      <c r="H219" s="140" t="str">
        <f>IF(I219="","",VLOOKUP(I219,[3]マスター!$B$2:$C$5000,2,0))</f>
        <v/>
      </c>
      <c r="I219" s="155"/>
      <c r="J219" s="156"/>
      <c r="K219" s="156"/>
      <c r="L219" s="157"/>
      <c r="M219" s="158"/>
      <c r="N219" s="156"/>
      <c r="O219" s="159" t="str">
        <f t="shared" si="200"/>
        <v/>
      </c>
      <c r="P219" s="280" t="str">
        <f>IF(I219="","",VLOOKUP(I219,[3]マスター!$B$2:$C$5000,2,0))</f>
        <v/>
      </c>
      <c r="Q219" s="280" t="e">
        <f>VLOOKUP(R219,[3]マスター!$B$2:$C$5000,2,0)</f>
        <v>#N/A</v>
      </c>
      <c r="R219" s="280" t="e">
        <f>VLOOKUP(S219,[3]マスター!$B$2:$C$5000,2,0)</f>
        <v>#N/A</v>
      </c>
      <c r="S219" s="281" t="str">
        <f>IF(I219="","",VLOOKUP(I219,[3]マスター!$B$2:$D$5000,3,0))</f>
        <v/>
      </c>
      <c r="T219" s="281"/>
      <c r="U219" s="161" t="str">
        <f>IF(I219="","",VLOOKUP(I219,[3]マスター!$B$2:$L$5000,11,0))</f>
        <v/>
      </c>
      <c r="V219" s="161" t="str">
        <f>IF(I219="","",VLOOKUP(I219,[3]マスター!$B$2:$K$5000,10,0))</f>
        <v/>
      </c>
      <c r="W219" s="179">
        <f t="shared" si="206"/>
        <v>0</v>
      </c>
      <c r="X219" s="163">
        <f t="shared" si="168"/>
        <v>0</v>
      </c>
      <c r="Y219" s="179" t="str">
        <f t="shared" si="207"/>
        <v/>
      </c>
      <c r="Z219" s="180" t="str">
        <f t="shared" si="208"/>
        <v/>
      </c>
      <c r="AA219" s="181" t="str">
        <f t="shared" si="209"/>
        <v/>
      </c>
      <c r="AB219" s="181" t="str">
        <f t="shared" si="210"/>
        <v/>
      </c>
      <c r="AC219" s="264" t="str">
        <f t="shared" si="211"/>
        <v/>
      </c>
      <c r="AD219" s="182" t="str">
        <f t="shared" si="212"/>
        <v/>
      </c>
      <c r="AE219" s="182" t="str">
        <f t="shared" si="213"/>
        <v/>
      </c>
      <c r="AF219" s="182" t="str">
        <f t="shared" si="214"/>
        <v/>
      </c>
      <c r="AG219" s="183" t="str">
        <f t="shared" si="215"/>
        <v/>
      </c>
      <c r="AH219" s="168" t="str">
        <f t="shared" si="201"/>
        <v/>
      </c>
      <c r="AL219" s="125">
        <v>1</v>
      </c>
      <c r="AM219" s="123" t="str">
        <f t="shared" si="216"/>
        <v/>
      </c>
      <c r="AN219" s="123" t="str">
        <f t="shared" si="217"/>
        <v/>
      </c>
      <c r="AO219" s="123">
        <f>COUNTIF($I$72:I219,I219)</f>
        <v>5</v>
      </c>
      <c r="AP219" s="172" t="str">
        <f t="shared" si="218"/>
        <v/>
      </c>
      <c r="AQ219" s="173" t="str">
        <f t="shared" si="219"/>
        <v/>
      </c>
      <c r="AR219" s="14">
        <f t="shared" si="199"/>
        <v>0</v>
      </c>
      <c r="AS219" s="177" t="str">
        <f t="shared" si="220"/>
        <v/>
      </c>
      <c r="AU219" s="128" t="str">
        <f t="shared" si="221"/>
        <v/>
      </c>
      <c r="AV219" s="128">
        <f t="shared" si="222"/>
        <v>0</v>
      </c>
      <c r="AW219" s="184">
        <f>IF(AV219&lt;1,0,SUMIF($I$44:I218,I219,$W$44:W218))</f>
        <v>0</v>
      </c>
      <c r="AX219" s="184">
        <f>IF(AV219&lt;2,0,SUMIF($I220:I$348,I219,$W220:W$348))</f>
        <v>0</v>
      </c>
      <c r="AY219" s="128">
        <f t="shared" si="160"/>
        <v>0</v>
      </c>
      <c r="AZ219" s="128">
        <f t="shared" si="161"/>
        <v>0</v>
      </c>
      <c r="BA219" s="175">
        <f>IF(AW219+AX219=0,0,IF(AW219=0,VLOOKUP(I219,I220:$W$348,15,FALSE),VLOOKUP(I219,$I$45:$W219,15,FALSE)))</f>
        <v>0</v>
      </c>
      <c r="BB219" s="128">
        <f t="shared" si="162"/>
        <v>0</v>
      </c>
      <c r="BC219" s="175">
        <f>IF(AW219+AX219=0,0,IF(AW219=0,VLOOKUP(I219,I220:$Y$348,17,FALSE),VLOOKUP(I219,$I$45:$Y219,17,FALSE)))</f>
        <v>0</v>
      </c>
      <c r="BD219" s="175">
        <f t="shared" si="163"/>
        <v>0</v>
      </c>
      <c r="BE219" s="128">
        <f t="shared" si="164"/>
        <v>0</v>
      </c>
      <c r="BF219" s="176" t="str">
        <f t="shared" si="165"/>
        <v/>
      </c>
      <c r="BG219" s="128">
        <f t="shared" si="166"/>
        <v>0</v>
      </c>
      <c r="BH219" s="175" t="str">
        <f t="shared" si="167"/>
        <v/>
      </c>
      <c r="BK219" s="177" t="str">
        <f t="shared" si="223"/>
        <v/>
      </c>
      <c r="BL219" s="177"/>
    </row>
    <row r="220" spans="1:69" ht="30" customHeight="1" x14ac:dyDescent="0.15">
      <c r="A220" s="152" t="str">
        <f t="shared" si="202"/>
        <v/>
      </c>
      <c r="B220" s="152">
        <f t="shared" si="197"/>
        <v>0</v>
      </c>
      <c r="C220" s="152">
        <f t="shared" si="198"/>
        <v>5</v>
      </c>
      <c r="D220" s="152" t="str">
        <f t="shared" si="203"/>
        <v>08</v>
      </c>
      <c r="E220" s="152" t="str">
        <f t="shared" si="204"/>
        <v/>
      </c>
      <c r="F220" s="152">
        <v>8</v>
      </c>
      <c r="G220" s="154" t="str">
        <f t="shared" si="205"/>
        <v>08</v>
      </c>
      <c r="H220" s="140" t="str">
        <f>IF(I220="","",VLOOKUP(I220,[3]マスター!$B$2:$C$5000,2,0))</f>
        <v/>
      </c>
      <c r="I220" s="155"/>
      <c r="J220" s="156"/>
      <c r="K220" s="156"/>
      <c r="L220" s="157"/>
      <c r="M220" s="158"/>
      <c r="N220" s="156"/>
      <c r="O220" s="159" t="str">
        <f t="shared" si="200"/>
        <v/>
      </c>
      <c r="P220" s="280" t="str">
        <f>IF(I220="","",VLOOKUP(I220,[3]マスター!$B$2:$C$5000,2,0))</f>
        <v/>
      </c>
      <c r="Q220" s="280" t="e">
        <f>VLOOKUP(R220,[3]マスター!$B$2:$C$5000,2,0)</f>
        <v>#N/A</v>
      </c>
      <c r="R220" s="280" t="e">
        <f>VLOOKUP(S220,[3]マスター!$B$2:$C$5000,2,0)</f>
        <v>#N/A</v>
      </c>
      <c r="S220" s="281" t="str">
        <f>IF(I220="","",VLOOKUP(I220,[3]マスター!$B$2:$D$5000,3,0))</f>
        <v/>
      </c>
      <c r="T220" s="281"/>
      <c r="U220" s="161" t="str">
        <f>IF(I220="","",VLOOKUP(I220,[3]マスター!$B$2:$L$5000,11,0))</f>
        <v/>
      </c>
      <c r="V220" s="161" t="str">
        <f>IF(I220="","",VLOOKUP(I220,[3]マスター!$B$2:$K$5000,10,0))</f>
        <v/>
      </c>
      <c r="W220" s="179">
        <f t="shared" si="206"/>
        <v>0</v>
      </c>
      <c r="X220" s="163">
        <f t="shared" si="168"/>
        <v>0</v>
      </c>
      <c r="Y220" s="179" t="str">
        <f t="shared" si="207"/>
        <v/>
      </c>
      <c r="Z220" s="180" t="str">
        <f t="shared" si="208"/>
        <v/>
      </c>
      <c r="AA220" s="181" t="str">
        <f t="shared" si="209"/>
        <v/>
      </c>
      <c r="AB220" s="181" t="str">
        <f t="shared" si="210"/>
        <v/>
      </c>
      <c r="AC220" s="264" t="str">
        <f t="shared" si="211"/>
        <v/>
      </c>
      <c r="AD220" s="182" t="str">
        <f t="shared" si="212"/>
        <v/>
      </c>
      <c r="AE220" s="182" t="str">
        <f t="shared" si="213"/>
        <v/>
      </c>
      <c r="AF220" s="182" t="str">
        <f t="shared" si="214"/>
        <v/>
      </c>
      <c r="AG220" s="183" t="str">
        <f t="shared" si="215"/>
        <v/>
      </c>
      <c r="AH220" s="168" t="str">
        <f t="shared" si="201"/>
        <v/>
      </c>
      <c r="AL220" s="125">
        <v>1</v>
      </c>
      <c r="AM220" s="123" t="str">
        <f t="shared" si="216"/>
        <v/>
      </c>
      <c r="AN220" s="123" t="str">
        <f t="shared" si="217"/>
        <v/>
      </c>
      <c r="AO220" s="123">
        <f>COUNTIF($I$72:I220,I220)</f>
        <v>5</v>
      </c>
      <c r="AP220" s="172" t="str">
        <f t="shared" si="218"/>
        <v/>
      </c>
      <c r="AQ220" s="173" t="str">
        <f t="shared" si="219"/>
        <v/>
      </c>
      <c r="AR220" s="14">
        <f t="shared" si="199"/>
        <v>0</v>
      </c>
      <c r="AS220" s="177" t="str">
        <f t="shared" si="220"/>
        <v/>
      </c>
      <c r="AU220" s="128" t="str">
        <f t="shared" si="221"/>
        <v/>
      </c>
      <c r="AV220" s="128">
        <f t="shared" si="222"/>
        <v>0</v>
      </c>
      <c r="AW220" s="184">
        <f>IF(AV220&lt;1,0,SUMIF($I$44:I219,I220,$W$44:W219))</f>
        <v>0</v>
      </c>
      <c r="AX220" s="184">
        <f>IF(AV220&lt;2,0,SUMIF($I221:I$348,I220,$W221:W$348))</f>
        <v>0</v>
      </c>
      <c r="AY220" s="128">
        <f t="shared" si="160"/>
        <v>0</v>
      </c>
      <c r="AZ220" s="128">
        <f t="shared" si="161"/>
        <v>0</v>
      </c>
      <c r="BA220" s="175">
        <f>IF(AW220+AX220=0,0,IF(AW220=0,VLOOKUP(I220,I221:$W$348,15,FALSE),VLOOKUP(I220,$I$45:$W220,15,FALSE)))</f>
        <v>0</v>
      </c>
      <c r="BB220" s="128">
        <f t="shared" si="162"/>
        <v>0</v>
      </c>
      <c r="BC220" s="175">
        <f>IF(AW220+AX220=0,0,IF(AW220=0,VLOOKUP(I220,I221:$Y$348,17,FALSE),VLOOKUP(I220,$I$45:$Y220,17,FALSE)))</f>
        <v>0</v>
      </c>
      <c r="BD220" s="175">
        <f t="shared" si="163"/>
        <v>0</v>
      </c>
      <c r="BE220" s="128">
        <f t="shared" si="164"/>
        <v>0</v>
      </c>
      <c r="BF220" s="176" t="str">
        <f t="shared" si="165"/>
        <v/>
      </c>
      <c r="BG220" s="128">
        <f t="shared" si="166"/>
        <v>0</v>
      </c>
      <c r="BH220" s="175" t="str">
        <f t="shared" si="167"/>
        <v/>
      </c>
      <c r="BK220" s="177" t="str">
        <f t="shared" si="223"/>
        <v/>
      </c>
      <c r="BL220" s="177"/>
    </row>
    <row r="221" spans="1:69" ht="30" customHeight="1" x14ac:dyDescent="0.15">
      <c r="A221" s="152" t="str">
        <f t="shared" si="202"/>
        <v/>
      </c>
      <c r="B221" s="152">
        <f t="shared" si="197"/>
        <v>0</v>
      </c>
      <c r="C221" s="152">
        <f t="shared" si="198"/>
        <v>5</v>
      </c>
      <c r="D221" s="152" t="str">
        <f t="shared" si="203"/>
        <v>09</v>
      </c>
      <c r="E221" s="152" t="str">
        <f t="shared" si="204"/>
        <v/>
      </c>
      <c r="F221" s="152">
        <v>9</v>
      </c>
      <c r="G221" s="154" t="str">
        <f t="shared" si="205"/>
        <v>09</v>
      </c>
      <c r="H221" s="140" t="str">
        <f>IF(I221="","",VLOOKUP(I221,[3]マスター!$B$2:$C$5000,2,0))</f>
        <v/>
      </c>
      <c r="I221" s="155"/>
      <c r="J221" s="156"/>
      <c r="K221" s="156"/>
      <c r="L221" s="157"/>
      <c r="M221" s="158"/>
      <c r="N221" s="156"/>
      <c r="O221" s="159" t="str">
        <f t="shared" si="200"/>
        <v/>
      </c>
      <c r="P221" s="280" t="str">
        <f>IF(I221="","",VLOOKUP(I221,[3]マスター!$B$2:$C$5000,2,0))</f>
        <v/>
      </c>
      <c r="Q221" s="280" t="e">
        <f>VLOOKUP(R221,[3]マスター!$B$2:$C$5000,2,0)</f>
        <v>#N/A</v>
      </c>
      <c r="R221" s="280" t="e">
        <f>VLOOKUP(S221,[3]マスター!$B$2:$C$5000,2,0)</f>
        <v>#N/A</v>
      </c>
      <c r="S221" s="281" t="str">
        <f>IF(I221="","",VLOOKUP(I221,[3]マスター!$B$2:$D$5000,3,0))</f>
        <v/>
      </c>
      <c r="T221" s="281"/>
      <c r="U221" s="161" t="str">
        <f>IF(I221="","",VLOOKUP(I221,[3]マスター!$B$2:$L$5000,11,0))</f>
        <v/>
      </c>
      <c r="V221" s="161" t="str">
        <f>IF(I221="","",VLOOKUP(I221,[3]マスター!$B$2:$K$5000,10,0))</f>
        <v/>
      </c>
      <c r="W221" s="179">
        <f t="shared" si="206"/>
        <v>0</v>
      </c>
      <c r="X221" s="163">
        <f t="shared" si="168"/>
        <v>0</v>
      </c>
      <c r="Y221" s="179" t="str">
        <f t="shared" si="207"/>
        <v/>
      </c>
      <c r="Z221" s="180" t="str">
        <f t="shared" si="208"/>
        <v/>
      </c>
      <c r="AA221" s="181" t="str">
        <f t="shared" si="209"/>
        <v/>
      </c>
      <c r="AB221" s="181" t="str">
        <f t="shared" si="210"/>
        <v/>
      </c>
      <c r="AC221" s="264" t="str">
        <f t="shared" si="211"/>
        <v/>
      </c>
      <c r="AD221" s="182" t="str">
        <f t="shared" si="212"/>
        <v/>
      </c>
      <c r="AE221" s="182" t="str">
        <f t="shared" si="213"/>
        <v/>
      </c>
      <c r="AF221" s="182" t="str">
        <f t="shared" si="214"/>
        <v/>
      </c>
      <c r="AG221" s="183" t="str">
        <f t="shared" si="215"/>
        <v/>
      </c>
      <c r="AH221" s="168" t="str">
        <f t="shared" si="201"/>
        <v/>
      </c>
      <c r="AL221" s="125">
        <v>1</v>
      </c>
      <c r="AM221" s="123" t="str">
        <f t="shared" si="216"/>
        <v/>
      </c>
      <c r="AN221" s="123" t="str">
        <f t="shared" si="217"/>
        <v/>
      </c>
      <c r="AO221" s="123">
        <f>COUNTIF($I$72:I221,I221)</f>
        <v>5</v>
      </c>
      <c r="AP221" s="172" t="str">
        <f t="shared" si="218"/>
        <v/>
      </c>
      <c r="AQ221" s="173" t="str">
        <f t="shared" si="219"/>
        <v/>
      </c>
      <c r="AR221" s="14">
        <f t="shared" si="199"/>
        <v>0</v>
      </c>
      <c r="AS221" s="177" t="str">
        <f t="shared" si="220"/>
        <v/>
      </c>
      <c r="AU221" s="128" t="str">
        <f t="shared" si="221"/>
        <v/>
      </c>
      <c r="AV221" s="128">
        <f t="shared" si="222"/>
        <v>0</v>
      </c>
      <c r="AW221" s="184">
        <f>IF(AV221&lt;1,0,SUMIF($I$44:I220,I221,$W$44:W220))</f>
        <v>0</v>
      </c>
      <c r="AX221" s="184">
        <f>IF(AV221&lt;2,0,SUMIF($I222:I$348,I221,$W222:W$348))</f>
        <v>0</v>
      </c>
      <c r="AY221" s="128">
        <f t="shared" si="160"/>
        <v>0</v>
      </c>
      <c r="AZ221" s="128">
        <f t="shared" si="161"/>
        <v>0</v>
      </c>
      <c r="BA221" s="175">
        <f>IF(AW221+AX221=0,0,IF(AW221=0,VLOOKUP(I221,I222:$W$348,15,FALSE),VLOOKUP(I221,$I$45:$W221,15,FALSE)))</f>
        <v>0</v>
      </c>
      <c r="BB221" s="128">
        <f t="shared" si="162"/>
        <v>0</v>
      </c>
      <c r="BC221" s="175">
        <f>IF(AW221+AX221=0,0,IF(AW221=0,VLOOKUP(I221,I222:$Y$348,17,FALSE),VLOOKUP(I221,$I$45:$Y221,17,FALSE)))</f>
        <v>0</v>
      </c>
      <c r="BD221" s="175">
        <f t="shared" si="163"/>
        <v>0</v>
      </c>
      <c r="BE221" s="128">
        <f t="shared" si="164"/>
        <v>0</v>
      </c>
      <c r="BF221" s="176" t="str">
        <f t="shared" si="165"/>
        <v/>
      </c>
      <c r="BG221" s="128">
        <f t="shared" si="166"/>
        <v>0</v>
      </c>
      <c r="BH221" s="175" t="str">
        <f t="shared" si="167"/>
        <v/>
      </c>
      <c r="BK221" s="177" t="str">
        <f t="shared" si="223"/>
        <v/>
      </c>
      <c r="BL221" s="177"/>
    </row>
    <row r="222" spans="1:69" ht="30" customHeight="1" x14ac:dyDescent="0.15">
      <c r="A222" s="152" t="str">
        <f t="shared" si="202"/>
        <v/>
      </c>
      <c r="B222" s="152">
        <f t="shared" si="197"/>
        <v>0</v>
      </c>
      <c r="C222" s="152">
        <f t="shared" si="198"/>
        <v>5</v>
      </c>
      <c r="D222" s="152" t="str">
        <f t="shared" si="203"/>
        <v>010</v>
      </c>
      <c r="E222" s="152" t="str">
        <f t="shared" si="204"/>
        <v/>
      </c>
      <c r="F222" s="152">
        <v>10</v>
      </c>
      <c r="G222" s="154" t="str">
        <f t="shared" si="205"/>
        <v>010</v>
      </c>
      <c r="H222" s="140" t="str">
        <f>IF(I222="","",VLOOKUP(I222,[3]マスター!$B$2:$C$5000,2,0))</f>
        <v/>
      </c>
      <c r="I222" s="155"/>
      <c r="J222" s="156"/>
      <c r="K222" s="156"/>
      <c r="L222" s="157"/>
      <c r="M222" s="158"/>
      <c r="N222" s="156"/>
      <c r="O222" s="159" t="str">
        <f t="shared" si="200"/>
        <v/>
      </c>
      <c r="P222" s="280" t="str">
        <f>IF(I222="","",VLOOKUP(I222,[3]マスター!$B$2:$C$5000,2,0))</f>
        <v/>
      </c>
      <c r="Q222" s="280" t="e">
        <f>VLOOKUP(R222,[3]マスター!$B$2:$C$5000,2,0)</f>
        <v>#N/A</v>
      </c>
      <c r="R222" s="280" t="e">
        <f>VLOOKUP(S222,[3]マスター!$B$2:$C$5000,2,0)</f>
        <v>#N/A</v>
      </c>
      <c r="S222" s="281" t="str">
        <f>IF(I222="","",VLOOKUP(I222,[3]マスター!$B$2:$D$5000,3,0))</f>
        <v/>
      </c>
      <c r="T222" s="281"/>
      <c r="U222" s="161" t="str">
        <f>IF(I222="","",VLOOKUP(I222,[3]マスター!$B$2:$L$5000,11,0))</f>
        <v/>
      </c>
      <c r="V222" s="161" t="str">
        <f>IF(I222="","",VLOOKUP(I222,[3]マスター!$B$2:$K$5000,10,0))</f>
        <v/>
      </c>
      <c r="W222" s="179">
        <f t="shared" si="206"/>
        <v>0</v>
      </c>
      <c r="X222" s="163">
        <f t="shared" si="168"/>
        <v>0</v>
      </c>
      <c r="Y222" s="179" t="str">
        <f t="shared" si="207"/>
        <v/>
      </c>
      <c r="Z222" s="180" t="str">
        <f t="shared" si="208"/>
        <v/>
      </c>
      <c r="AA222" s="181" t="str">
        <f t="shared" si="209"/>
        <v/>
      </c>
      <c r="AB222" s="181" t="str">
        <f t="shared" si="210"/>
        <v/>
      </c>
      <c r="AC222" s="264" t="str">
        <f t="shared" si="211"/>
        <v/>
      </c>
      <c r="AD222" s="182" t="str">
        <f t="shared" si="212"/>
        <v/>
      </c>
      <c r="AE222" s="182" t="str">
        <f t="shared" si="213"/>
        <v/>
      </c>
      <c r="AF222" s="182" t="str">
        <f t="shared" si="214"/>
        <v/>
      </c>
      <c r="AG222" s="183" t="str">
        <f t="shared" si="215"/>
        <v/>
      </c>
      <c r="AH222" s="168" t="str">
        <f t="shared" si="201"/>
        <v/>
      </c>
      <c r="AL222" s="125">
        <v>1</v>
      </c>
      <c r="AM222" s="123" t="str">
        <f t="shared" si="216"/>
        <v/>
      </c>
      <c r="AN222" s="123" t="str">
        <f t="shared" si="217"/>
        <v/>
      </c>
      <c r="AO222" s="123">
        <f>COUNTIF($I$72:I222,I222)</f>
        <v>5</v>
      </c>
      <c r="AP222" s="172" t="str">
        <f t="shared" si="218"/>
        <v/>
      </c>
      <c r="AQ222" s="173" t="str">
        <f t="shared" si="219"/>
        <v/>
      </c>
      <c r="AR222" s="14">
        <f t="shared" si="199"/>
        <v>0</v>
      </c>
      <c r="AS222" s="177" t="str">
        <f t="shared" si="220"/>
        <v/>
      </c>
      <c r="AU222" s="128" t="str">
        <f t="shared" si="221"/>
        <v/>
      </c>
      <c r="AV222" s="128">
        <f t="shared" si="222"/>
        <v>0</v>
      </c>
      <c r="AW222" s="184">
        <f>IF(AV222&lt;1,0,SUMIF($I$44:I221,I222,$W$44:W221))</f>
        <v>0</v>
      </c>
      <c r="AX222" s="184">
        <f>IF(AV222&lt;2,0,SUMIF($I223:I$348,I222,$W223:W$348))</f>
        <v>0</v>
      </c>
      <c r="AY222" s="128">
        <f t="shared" si="160"/>
        <v>0</v>
      </c>
      <c r="AZ222" s="128">
        <f t="shared" si="161"/>
        <v>0</v>
      </c>
      <c r="BA222" s="175">
        <f>IF(AW222+AX222=0,0,IF(AW222=0,VLOOKUP(I222,I223:$W$348,15,FALSE),VLOOKUP(I222,$I$45:$W222,15,FALSE)))</f>
        <v>0</v>
      </c>
      <c r="BB222" s="128">
        <f t="shared" si="162"/>
        <v>0</v>
      </c>
      <c r="BC222" s="175">
        <f>IF(AW222+AX222=0,0,IF(AW222=0,VLOOKUP(I222,I223:$Y$348,17,FALSE),VLOOKUP(I222,$I$45:$Y222,17,FALSE)))</f>
        <v>0</v>
      </c>
      <c r="BD222" s="175">
        <f t="shared" si="163"/>
        <v>0</v>
      </c>
      <c r="BE222" s="128">
        <f t="shared" si="164"/>
        <v>0</v>
      </c>
      <c r="BF222" s="176" t="str">
        <f t="shared" si="165"/>
        <v/>
      </c>
      <c r="BG222" s="128">
        <f t="shared" si="166"/>
        <v>0</v>
      </c>
      <c r="BH222" s="175" t="str">
        <f t="shared" si="167"/>
        <v/>
      </c>
      <c r="BK222" s="177" t="str">
        <f t="shared" si="223"/>
        <v/>
      </c>
      <c r="BL222" s="177"/>
    </row>
    <row r="223" spans="1:69" ht="30" customHeight="1" x14ac:dyDescent="0.15">
      <c r="A223" s="152" t="str">
        <f t="shared" si="202"/>
        <v/>
      </c>
      <c r="B223" s="152">
        <f t="shared" si="197"/>
        <v>0</v>
      </c>
      <c r="C223" s="152">
        <f t="shared" si="198"/>
        <v>5</v>
      </c>
      <c r="D223" s="152" t="str">
        <f t="shared" si="203"/>
        <v>011</v>
      </c>
      <c r="E223" s="152" t="str">
        <f t="shared" si="204"/>
        <v/>
      </c>
      <c r="F223" s="152">
        <v>11</v>
      </c>
      <c r="G223" s="154" t="str">
        <f t="shared" si="205"/>
        <v>011</v>
      </c>
      <c r="H223" s="140" t="str">
        <f>IF(I223="","",VLOOKUP(I223,[3]マスター!$B$2:$C$5000,2,0))</f>
        <v/>
      </c>
      <c r="I223" s="155"/>
      <c r="J223" s="156"/>
      <c r="K223" s="156"/>
      <c r="L223" s="157"/>
      <c r="M223" s="158"/>
      <c r="N223" s="156"/>
      <c r="O223" s="159" t="str">
        <f t="shared" si="200"/>
        <v/>
      </c>
      <c r="P223" s="280" t="str">
        <f>IF(I223="","",VLOOKUP(I223,[3]マスター!$B$2:$C$5000,2,0))</f>
        <v/>
      </c>
      <c r="Q223" s="280" t="e">
        <f>VLOOKUP(R223,[3]マスター!$B$2:$C$5000,2,0)</f>
        <v>#N/A</v>
      </c>
      <c r="R223" s="280" t="e">
        <f>VLOOKUP(S223,[3]マスター!$B$2:$C$5000,2,0)</f>
        <v>#N/A</v>
      </c>
      <c r="S223" s="281" t="str">
        <f>IF(I223="","",VLOOKUP(I223,[3]マスター!$B$2:$D$5000,3,0))</f>
        <v/>
      </c>
      <c r="T223" s="281"/>
      <c r="U223" s="161" t="str">
        <f>IF(I223="","",VLOOKUP(I223,[3]マスター!$B$2:$L$5000,11,0))</f>
        <v/>
      </c>
      <c r="V223" s="161" t="str">
        <f>IF(I223="","",VLOOKUP(I223,[3]マスター!$B$2:$K$5000,10,0))</f>
        <v/>
      </c>
      <c r="W223" s="179">
        <f t="shared" si="206"/>
        <v>0</v>
      </c>
      <c r="X223" s="163">
        <f t="shared" si="168"/>
        <v>0</v>
      </c>
      <c r="Y223" s="179" t="str">
        <f t="shared" si="207"/>
        <v/>
      </c>
      <c r="Z223" s="180" t="str">
        <f t="shared" si="208"/>
        <v/>
      </c>
      <c r="AA223" s="181" t="str">
        <f t="shared" si="209"/>
        <v/>
      </c>
      <c r="AB223" s="181" t="str">
        <f t="shared" si="210"/>
        <v/>
      </c>
      <c r="AC223" s="264" t="str">
        <f t="shared" si="211"/>
        <v/>
      </c>
      <c r="AD223" s="182" t="str">
        <f t="shared" si="212"/>
        <v/>
      </c>
      <c r="AE223" s="182" t="str">
        <f t="shared" si="213"/>
        <v/>
      </c>
      <c r="AF223" s="182" t="str">
        <f t="shared" si="214"/>
        <v/>
      </c>
      <c r="AG223" s="183" t="str">
        <f t="shared" si="215"/>
        <v/>
      </c>
      <c r="AH223" s="168" t="str">
        <f t="shared" si="201"/>
        <v/>
      </c>
      <c r="AL223" s="125">
        <v>1</v>
      </c>
      <c r="AM223" s="123" t="str">
        <f t="shared" si="216"/>
        <v/>
      </c>
      <c r="AN223" s="123" t="str">
        <f t="shared" si="217"/>
        <v/>
      </c>
      <c r="AO223" s="123">
        <f>COUNTIF($I$72:I223,I223)</f>
        <v>5</v>
      </c>
      <c r="AP223" s="172" t="str">
        <f t="shared" si="218"/>
        <v/>
      </c>
      <c r="AQ223" s="173" t="str">
        <f t="shared" si="219"/>
        <v/>
      </c>
      <c r="AR223" s="14">
        <f t="shared" si="199"/>
        <v>0</v>
      </c>
      <c r="AS223" s="177" t="str">
        <f t="shared" si="220"/>
        <v/>
      </c>
      <c r="AU223" s="128" t="str">
        <f t="shared" si="221"/>
        <v/>
      </c>
      <c r="AV223" s="128">
        <f t="shared" si="222"/>
        <v>0</v>
      </c>
      <c r="AW223" s="184">
        <f>IF(AV223&lt;1,0,SUMIF($I$44:I222,I223,$W$44:W222))</f>
        <v>0</v>
      </c>
      <c r="AX223" s="184">
        <f>IF(AV223&lt;2,0,SUMIF($I224:I$348,I223,$W224:W$348))</f>
        <v>0</v>
      </c>
      <c r="AY223" s="128">
        <f t="shared" si="160"/>
        <v>0</v>
      </c>
      <c r="AZ223" s="128">
        <f t="shared" si="161"/>
        <v>0</v>
      </c>
      <c r="BA223" s="175">
        <f>IF(AW223+AX223=0,0,IF(AW223=0,VLOOKUP(I223,I224:$W$348,15,FALSE),VLOOKUP(I223,$I$45:$W223,15,FALSE)))</f>
        <v>0</v>
      </c>
      <c r="BB223" s="128">
        <f t="shared" si="162"/>
        <v>0</v>
      </c>
      <c r="BC223" s="175">
        <f>IF(AW223+AX223=0,0,IF(AW223=0,VLOOKUP(I223,I224:$Y$348,17,FALSE),VLOOKUP(I223,$I$45:$Y223,17,FALSE)))</f>
        <v>0</v>
      </c>
      <c r="BD223" s="175">
        <f t="shared" si="163"/>
        <v>0</v>
      </c>
      <c r="BE223" s="128">
        <f t="shared" si="164"/>
        <v>0</v>
      </c>
      <c r="BF223" s="176" t="str">
        <f t="shared" si="165"/>
        <v/>
      </c>
      <c r="BG223" s="128">
        <f t="shared" si="166"/>
        <v>0</v>
      </c>
      <c r="BH223" s="175" t="str">
        <f t="shared" si="167"/>
        <v/>
      </c>
      <c r="BK223" s="177" t="str">
        <f t="shared" si="223"/>
        <v/>
      </c>
      <c r="BL223" s="177"/>
    </row>
    <row r="224" spans="1:69" ht="30" customHeight="1" x14ac:dyDescent="0.15">
      <c r="A224" s="152" t="str">
        <f t="shared" si="202"/>
        <v/>
      </c>
      <c r="B224" s="152">
        <f t="shared" si="197"/>
        <v>0</v>
      </c>
      <c r="C224" s="152">
        <f t="shared" si="198"/>
        <v>5</v>
      </c>
      <c r="D224" s="152" t="str">
        <f t="shared" si="203"/>
        <v>012</v>
      </c>
      <c r="E224" s="152" t="str">
        <f t="shared" si="204"/>
        <v/>
      </c>
      <c r="F224" s="152">
        <v>12</v>
      </c>
      <c r="G224" s="154" t="str">
        <f t="shared" si="205"/>
        <v>012</v>
      </c>
      <c r="H224" s="140" t="str">
        <f>IF(I224="","",VLOOKUP(I224,[3]マスター!$B$2:$C$5000,2,0))</f>
        <v/>
      </c>
      <c r="I224" s="155"/>
      <c r="J224" s="156"/>
      <c r="K224" s="156"/>
      <c r="L224" s="157"/>
      <c r="M224" s="158"/>
      <c r="N224" s="156"/>
      <c r="O224" s="159" t="str">
        <f t="shared" si="200"/>
        <v/>
      </c>
      <c r="P224" s="280" t="str">
        <f>IF(I224="","",VLOOKUP(I224,[3]マスター!$B$2:$C$5000,2,0))</f>
        <v/>
      </c>
      <c r="Q224" s="280" t="e">
        <f>VLOOKUP(R224,[3]マスター!$B$2:$C$5000,2,0)</f>
        <v>#N/A</v>
      </c>
      <c r="R224" s="280" t="e">
        <f>VLOOKUP(S224,[3]マスター!$B$2:$C$5000,2,0)</f>
        <v>#N/A</v>
      </c>
      <c r="S224" s="281" t="str">
        <f>IF(I224="","",VLOOKUP(I224,[3]マスター!$B$2:$D$5000,3,0))</f>
        <v/>
      </c>
      <c r="T224" s="281"/>
      <c r="U224" s="161" t="str">
        <f>IF(I224="","",VLOOKUP(I224,[3]マスター!$B$2:$L$5000,11,0))</f>
        <v/>
      </c>
      <c r="V224" s="161" t="str">
        <f>IF(I224="","",VLOOKUP(I224,[3]マスター!$B$2:$K$5000,10,0))</f>
        <v/>
      </c>
      <c r="W224" s="179">
        <f t="shared" si="206"/>
        <v>0</v>
      </c>
      <c r="X224" s="163">
        <f t="shared" si="168"/>
        <v>0</v>
      </c>
      <c r="Y224" s="179" t="str">
        <f t="shared" si="207"/>
        <v/>
      </c>
      <c r="Z224" s="180" t="str">
        <f t="shared" si="208"/>
        <v/>
      </c>
      <c r="AA224" s="181" t="str">
        <f t="shared" si="209"/>
        <v/>
      </c>
      <c r="AB224" s="181" t="str">
        <f t="shared" si="210"/>
        <v/>
      </c>
      <c r="AC224" s="264" t="str">
        <f t="shared" si="211"/>
        <v/>
      </c>
      <c r="AD224" s="182" t="str">
        <f t="shared" si="212"/>
        <v/>
      </c>
      <c r="AE224" s="182" t="str">
        <f t="shared" si="213"/>
        <v/>
      </c>
      <c r="AF224" s="182" t="str">
        <f t="shared" si="214"/>
        <v/>
      </c>
      <c r="AG224" s="183" t="str">
        <f t="shared" si="215"/>
        <v/>
      </c>
      <c r="AH224" s="168" t="str">
        <f t="shared" si="201"/>
        <v/>
      </c>
      <c r="AL224" s="125">
        <v>1</v>
      </c>
      <c r="AM224" s="123" t="str">
        <f t="shared" si="216"/>
        <v/>
      </c>
      <c r="AN224" s="123" t="str">
        <f t="shared" si="217"/>
        <v/>
      </c>
      <c r="AO224" s="123">
        <f>COUNTIF($I$72:I224,I224)</f>
        <v>5</v>
      </c>
      <c r="AP224" s="172" t="str">
        <f t="shared" si="218"/>
        <v/>
      </c>
      <c r="AQ224" s="173" t="str">
        <f t="shared" si="219"/>
        <v/>
      </c>
      <c r="AR224" s="14">
        <f t="shared" si="199"/>
        <v>0</v>
      </c>
      <c r="AS224" s="177" t="str">
        <f t="shared" si="220"/>
        <v/>
      </c>
      <c r="AU224" s="128" t="str">
        <f t="shared" si="221"/>
        <v/>
      </c>
      <c r="AV224" s="128">
        <f t="shared" si="222"/>
        <v>0</v>
      </c>
      <c r="AW224" s="184">
        <f>IF(AV224&lt;1,0,SUMIF($I$44:I223,I224,$W$44:W223))</f>
        <v>0</v>
      </c>
      <c r="AX224" s="184">
        <f>IF(AV224&lt;2,0,SUMIF($I225:I$348,I224,$W225:W$348))</f>
        <v>0</v>
      </c>
      <c r="AY224" s="128">
        <f t="shared" si="160"/>
        <v>0</v>
      </c>
      <c r="AZ224" s="128">
        <f t="shared" si="161"/>
        <v>0</v>
      </c>
      <c r="BA224" s="175">
        <f>IF(AW224+AX224=0,0,IF(AW224=0,VLOOKUP(I224,I225:$W$348,15,FALSE),VLOOKUP(I224,$I$45:$W224,15,FALSE)))</f>
        <v>0</v>
      </c>
      <c r="BB224" s="128">
        <f t="shared" si="162"/>
        <v>0</v>
      </c>
      <c r="BC224" s="175">
        <f>IF(AW224+AX224=0,0,IF(AW224=0,VLOOKUP(I224,I225:$Y$348,17,FALSE),VLOOKUP(I224,$I$45:$Y224,17,FALSE)))</f>
        <v>0</v>
      </c>
      <c r="BD224" s="175">
        <f t="shared" si="163"/>
        <v>0</v>
      </c>
      <c r="BE224" s="128">
        <f t="shared" si="164"/>
        <v>0</v>
      </c>
      <c r="BF224" s="176" t="str">
        <f t="shared" si="165"/>
        <v/>
      </c>
      <c r="BG224" s="128">
        <f t="shared" si="166"/>
        <v>0</v>
      </c>
      <c r="BH224" s="175" t="str">
        <f t="shared" si="167"/>
        <v/>
      </c>
      <c r="BK224" s="177" t="str">
        <f t="shared" si="223"/>
        <v/>
      </c>
      <c r="BL224" s="177"/>
    </row>
    <row r="225" spans="1:69" ht="30" customHeight="1" x14ac:dyDescent="0.15">
      <c r="A225" s="152" t="str">
        <f t="shared" si="202"/>
        <v/>
      </c>
      <c r="B225" s="152">
        <f t="shared" si="197"/>
        <v>0</v>
      </c>
      <c r="C225" s="152">
        <f t="shared" si="198"/>
        <v>5</v>
      </c>
      <c r="D225" s="152" t="str">
        <f t="shared" si="203"/>
        <v>013</v>
      </c>
      <c r="E225" s="152" t="str">
        <f t="shared" si="204"/>
        <v/>
      </c>
      <c r="F225" s="152">
        <v>13</v>
      </c>
      <c r="G225" s="154" t="str">
        <f t="shared" si="205"/>
        <v>013</v>
      </c>
      <c r="H225" s="140" t="str">
        <f>IF(I225="","",VLOOKUP(I225,[3]マスター!$B$2:$C$5000,2,0))</f>
        <v/>
      </c>
      <c r="I225" s="155"/>
      <c r="J225" s="156"/>
      <c r="K225" s="156"/>
      <c r="L225" s="157"/>
      <c r="M225" s="158"/>
      <c r="N225" s="156"/>
      <c r="O225" s="159" t="str">
        <f t="shared" si="200"/>
        <v/>
      </c>
      <c r="P225" s="280" t="str">
        <f>IF(I225="","",VLOOKUP(I225,[3]マスター!$B$2:$C$5000,2,0))</f>
        <v/>
      </c>
      <c r="Q225" s="280" t="e">
        <f>VLOOKUP(R225,[3]マスター!$B$2:$C$5000,2,0)</f>
        <v>#N/A</v>
      </c>
      <c r="R225" s="280" t="e">
        <f>VLOOKUP(S225,[3]マスター!$B$2:$C$5000,2,0)</f>
        <v>#N/A</v>
      </c>
      <c r="S225" s="281" t="str">
        <f>IF(I225="","",VLOOKUP(I225,[3]マスター!$B$2:$D$5000,3,0))</f>
        <v/>
      </c>
      <c r="T225" s="281"/>
      <c r="U225" s="161" t="str">
        <f>IF(I225="","",VLOOKUP(I225,[3]マスター!$B$2:$L$5000,11,0))</f>
        <v/>
      </c>
      <c r="V225" s="161" t="str">
        <f>IF(I225="","",VLOOKUP(I225,[3]マスター!$B$2:$K$5000,10,0))</f>
        <v/>
      </c>
      <c r="W225" s="179">
        <f t="shared" si="206"/>
        <v>0</v>
      </c>
      <c r="X225" s="163">
        <f t="shared" si="168"/>
        <v>0</v>
      </c>
      <c r="Y225" s="179" t="str">
        <f t="shared" si="207"/>
        <v/>
      </c>
      <c r="Z225" s="180" t="str">
        <f t="shared" si="208"/>
        <v/>
      </c>
      <c r="AA225" s="181" t="str">
        <f t="shared" si="209"/>
        <v/>
      </c>
      <c r="AB225" s="181" t="str">
        <f t="shared" si="210"/>
        <v/>
      </c>
      <c r="AC225" s="264" t="str">
        <f t="shared" si="211"/>
        <v/>
      </c>
      <c r="AD225" s="182" t="str">
        <f t="shared" si="212"/>
        <v/>
      </c>
      <c r="AE225" s="182" t="str">
        <f t="shared" si="213"/>
        <v/>
      </c>
      <c r="AF225" s="182" t="str">
        <f t="shared" si="214"/>
        <v/>
      </c>
      <c r="AG225" s="183" t="str">
        <f t="shared" si="215"/>
        <v/>
      </c>
      <c r="AH225" s="168" t="str">
        <f t="shared" si="201"/>
        <v/>
      </c>
      <c r="AL225" s="125">
        <v>1</v>
      </c>
      <c r="AM225" s="123" t="str">
        <f t="shared" si="216"/>
        <v/>
      </c>
      <c r="AN225" s="123" t="str">
        <f t="shared" si="217"/>
        <v/>
      </c>
      <c r="AO225" s="123">
        <f>COUNTIF($I$72:I225,I225)</f>
        <v>5</v>
      </c>
      <c r="AP225" s="172" t="str">
        <f t="shared" si="218"/>
        <v/>
      </c>
      <c r="AQ225" s="173" t="str">
        <f t="shared" si="219"/>
        <v/>
      </c>
      <c r="AR225" s="14">
        <f t="shared" si="199"/>
        <v>0</v>
      </c>
      <c r="AS225" s="177" t="str">
        <f t="shared" si="220"/>
        <v/>
      </c>
      <c r="AU225" s="128" t="str">
        <f t="shared" si="221"/>
        <v/>
      </c>
      <c r="AV225" s="128">
        <f t="shared" si="222"/>
        <v>0</v>
      </c>
      <c r="AW225" s="184">
        <f>IF(AV225&lt;1,0,SUMIF($I$44:I224,I225,$W$44:W224))</f>
        <v>0</v>
      </c>
      <c r="AX225" s="184">
        <f>IF(AV225&lt;2,0,SUMIF($I226:I$348,I225,$W226:W$348))</f>
        <v>0</v>
      </c>
      <c r="AY225" s="128">
        <f t="shared" si="160"/>
        <v>0</v>
      </c>
      <c r="AZ225" s="128">
        <f t="shared" si="161"/>
        <v>0</v>
      </c>
      <c r="BA225" s="175">
        <f>IF(AW225+AX225=0,0,IF(AW225=0,VLOOKUP(I225,I226:$W$348,15,FALSE),VLOOKUP(I225,$I$45:$W225,15,FALSE)))</f>
        <v>0</v>
      </c>
      <c r="BB225" s="128">
        <f t="shared" si="162"/>
        <v>0</v>
      </c>
      <c r="BC225" s="175">
        <f>IF(AW225+AX225=0,0,IF(AW225=0,VLOOKUP(I225,I226:$Y$348,17,FALSE),VLOOKUP(I225,$I$45:$Y225,17,FALSE)))</f>
        <v>0</v>
      </c>
      <c r="BD225" s="175">
        <f t="shared" si="163"/>
        <v>0</v>
      </c>
      <c r="BE225" s="128">
        <f t="shared" si="164"/>
        <v>0</v>
      </c>
      <c r="BF225" s="176" t="str">
        <f t="shared" si="165"/>
        <v/>
      </c>
      <c r="BG225" s="128">
        <f t="shared" si="166"/>
        <v>0</v>
      </c>
      <c r="BH225" s="175" t="str">
        <f t="shared" si="167"/>
        <v/>
      </c>
      <c r="BK225" s="177" t="str">
        <f t="shared" si="223"/>
        <v/>
      </c>
      <c r="BL225" s="177"/>
    </row>
    <row r="226" spans="1:69" ht="30" customHeight="1" x14ac:dyDescent="0.15">
      <c r="A226" s="152" t="str">
        <f t="shared" si="202"/>
        <v/>
      </c>
      <c r="B226" s="152">
        <f t="shared" si="197"/>
        <v>0</v>
      </c>
      <c r="C226" s="152">
        <f t="shared" si="198"/>
        <v>5</v>
      </c>
      <c r="D226" s="152" t="str">
        <f t="shared" si="203"/>
        <v>014</v>
      </c>
      <c r="E226" s="152" t="str">
        <f t="shared" si="204"/>
        <v/>
      </c>
      <c r="F226" s="152">
        <v>14</v>
      </c>
      <c r="G226" s="154" t="str">
        <f t="shared" si="205"/>
        <v>014</v>
      </c>
      <c r="H226" s="140" t="str">
        <f>IF(I226="","",VLOOKUP(I226,[3]マスター!$B$2:$C$5000,2,0))</f>
        <v/>
      </c>
      <c r="I226" s="155"/>
      <c r="J226" s="156"/>
      <c r="K226" s="156"/>
      <c r="L226" s="157"/>
      <c r="M226" s="158"/>
      <c r="N226" s="156"/>
      <c r="O226" s="159" t="str">
        <f t="shared" si="200"/>
        <v/>
      </c>
      <c r="P226" s="280" t="str">
        <f>IF(I226="","",VLOOKUP(I226,[3]マスター!$B$2:$C$5000,2,0))</f>
        <v/>
      </c>
      <c r="Q226" s="280" t="e">
        <f>VLOOKUP(R226,[3]マスター!$B$2:$C$5000,2,0)</f>
        <v>#N/A</v>
      </c>
      <c r="R226" s="280" t="e">
        <f>VLOOKUP(S226,[3]マスター!$B$2:$C$5000,2,0)</f>
        <v>#N/A</v>
      </c>
      <c r="S226" s="281" t="str">
        <f>IF(I226="","",VLOOKUP(I226,[3]マスター!$B$2:$D$5000,3,0))</f>
        <v/>
      </c>
      <c r="T226" s="281"/>
      <c r="U226" s="161" t="str">
        <f>IF(I226="","",VLOOKUP(I226,[3]マスター!$B$2:$L$5000,11,0))</f>
        <v/>
      </c>
      <c r="V226" s="161" t="str">
        <f>IF(I226="","",VLOOKUP(I226,[3]マスター!$B$2:$K$5000,10,0))</f>
        <v/>
      </c>
      <c r="W226" s="179">
        <f t="shared" si="206"/>
        <v>0</v>
      </c>
      <c r="X226" s="163">
        <f t="shared" si="168"/>
        <v>0</v>
      </c>
      <c r="Y226" s="179" t="str">
        <f t="shared" si="207"/>
        <v/>
      </c>
      <c r="Z226" s="180" t="str">
        <f t="shared" si="208"/>
        <v/>
      </c>
      <c r="AA226" s="181" t="str">
        <f t="shared" si="209"/>
        <v/>
      </c>
      <c r="AB226" s="181" t="str">
        <f t="shared" si="210"/>
        <v/>
      </c>
      <c r="AC226" s="264" t="str">
        <f t="shared" si="211"/>
        <v/>
      </c>
      <c r="AD226" s="182" t="str">
        <f t="shared" si="212"/>
        <v/>
      </c>
      <c r="AE226" s="182" t="str">
        <f t="shared" si="213"/>
        <v/>
      </c>
      <c r="AF226" s="182" t="str">
        <f t="shared" si="214"/>
        <v/>
      </c>
      <c r="AG226" s="183" t="str">
        <f t="shared" si="215"/>
        <v/>
      </c>
      <c r="AH226" s="168" t="str">
        <f t="shared" si="201"/>
        <v/>
      </c>
      <c r="AL226" s="125">
        <v>1</v>
      </c>
      <c r="AM226" s="123" t="str">
        <f t="shared" si="216"/>
        <v/>
      </c>
      <c r="AN226" s="123" t="str">
        <f t="shared" si="217"/>
        <v/>
      </c>
      <c r="AO226" s="123">
        <f>COUNTIF($I$72:I226,I226)</f>
        <v>5</v>
      </c>
      <c r="AP226" s="172" t="str">
        <f t="shared" si="218"/>
        <v/>
      </c>
      <c r="AQ226" s="173" t="str">
        <f t="shared" si="219"/>
        <v/>
      </c>
      <c r="AR226" s="14">
        <f t="shared" si="199"/>
        <v>0</v>
      </c>
      <c r="AS226" s="177" t="str">
        <f t="shared" si="220"/>
        <v/>
      </c>
      <c r="AU226" s="128" t="str">
        <f t="shared" si="221"/>
        <v/>
      </c>
      <c r="AV226" s="128">
        <f t="shared" si="222"/>
        <v>0</v>
      </c>
      <c r="AW226" s="184">
        <f>IF(AV226&lt;1,0,SUMIF($I$44:I225,I226,$W$44:W225))</f>
        <v>0</v>
      </c>
      <c r="AX226" s="184">
        <f>IF(AV226&lt;2,0,SUMIF($I227:I$348,I226,$W227:W$348))</f>
        <v>0</v>
      </c>
      <c r="AY226" s="128">
        <f t="shared" si="160"/>
        <v>0</v>
      </c>
      <c r="AZ226" s="128">
        <f t="shared" si="161"/>
        <v>0</v>
      </c>
      <c r="BA226" s="175">
        <f>IF(AW226+AX226=0,0,IF(AW226=0,VLOOKUP(I226,I227:$W$348,15,FALSE),VLOOKUP(I226,$I$45:$W226,15,FALSE)))</f>
        <v>0</v>
      </c>
      <c r="BB226" s="128">
        <f t="shared" si="162"/>
        <v>0</v>
      </c>
      <c r="BC226" s="175">
        <f>IF(AW226+AX226=0,0,IF(AW226=0,VLOOKUP(I226,I227:$Y$348,17,FALSE),VLOOKUP(I226,$I$45:$Y226,17,FALSE)))</f>
        <v>0</v>
      </c>
      <c r="BD226" s="175">
        <f t="shared" si="163"/>
        <v>0</v>
      </c>
      <c r="BE226" s="128">
        <f t="shared" si="164"/>
        <v>0</v>
      </c>
      <c r="BF226" s="176" t="str">
        <f t="shared" si="165"/>
        <v/>
      </c>
      <c r="BG226" s="128">
        <f t="shared" si="166"/>
        <v>0</v>
      </c>
      <c r="BH226" s="175" t="str">
        <f t="shared" si="167"/>
        <v/>
      </c>
      <c r="BK226" s="177" t="str">
        <f t="shared" si="223"/>
        <v/>
      </c>
      <c r="BL226" s="177"/>
    </row>
    <row r="227" spans="1:69" ht="30" customHeight="1" x14ac:dyDescent="0.15">
      <c r="A227" s="152" t="str">
        <f t="shared" si="202"/>
        <v/>
      </c>
      <c r="B227" s="152">
        <f t="shared" si="197"/>
        <v>0</v>
      </c>
      <c r="C227" s="152">
        <f t="shared" si="198"/>
        <v>5</v>
      </c>
      <c r="D227" s="152" t="str">
        <f t="shared" si="203"/>
        <v>015</v>
      </c>
      <c r="E227" s="152" t="str">
        <f t="shared" si="204"/>
        <v/>
      </c>
      <c r="F227" s="152">
        <v>15</v>
      </c>
      <c r="G227" s="154" t="str">
        <f t="shared" si="205"/>
        <v>015</v>
      </c>
      <c r="H227" s="140" t="str">
        <f>IF(I227="","",VLOOKUP(I227,[3]マスター!$B$2:$C$5000,2,0))</f>
        <v/>
      </c>
      <c r="I227" s="155"/>
      <c r="J227" s="156"/>
      <c r="K227" s="156"/>
      <c r="L227" s="157"/>
      <c r="M227" s="158"/>
      <c r="N227" s="156"/>
      <c r="O227" s="159" t="str">
        <f t="shared" si="200"/>
        <v/>
      </c>
      <c r="P227" s="280" t="str">
        <f>IF(I227="","",VLOOKUP(I227,[3]マスター!$B$2:$C$5000,2,0))</f>
        <v/>
      </c>
      <c r="Q227" s="280" t="e">
        <f>VLOOKUP(R227,[3]マスター!$B$2:$C$5000,2,0)</f>
        <v>#N/A</v>
      </c>
      <c r="R227" s="280" t="e">
        <f>VLOOKUP(S227,[3]マスター!$B$2:$C$5000,2,0)</f>
        <v>#N/A</v>
      </c>
      <c r="S227" s="281" t="str">
        <f>IF(I227="","",VLOOKUP(I227,[3]マスター!$B$2:$D$5000,3,0))</f>
        <v/>
      </c>
      <c r="T227" s="281"/>
      <c r="U227" s="161" t="str">
        <f>IF(I227="","",VLOOKUP(I227,[3]マスター!$B$2:$L$5000,11,0))</f>
        <v/>
      </c>
      <c r="V227" s="161" t="str">
        <f>IF(I227="","",VLOOKUP(I227,[3]マスター!$B$2:$K$5000,10,0))</f>
        <v/>
      </c>
      <c r="W227" s="179">
        <f t="shared" si="206"/>
        <v>0</v>
      </c>
      <c r="X227" s="163">
        <f t="shared" si="168"/>
        <v>0</v>
      </c>
      <c r="Y227" s="179" t="str">
        <f t="shared" si="207"/>
        <v/>
      </c>
      <c r="Z227" s="180" t="str">
        <f t="shared" si="208"/>
        <v/>
      </c>
      <c r="AA227" s="181" t="str">
        <f t="shared" si="209"/>
        <v/>
      </c>
      <c r="AB227" s="181" t="str">
        <f t="shared" si="210"/>
        <v/>
      </c>
      <c r="AC227" s="264" t="str">
        <f t="shared" si="211"/>
        <v/>
      </c>
      <c r="AD227" s="182" t="str">
        <f t="shared" si="212"/>
        <v/>
      </c>
      <c r="AE227" s="182" t="str">
        <f t="shared" si="213"/>
        <v/>
      </c>
      <c r="AF227" s="182" t="str">
        <f t="shared" si="214"/>
        <v/>
      </c>
      <c r="AG227" s="183" t="str">
        <f t="shared" si="215"/>
        <v/>
      </c>
      <c r="AH227" s="168" t="str">
        <f t="shared" si="201"/>
        <v/>
      </c>
      <c r="AL227" s="125">
        <v>1</v>
      </c>
      <c r="AM227" s="123" t="str">
        <f t="shared" si="216"/>
        <v/>
      </c>
      <c r="AN227" s="123" t="str">
        <f t="shared" si="217"/>
        <v/>
      </c>
      <c r="AO227" s="123">
        <f>COUNTIF($I$72:I227,I227)</f>
        <v>5</v>
      </c>
      <c r="AP227" s="172" t="str">
        <f t="shared" si="218"/>
        <v/>
      </c>
      <c r="AQ227" s="173" t="str">
        <f t="shared" si="219"/>
        <v/>
      </c>
      <c r="AR227" s="14">
        <f t="shared" si="199"/>
        <v>0</v>
      </c>
      <c r="AS227" s="177" t="str">
        <f t="shared" si="220"/>
        <v/>
      </c>
      <c r="AU227" s="128" t="str">
        <f t="shared" si="221"/>
        <v/>
      </c>
      <c r="AV227" s="128">
        <f t="shared" si="222"/>
        <v>0</v>
      </c>
      <c r="AW227" s="184">
        <f>IF(AV227&lt;1,0,SUMIF($I$44:I226,I227,$W$44:W226))</f>
        <v>0</v>
      </c>
      <c r="AX227" s="184">
        <f>IF(AV227&lt;2,0,SUMIF($I228:I$348,I227,$W228:W$348))</f>
        <v>0</v>
      </c>
      <c r="AY227" s="128">
        <f t="shared" si="160"/>
        <v>0</v>
      </c>
      <c r="AZ227" s="128">
        <f t="shared" si="161"/>
        <v>0</v>
      </c>
      <c r="BA227" s="175">
        <f>IF(AW227+AX227=0,0,IF(AW227=0,VLOOKUP(I227,I228:$W$348,15,FALSE),VLOOKUP(I227,$I$45:$W227,15,FALSE)))</f>
        <v>0</v>
      </c>
      <c r="BB227" s="128">
        <f t="shared" si="162"/>
        <v>0</v>
      </c>
      <c r="BC227" s="175">
        <f>IF(AW227+AX227=0,0,IF(AW227=0,VLOOKUP(I227,I228:$Y$348,17,FALSE),VLOOKUP(I227,$I$45:$Y227,17,FALSE)))</f>
        <v>0</v>
      </c>
      <c r="BD227" s="175">
        <f t="shared" si="163"/>
        <v>0</v>
      </c>
      <c r="BE227" s="128">
        <f t="shared" si="164"/>
        <v>0</v>
      </c>
      <c r="BF227" s="176" t="str">
        <f t="shared" si="165"/>
        <v/>
      </c>
      <c r="BG227" s="128">
        <f t="shared" si="166"/>
        <v>0</v>
      </c>
      <c r="BH227" s="175" t="str">
        <f t="shared" si="167"/>
        <v/>
      </c>
      <c r="BK227" s="177" t="str">
        <f t="shared" si="223"/>
        <v/>
      </c>
      <c r="BL227" s="177"/>
    </row>
    <row r="228" spans="1:69" ht="30" customHeight="1" x14ac:dyDescent="0.15">
      <c r="A228" s="152" t="str">
        <f t="shared" si="202"/>
        <v/>
      </c>
      <c r="B228" s="152">
        <f t="shared" si="197"/>
        <v>0</v>
      </c>
      <c r="C228" s="152">
        <f t="shared" si="198"/>
        <v>5</v>
      </c>
      <c r="D228" s="152" t="str">
        <f t="shared" si="203"/>
        <v>016</v>
      </c>
      <c r="E228" s="152" t="str">
        <f t="shared" si="204"/>
        <v/>
      </c>
      <c r="F228" s="152">
        <v>16</v>
      </c>
      <c r="G228" s="154" t="str">
        <f t="shared" si="205"/>
        <v>016</v>
      </c>
      <c r="H228" s="140" t="str">
        <f>IF(I228="","",VLOOKUP(I228,[3]マスター!$B$2:$C$5000,2,0))</f>
        <v/>
      </c>
      <c r="I228" s="155"/>
      <c r="J228" s="156"/>
      <c r="K228" s="156"/>
      <c r="L228" s="157"/>
      <c r="M228" s="158"/>
      <c r="N228" s="156"/>
      <c r="O228" s="159" t="str">
        <f t="shared" si="200"/>
        <v/>
      </c>
      <c r="P228" s="280" t="str">
        <f>IF(I228="","",VLOOKUP(I228,[3]マスター!$B$2:$C$5000,2,0))</f>
        <v/>
      </c>
      <c r="Q228" s="280" t="e">
        <f>VLOOKUP(R228,[3]マスター!$B$2:$C$5000,2,0)</f>
        <v>#N/A</v>
      </c>
      <c r="R228" s="280" t="e">
        <f>VLOOKUP(S228,[3]マスター!$B$2:$C$5000,2,0)</f>
        <v>#N/A</v>
      </c>
      <c r="S228" s="281" t="str">
        <f>IF(I228="","",VLOOKUP(I228,[3]マスター!$B$2:$D$5000,3,0))</f>
        <v/>
      </c>
      <c r="T228" s="281"/>
      <c r="U228" s="161" t="str">
        <f>IF(I228="","",VLOOKUP(I228,[3]マスター!$B$2:$L$5000,11,0))</f>
        <v/>
      </c>
      <c r="V228" s="161" t="str">
        <f>IF(I228="","",VLOOKUP(I228,[3]マスター!$B$2:$K$5000,10,0))</f>
        <v/>
      </c>
      <c r="W228" s="179">
        <f t="shared" si="206"/>
        <v>0</v>
      </c>
      <c r="X228" s="163">
        <f t="shared" si="168"/>
        <v>0</v>
      </c>
      <c r="Y228" s="179" t="str">
        <f t="shared" si="207"/>
        <v/>
      </c>
      <c r="Z228" s="180" t="str">
        <f t="shared" si="208"/>
        <v/>
      </c>
      <c r="AA228" s="181" t="str">
        <f t="shared" si="209"/>
        <v/>
      </c>
      <c r="AB228" s="181" t="str">
        <f t="shared" si="210"/>
        <v/>
      </c>
      <c r="AC228" s="264" t="str">
        <f t="shared" si="211"/>
        <v/>
      </c>
      <c r="AD228" s="182" t="str">
        <f t="shared" si="212"/>
        <v/>
      </c>
      <c r="AE228" s="182" t="str">
        <f t="shared" si="213"/>
        <v/>
      </c>
      <c r="AF228" s="182" t="str">
        <f t="shared" si="214"/>
        <v/>
      </c>
      <c r="AG228" s="183" t="str">
        <f t="shared" si="215"/>
        <v/>
      </c>
      <c r="AH228" s="168" t="str">
        <f t="shared" si="201"/>
        <v/>
      </c>
      <c r="AL228" s="125">
        <v>1</v>
      </c>
      <c r="AM228" s="123" t="str">
        <f t="shared" si="216"/>
        <v/>
      </c>
      <c r="AN228" s="123" t="str">
        <f t="shared" si="217"/>
        <v/>
      </c>
      <c r="AO228" s="123">
        <f>COUNTIF($I$72:I228,I228)</f>
        <v>5</v>
      </c>
      <c r="AP228" s="172" t="str">
        <f t="shared" si="218"/>
        <v/>
      </c>
      <c r="AQ228" s="173" t="str">
        <f t="shared" si="219"/>
        <v/>
      </c>
      <c r="AR228" s="14">
        <f t="shared" si="199"/>
        <v>0</v>
      </c>
      <c r="AS228" s="177" t="str">
        <f t="shared" si="220"/>
        <v/>
      </c>
      <c r="AU228" s="128" t="str">
        <f t="shared" si="221"/>
        <v/>
      </c>
      <c r="AV228" s="128">
        <f t="shared" si="222"/>
        <v>0</v>
      </c>
      <c r="AW228" s="184">
        <f>IF(AV228&lt;1,0,SUMIF($I$44:I227,I228,$W$44:W227))</f>
        <v>0</v>
      </c>
      <c r="AX228" s="184">
        <f>IF(AV228&lt;2,0,SUMIF($I229:I$348,I228,$W229:W$348))</f>
        <v>0</v>
      </c>
      <c r="AY228" s="128">
        <f t="shared" si="160"/>
        <v>0</v>
      </c>
      <c r="AZ228" s="128">
        <f t="shared" si="161"/>
        <v>0</v>
      </c>
      <c r="BA228" s="175">
        <f>IF(AW228+AX228=0,0,IF(AW228=0,VLOOKUP(I228,I229:$W$348,15,FALSE),VLOOKUP(I228,$I$45:$W228,15,FALSE)))</f>
        <v>0</v>
      </c>
      <c r="BB228" s="128">
        <f t="shared" si="162"/>
        <v>0</v>
      </c>
      <c r="BC228" s="175">
        <f>IF(AW228+AX228=0,0,IF(AW228=0,VLOOKUP(I228,I229:$Y$348,17,FALSE),VLOOKUP(I228,$I$45:$Y228,17,FALSE)))</f>
        <v>0</v>
      </c>
      <c r="BD228" s="175">
        <f t="shared" si="163"/>
        <v>0</v>
      </c>
      <c r="BE228" s="128">
        <f t="shared" si="164"/>
        <v>0</v>
      </c>
      <c r="BF228" s="176" t="str">
        <f t="shared" si="165"/>
        <v/>
      </c>
      <c r="BG228" s="128">
        <f t="shared" si="166"/>
        <v>0</v>
      </c>
      <c r="BH228" s="175" t="str">
        <f t="shared" si="167"/>
        <v/>
      </c>
      <c r="BK228" s="177" t="str">
        <f t="shared" si="223"/>
        <v/>
      </c>
      <c r="BL228" s="177"/>
    </row>
    <row r="229" spans="1:69" ht="30" customHeight="1" x14ac:dyDescent="0.15">
      <c r="A229" s="152" t="str">
        <f t="shared" si="202"/>
        <v/>
      </c>
      <c r="B229" s="152">
        <f t="shared" si="197"/>
        <v>0</v>
      </c>
      <c r="C229" s="152">
        <f t="shared" si="198"/>
        <v>5</v>
      </c>
      <c r="D229" s="152" t="str">
        <f t="shared" si="203"/>
        <v>017</v>
      </c>
      <c r="E229" s="152" t="str">
        <f t="shared" si="204"/>
        <v/>
      </c>
      <c r="F229" s="152">
        <v>17</v>
      </c>
      <c r="G229" s="154" t="str">
        <f t="shared" si="205"/>
        <v>017</v>
      </c>
      <c r="H229" s="140" t="str">
        <f>IF(I229="","",VLOOKUP(I229,[3]マスター!$B$2:$C$5000,2,0))</f>
        <v/>
      </c>
      <c r="I229" s="155"/>
      <c r="J229" s="156"/>
      <c r="K229" s="156"/>
      <c r="L229" s="157"/>
      <c r="M229" s="158"/>
      <c r="N229" s="156"/>
      <c r="O229" s="159" t="str">
        <f t="shared" si="200"/>
        <v/>
      </c>
      <c r="P229" s="280" t="str">
        <f>IF(I229="","",VLOOKUP(I229,[3]マスター!$B$2:$C$5000,2,0))</f>
        <v/>
      </c>
      <c r="Q229" s="280" t="e">
        <f>VLOOKUP(R229,[3]マスター!$B$2:$C$5000,2,0)</f>
        <v>#N/A</v>
      </c>
      <c r="R229" s="280" t="e">
        <f>VLOOKUP(S229,[3]マスター!$B$2:$C$5000,2,0)</f>
        <v>#N/A</v>
      </c>
      <c r="S229" s="281" t="str">
        <f>IF(I229="","",VLOOKUP(I229,[3]マスター!$B$2:$D$5000,3,0))</f>
        <v/>
      </c>
      <c r="T229" s="281"/>
      <c r="U229" s="161" t="str">
        <f>IF(I229="","",VLOOKUP(I229,[3]マスター!$B$2:$L$5000,11,0))</f>
        <v/>
      </c>
      <c r="V229" s="161" t="str">
        <f>IF(I229="","",VLOOKUP(I229,[3]マスター!$B$2:$K$5000,10,0))</f>
        <v/>
      </c>
      <c r="W229" s="179">
        <f t="shared" si="206"/>
        <v>0</v>
      </c>
      <c r="X229" s="163">
        <f t="shared" si="168"/>
        <v>0</v>
      </c>
      <c r="Y229" s="179" t="str">
        <f t="shared" si="207"/>
        <v/>
      </c>
      <c r="Z229" s="180" t="str">
        <f t="shared" si="208"/>
        <v/>
      </c>
      <c r="AA229" s="181" t="str">
        <f t="shared" si="209"/>
        <v/>
      </c>
      <c r="AB229" s="181" t="str">
        <f t="shared" si="210"/>
        <v/>
      </c>
      <c r="AC229" s="264" t="str">
        <f t="shared" si="211"/>
        <v/>
      </c>
      <c r="AD229" s="182" t="str">
        <f t="shared" si="212"/>
        <v/>
      </c>
      <c r="AE229" s="182" t="str">
        <f t="shared" si="213"/>
        <v/>
      </c>
      <c r="AF229" s="182" t="str">
        <f t="shared" si="214"/>
        <v/>
      </c>
      <c r="AG229" s="183" t="str">
        <f t="shared" si="215"/>
        <v/>
      </c>
      <c r="AH229" s="168" t="str">
        <f t="shared" si="201"/>
        <v/>
      </c>
      <c r="AL229" s="125">
        <v>1</v>
      </c>
      <c r="AM229" s="123" t="str">
        <f t="shared" si="216"/>
        <v/>
      </c>
      <c r="AN229" s="123" t="str">
        <f t="shared" si="217"/>
        <v/>
      </c>
      <c r="AO229" s="123">
        <f>COUNTIF($I$72:I229,I229)</f>
        <v>5</v>
      </c>
      <c r="AP229" s="172" t="str">
        <f t="shared" si="218"/>
        <v/>
      </c>
      <c r="AQ229" s="173" t="str">
        <f t="shared" si="219"/>
        <v/>
      </c>
      <c r="AR229" s="14">
        <f t="shared" si="199"/>
        <v>0</v>
      </c>
      <c r="AS229" s="177" t="str">
        <f t="shared" si="220"/>
        <v/>
      </c>
      <c r="AU229" s="128" t="str">
        <f t="shared" si="221"/>
        <v/>
      </c>
      <c r="AV229" s="128">
        <f t="shared" si="222"/>
        <v>0</v>
      </c>
      <c r="AW229" s="184">
        <f>IF(AV229&lt;1,0,SUMIF($I$44:I228,I229,$W$44:W228))</f>
        <v>0</v>
      </c>
      <c r="AX229" s="184">
        <f>IF(AV229&lt;2,0,SUMIF($I230:I$348,I229,$W230:W$348))</f>
        <v>0</v>
      </c>
      <c r="AY229" s="128">
        <f t="shared" ref="AY229:AY292" si="224">IF(AV229=2,IF(BG229=2,0,IF(BC229&gt;=8,IF(Y229&gt;8,(8-Y229)+Y229,Y229),IF(BC229+Y229&lt;8,0,BC229+Y229-8))),0)</f>
        <v>0</v>
      </c>
      <c r="AZ229" s="128">
        <f t="shared" ref="AZ229:AZ292" si="225">IF(BG229=1,0,IF(BG229=2,IF(BH229&gt;8,IF(Y229&gt;8,8-Y229+Y229,Y229),IF(Y229&gt;8,Y229+BH229-8-(Y229-8),IF(BH229+Y229&gt;8,BH229+Y229-8,0))),IF(BG229=3,IF(BC229+BD224&gt;8,IF(Y229&gt;=8,8,Y229),IF(Y229+BC229+BD224&gt;8,Y229+BC229+BD224-8,0)),0)))</f>
        <v>0</v>
      </c>
      <c r="BA229" s="175">
        <f>IF(AW229+AX229=0,0,IF(AW229=0,VLOOKUP(I229,I230:$W$348,15,FALSE),VLOOKUP(I229,$I$45:$W229,15,FALSE)))</f>
        <v>0</v>
      </c>
      <c r="BB229" s="128">
        <f t="shared" ref="BB229:BB292" si="226">IF(BA229&gt;W229,1,0)+IF(BA229&gt;BD229,1,0)</f>
        <v>0</v>
      </c>
      <c r="BC229" s="175">
        <f>IF(AW229+AX229=0,0,IF(AW229=0,VLOOKUP(I229,I230:$Y$348,17,FALSE),VLOOKUP(I229,$I$45:$Y229,17,FALSE)))</f>
        <v>0</v>
      </c>
      <c r="BD229" s="175">
        <f t="shared" ref="BD229:BD292" si="227">IF(AND(AW229&gt;1,AX229&gt;1),AX229,AW229+AX229-BA229)</f>
        <v>0</v>
      </c>
      <c r="BE229" s="128">
        <f t="shared" ref="BE229:BE292" si="228">IF(BD229&gt;BA229,1,0)+IF(BD229&gt;W229,1,0)</f>
        <v>0</v>
      </c>
      <c r="BF229" s="176" t="str">
        <f t="shared" ref="BF229:BF292" si="229">IF(I229="","",SUMIF($I$45:$I$348,I229,$Y$45:$Y$348)-BC229-Y229)</f>
        <v/>
      </c>
      <c r="BG229" s="128">
        <f t="shared" ref="BG229:BG292" si="230">IF(AW229+AX229=0,0,IF(BB229+BE229=3,1,IF(BB229+BE229=2,2,3)))</f>
        <v>0</v>
      </c>
      <c r="BH229" s="175" t="str">
        <f t="shared" ref="BH229:BH292" si="231">IF(BE229=2,BC229,BF229)</f>
        <v/>
      </c>
      <c r="BK229" s="177" t="str">
        <f t="shared" si="223"/>
        <v/>
      </c>
      <c r="BL229" s="177"/>
    </row>
    <row r="230" spans="1:69" ht="30" customHeight="1" x14ac:dyDescent="0.15">
      <c r="A230" s="152" t="str">
        <f t="shared" si="202"/>
        <v/>
      </c>
      <c r="B230" s="152">
        <f t="shared" si="197"/>
        <v>0</v>
      </c>
      <c r="C230" s="152">
        <f t="shared" si="198"/>
        <v>5</v>
      </c>
      <c r="D230" s="152" t="str">
        <f t="shared" si="203"/>
        <v>018</v>
      </c>
      <c r="E230" s="152" t="str">
        <f t="shared" si="204"/>
        <v/>
      </c>
      <c r="F230" s="152">
        <v>18</v>
      </c>
      <c r="G230" s="154" t="str">
        <f t="shared" si="205"/>
        <v>018</v>
      </c>
      <c r="H230" s="140" t="str">
        <f>IF(I230="","",VLOOKUP(I230,[3]マスター!$B$2:$C$5000,2,0))</f>
        <v/>
      </c>
      <c r="I230" s="155"/>
      <c r="J230" s="156"/>
      <c r="K230" s="156"/>
      <c r="L230" s="157"/>
      <c r="M230" s="158"/>
      <c r="N230" s="156"/>
      <c r="O230" s="159" t="str">
        <f t="shared" si="200"/>
        <v/>
      </c>
      <c r="P230" s="280" t="str">
        <f>IF(I230="","",VLOOKUP(I230,[3]マスター!$B$2:$C$5000,2,0))</f>
        <v/>
      </c>
      <c r="Q230" s="280" t="e">
        <f>VLOOKUP(R230,[3]マスター!$B$2:$C$5000,2,0)</f>
        <v>#N/A</v>
      </c>
      <c r="R230" s="280" t="e">
        <f>VLOOKUP(S230,[3]マスター!$B$2:$C$5000,2,0)</f>
        <v>#N/A</v>
      </c>
      <c r="S230" s="281" t="str">
        <f>IF(I230="","",VLOOKUP(I230,[3]マスター!$B$2:$D$5000,3,0))</f>
        <v/>
      </c>
      <c r="T230" s="281"/>
      <c r="U230" s="161" t="str">
        <f>IF(I230="","",VLOOKUP(I230,[3]マスター!$B$2:$L$5000,11,0))</f>
        <v/>
      </c>
      <c r="V230" s="161" t="str">
        <f>IF(I230="","",VLOOKUP(I230,[3]マスター!$B$2:$K$5000,10,0))</f>
        <v/>
      </c>
      <c r="W230" s="179">
        <f t="shared" si="206"/>
        <v>0</v>
      </c>
      <c r="X230" s="163">
        <f t="shared" si="168"/>
        <v>0</v>
      </c>
      <c r="Y230" s="179" t="str">
        <f t="shared" si="207"/>
        <v/>
      </c>
      <c r="Z230" s="180" t="str">
        <f t="shared" si="208"/>
        <v/>
      </c>
      <c r="AA230" s="181" t="str">
        <f t="shared" si="209"/>
        <v/>
      </c>
      <c r="AB230" s="181" t="str">
        <f t="shared" si="210"/>
        <v/>
      </c>
      <c r="AC230" s="264" t="str">
        <f t="shared" si="211"/>
        <v/>
      </c>
      <c r="AD230" s="182" t="str">
        <f t="shared" si="212"/>
        <v/>
      </c>
      <c r="AE230" s="182" t="str">
        <f t="shared" si="213"/>
        <v/>
      </c>
      <c r="AF230" s="182" t="str">
        <f t="shared" si="214"/>
        <v/>
      </c>
      <c r="AG230" s="183" t="str">
        <f t="shared" si="215"/>
        <v/>
      </c>
      <c r="AH230" s="168" t="str">
        <f t="shared" si="201"/>
        <v/>
      </c>
      <c r="AL230" s="125">
        <v>1</v>
      </c>
      <c r="AM230" s="123" t="str">
        <f t="shared" si="216"/>
        <v/>
      </c>
      <c r="AN230" s="123" t="str">
        <f t="shared" si="217"/>
        <v/>
      </c>
      <c r="AO230" s="123">
        <f>COUNTIF($I$72:I230,I230)</f>
        <v>5</v>
      </c>
      <c r="AP230" s="172" t="str">
        <f t="shared" si="218"/>
        <v/>
      </c>
      <c r="AQ230" s="173" t="str">
        <f t="shared" si="219"/>
        <v/>
      </c>
      <c r="AR230" s="14">
        <f t="shared" si="199"/>
        <v>0</v>
      </c>
      <c r="AS230" s="177" t="str">
        <f t="shared" si="220"/>
        <v/>
      </c>
      <c r="AU230" s="128" t="str">
        <f t="shared" si="221"/>
        <v/>
      </c>
      <c r="AV230" s="128">
        <f t="shared" si="222"/>
        <v>0</v>
      </c>
      <c r="AW230" s="184">
        <f>IF(AV230&lt;1,0,SUMIF($I$44:I229,I230,$W$44:W229))</f>
        <v>0</v>
      </c>
      <c r="AX230" s="184">
        <f>IF(AV230&lt;2,0,SUMIF($I231:I$348,I230,$W231:W$348))</f>
        <v>0</v>
      </c>
      <c r="AY230" s="128">
        <f t="shared" si="224"/>
        <v>0</v>
      </c>
      <c r="AZ230" s="128">
        <f t="shared" si="225"/>
        <v>0</v>
      </c>
      <c r="BA230" s="175">
        <f>IF(AW230+AX230=0,0,IF(AW230=0,VLOOKUP(I230,I231:$W$348,15,FALSE),VLOOKUP(I230,$I$45:$W230,15,FALSE)))</f>
        <v>0</v>
      </c>
      <c r="BB230" s="128">
        <f t="shared" si="226"/>
        <v>0</v>
      </c>
      <c r="BC230" s="175">
        <f>IF(AW230+AX230=0,0,IF(AW230=0,VLOOKUP(I230,I231:$Y$348,17,FALSE),VLOOKUP(I230,$I$45:$Y230,17,FALSE)))</f>
        <v>0</v>
      </c>
      <c r="BD230" s="175">
        <f t="shared" si="227"/>
        <v>0</v>
      </c>
      <c r="BE230" s="128">
        <f t="shared" si="228"/>
        <v>0</v>
      </c>
      <c r="BF230" s="176" t="str">
        <f t="shared" si="229"/>
        <v/>
      </c>
      <c r="BG230" s="128">
        <f t="shared" si="230"/>
        <v>0</v>
      </c>
      <c r="BH230" s="175" t="str">
        <f t="shared" si="231"/>
        <v/>
      </c>
      <c r="BK230" s="177" t="str">
        <f t="shared" si="223"/>
        <v/>
      </c>
      <c r="BL230" s="177"/>
    </row>
    <row r="231" spans="1:69" ht="30" customHeight="1" x14ac:dyDescent="0.15">
      <c r="A231" s="152" t="str">
        <f t="shared" si="202"/>
        <v/>
      </c>
      <c r="B231" s="152">
        <f t="shared" si="197"/>
        <v>0</v>
      </c>
      <c r="C231" s="152">
        <f t="shared" si="198"/>
        <v>5</v>
      </c>
      <c r="D231" s="152" t="str">
        <f t="shared" si="203"/>
        <v>019</v>
      </c>
      <c r="E231" s="152" t="str">
        <f t="shared" si="204"/>
        <v/>
      </c>
      <c r="F231" s="152">
        <v>19</v>
      </c>
      <c r="G231" s="154" t="str">
        <f t="shared" si="205"/>
        <v>019</v>
      </c>
      <c r="H231" s="140" t="str">
        <f>IF(I231="","",VLOOKUP(I231,[3]マスター!$B$2:$C$5000,2,0))</f>
        <v/>
      </c>
      <c r="I231" s="155"/>
      <c r="J231" s="156"/>
      <c r="K231" s="156"/>
      <c r="L231" s="157"/>
      <c r="M231" s="158"/>
      <c r="N231" s="156"/>
      <c r="O231" s="159" t="str">
        <f t="shared" si="200"/>
        <v/>
      </c>
      <c r="P231" s="280" t="str">
        <f>IF(I231="","",VLOOKUP(I231,[3]マスター!$B$2:$C$5000,2,0))</f>
        <v/>
      </c>
      <c r="Q231" s="280" t="e">
        <f>VLOOKUP(R231,[3]マスター!$B$2:$C$5000,2,0)</f>
        <v>#N/A</v>
      </c>
      <c r="R231" s="280" t="e">
        <f>VLOOKUP(S231,[3]マスター!$B$2:$C$5000,2,0)</f>
        <v>#N/A</v>
      </c>
      <c r="S231" s="281" t="str">
        <f>IF(I231="","",VLOOKUP(I231,[3]マスター!$B$2:$D$5000,3,0))</f>
        <v/>
      </c>
      <c r="T231" s="281"/>
      <c r="U231" s="161" t="str">
        <f>IF(I231="","",VLOOKUP(I231,[3]マスター!$B$2:$L$5000,11,0))</f>
        <v/>
      </c>
      <c r="V231" s="161" t="str">
        <f>IF(I231="","",VLOOKUP(I231,[3]マスター!$B$2:$K$5000,10,0))</f>
        <v/>
      </c>
      <c r="W231" s="179">
        <f t="shared" si="206"/>
        <v>0</v>
      </c>
      <c r="X231" s="163">
        <f t="shared" si="168"/>
        <v>0</v>
      </c>
      <c r="Y231" s="179" t="str">
        <f t="shared" si="207"/>
        <v/>
      </c>
      <c r="Z231" s="180" t="str">
        <f t="shared" si="208"/>
        <v/>
      </c>
      <c r="AA231" s="181" t="str">
        <f t="shared" si="209"/>
        <v/>
      </c>
      <c r="AB231" s="181" t="str">
        <f t="shared" si="210"/>
        <v/>
      </c>
      <c r="AC231" s="264" t="str">
        <f t="shared" si="211"/>
        <v/>
      </c>
      <c r="AD231" s="182" t="str">
        <f t="shared" si="212"/>
        <v/>
      </c>
      <c r="AE231" s="182" t="str">
        <f t="shared" si="213"/>
        <v/>
      </c>
      <c r="AF231" s="182" t="str">
        <f t="shared" si="214"/>
        <v/>
      </c>
      <c r="AG231" s="183" t="str">
        <f t="shared" si="215"/>
        <v/>
      </c>
      <c r="AH231" s="168" t="str">
        <f t="shared" si="201"/>
        <v/>
      </c>
      <c r="AL231" s="125">
        <v>1</v>
      </c>
      <c r="AM231" s="123" t="str">
        <f t="shared" si="216"/>
        <v/>
      </c>
      <c r="AN231" s="123" t="str">
        <f t="shared" si="217"/>
        <v/>
      </c>
      <c r="AO231" s="123">
        <f>COUNTIF($I$72:I231,I231)</f>
        <v>5</v>
      </c>
      <c r="AP231" s="172" t="str">
        <f t="shared" si="218"/>
        <v/>
      </c>
      <c r="AQ231" s="173" t="str">
        <f t="shared" si="219"/>
        <v/>
      </c>
      <c r="AR231" s="14">
        <f t="shared" si="199"/>
        <v>0</v>
      </c>
      <c r="AS231" s="177" t="str">
        <f t="shared" si="220"/>
        <v/>
      </c>
      <c r="AU231" s="128" t="str">
        <f t="shared" si="221"/>
        <v/>
      </c>
      <c r="AV231" s="128">
        <f t="shared" si="222"/>
        <v>0</v>
      </c>
      <c r="AW231" s="184">
        <f>IF(AV231&lt;1,0,SUMIF($I$44:I230,I231,$W$44:W230))</f>
        <v>0</v>
      </c>
      <c r="AX231" s="184">
        <f>IF(AV231&lt;2,0,SUMIF($I232:I$348,I231,$W232:W$348))</f>
        <v>0</v>
      </c>
      <c r="AY231" s="128">
        <f t="shared" si="224"/>
        <v>0</v>
      </c>
      <c r="AZ231" s="128">
        <f t="shared" si="225"/>
        <v>0</v>
      </c>
      <c r="BA231" s="175">
        <f>IF(AW231+AX231=0,0,IF(AW231=0,VLOOKUP(I231,I232:$W$348,15,FALSE),VLOOKUP(I231,$I$45:$W231,15,FALSE)))</f>
        <v>0</v>
      </c>
      <c r="BB231" s="128">
        <f t="shared" si="226"/>
        <v>0</v>
      </c>
      <c r="BC231" s="175">
        <f>IF(AW231+AX231=0,0,IF(AW231=0,VLOOKUP(I231,I232:$Y$348,17,FALSE),VLOOKUP(I231,$I$45:$Y231,17,FALSE)))</f>
        <v>0</v>
      </c>
      <c r="BD231" s="175">
        <f t="shared" si="227"/>
        <v>0</v>
      </c>
      <c r="BE231" s="128">
        <f t="shared" si="228"/>
        <v>0</v>
      </c>
      <c r="BF231" s="176" t="str">
        <f t="shared" si="229"/>
        <v/>
      </c>
      <c r="BG231" s="128">
        <f t="shared" si="230"/>
        <v>0</v>
      </c>
      <c r="BH231" s="175" t="str">
        <f t="shared" si="231"/>
        <v/>
      </c>
      <c r="BK231" s="177" t="str">
        <f t="shared" si="223"/>
        <v/>
      </c>
      <c r="BL231" s="177"/>
    </row>
    <row r="232" spans="1:69" ht="30" customHeight="1" x14ac:dyDescent="0.15">
      <c r="A232" s="152" t="str">
        <f t="shared" si="202"/>
        <v/>
      </c>
      <c r="B232" s="152">
        <f t="shared" si="197"/>
        <v>0</v>
      </c>
      <c r="C232" s="152">
        <f t="shared" si="198"/>
        <v>5</v>
      </c>
      <c r="D232" s="152" t="str">
        <f t="shared" si="203"/>
        <v>020</v>
      </c>
      <c r="E232" s="152" t="str">
        <f t="shared" si="204"/>
        <v/>
      </c>
      <c r="F232" s="152">
        <v>20</v>
      </c>
      <c r="G232" s="154" t="str">
        <f t="shared" si="205"/>
        <v>020</v>
      </c>
      <c r="H232" s="140" t="str">
        <f>IF(I232="","",VLOOKUP(I232,[3]マスター!$B$2:$C$5000,2,0))</f>
        <v/>
      </c>
      <c r="I232" s="155"/>
      <c r="J232" s="156"/>
      <c r="K232" s="156"/>
      <c r="L232" s="157"/>
      <c r="M232" s="158"/>
      <c r="N232" s="156"/>
      <c r="O232" s="159" t="str">
        <f t="shared" si="200"/>
        <v/>
      </c>
      <c r="P232" s="280" t="str">
        <f>IF(I232="","",VLOOKUP(I232,[3]マスター!$B$2:$C$5000,2,0))</f>
        <v/>
      </c>
      <c r="Q232" s="280" t="e">
        <f>VLOOKUP(R232,[3]マスター!$B$2:$C$5000,2,0)</f>
        <v>#N/A</v>
      </c>
      <c r="R232" s="280" t="e">
        <f>VLOOKUP(S232,[3]マスター!$B$2:$C$5000,2,0)</f>
        <v>#N/A</v>
      </c>
      <c r="S232" s="281" t="str">
        <f>IF(I232="","",VLOOKUP(I232,[3]マスター!$B$2:$D$5000,3,0))</f>
        <v/>
      </c>
      <c r="T232" s="281"/>
      <c r="U232" s="161" t="str">
        <f>IF(I232="","",VLOOKUP(I232,[3]マスター!$B$2:$L$5000,11,0))</f>
        <v/>
      </c>
      <c r="V232" s="161" t="str">
        <f>IF(I232="","",VLOOKUP(I232,[3]マスター!$B$2:$K$5000,10,0))</f>
        <v/>
      </c>
      <c r="W232" s="179">
        <f t="shared" si="206"/>
        <v>0</v>
      </c>
      <c r="X232" s="163">
        <f t="shared" si="168"/>
        <v>0</v>
      </c>
      <c r="Y232" s="179" t="str">
        <f t="shared" si="207"/>
        <v/>
      </c>
      <c r="Z232" s="180" t="str">
        <f t="shared" si="208"/>
        <v/>
      </c>
      <c r="AA232" s="181" t="str">
        <f t="shared" si="209"/>
        <v/>
      </c>
      <c r="AB232" s="181" t="str">
        <f t="shared" si="210"/>
        <v/>
      </c>
      <c r="AC232" s="264" t="str">
        <f t="shared" si="211"/>
        <v/>
      </c>
      <c r="AD232" s="182" t="str">
        <f t="shared" si="212"/>
        <v/>
      </c>
      <c r="AE232" s="182" t="str">
        <f t="shared" si="213"/>
        <v/>
      </c>
      <c r="AF232" s="182" t="str">
        <f t="shared" si="214"/>
        <v/>
      </c>
      <c r="AG232" s="183" t="str">
        <f t="shared" si="215"/>
        <v/>
      </c>
      <c r="AH232" s="168" t="str">
        <f t="shared" si="201"/>
        <v/>
      </c>
      <c r="AL232" s="125">
        <v>1</v>
      </c>
      <c r="AM232" s="123" t="str">
        <f t="shared" si="216"/>
        <v/>
      </c>
      <c r="AN232" s="123" t="str">
        <f t="shared" si="217"/>
        <v/>
      </c>
      <c r="AO232" s="123">
        <f>COUNTIF($I$72:I232,I232)</f>
        <v>5</v>
      </c>
      <c r="AP232" s="172" t="str">
        <f t="shared" si="218"/>
        <v/>
      </c>
      <c r="AQ232" s="173" t="str">
        <f t="shared" si="219"/>
        <v/>
      </c>
      <c r="AR232" s="14">
        <f t="shared" si="199"/>
        <v>0</v>
      </c>
      <c r="AS232" s="177" t="str">
        <f t="shared" si="220"/>
        <v/>
      </c>
      <c r="AU232" s="128" t="str">
        <f t="shared" si="221"/>
        <v/>
      </c>
      <c r="AV232" s="128">
        <f t="shared" si="222"/>
        <v>0</v>
      </c>
      <c r="AW232" s="184">
        <f>IF(AV232&lt;1,0,SUMIF($I$44:I231,I232,$W$44:W231))</f>
        <v>0</v>
      </c>
      <c r="AX232" s="184">
        <f>IF(AV232&lt;2,0,SUMIF($I233:I$348,I232,$W233:W$348))</f>
        <v>0</v>
      </c>
      <c r="AY232" s="128">
        <f t="shared" si="224"/>
        <v>0</v>
      </c>
      <c r="AZ232" s="128">
        <f t="shared" si="225"/>
        <v>0</v>
      </c>
      <c r="BA232" s="175">
        <f>IF(AW232+AX232=0,0,IF(AW232=0,VLOOKUP(I232,I233:$W$348,15,FALSE),VLOOKUP(I232,$I$45:$W232,15,FALSE)))</f>
        <v>0</v>
      </c>
      <c r="BB232" s="128">
        <f t="shared" si="226"/>
        <v>0</v>
      </c>
      <c r="BC232" s="175">
        <f>IF(AW232+AX232=0,0,IF(AW232=0,VLOOKUP(I232,I233:$Y$348,17,FALSE),VLOOKUP(I232,$I$45:$Y232,17,FALSE)))</f>
        <v>0</v>
      </c>
      <c r="BD232" s="175">
        <f t="shared" si="227"/>
        <v>0</v>
      </c>
      <c r="BE232" s="128">
        <f t="shared" si="228"/>
        <v>0</v>
      </c>
      <c r="BF232" s="176" t="str">
        <f t="shared" si="229"/>
        <v/>
      </c>
      <c r="BG232" s="128">
        <f t="shared" si="230"/>
        <v>0</v>
      </c>
      <c r="BH232" s="175" t="str">
        <f t="shared" si="231"/>
        <v/>
      </c>
      <c r="BK232" s="177" t="str">
        <f t="shared" si="223"/>
        <v/>
      </c>
      <c r="BL232" s="177"/>
    </row>
    <row r="233" spans="1:69" ht="30" customHeight="1" x14ac:dyDescent="0.15">
      <c r="A233" s="152" t="str">
        <f t="shared" si="202"/>
        <v/>
      </c>
      <c r="B233" s="152">
        <f t="shared" si="197"/>
        <v>0</v>
      </c>
      <c r="C233" s="152">
        <f t="shared" si="198"/>
        <v>5</v>
      </c>
      <c r="D233" s="152" t="str">
        <f t="shared" si="203"/>
        <v>021</v>
      </c>
      <c r="E233" s="152" t="str">
        <f t="shared" si="204"/>
        <v/>
      </c>
      <c r="F233" s="152">
        <v>21</v>
      </c>
      <c r="G233" s="154" t="str">
        <f t="shared" si="205"/>
        <v>021</v>
      </c>
      <c r="H233" s="140" t="str">
        <f>IF(I233="","",VLOOKUP(I233,[3]マスター!$B$2:$C$5000,2,0))</f>
        <v/>
      </c>
      <c r="I233" s="155"/>
      <c r="J233" s="156"/>
      <c r="K233" s="156"/>
      <c r="L233" s="157"/>
      <c r="M233" s="158"/>
      <c r="N233" s="156"/>
      <c r="O233" s="159" t="str">
        <f t="shared" si="200"/>
        <v/>
      </c>
      <c r="P233" s="280" t="str">
        <f>IF(I233="","",VLOOKUP(I233,[3]マスター!$B$2:$C$5000,2,0))</f>
        <v/>
      </c>
      <c r="Q233" s="280" t="e">
        <f>VLOOKUP(R233,[3]マスター!$B$2:$C$5000,2,0)</f>
        <v>#N/A</v>
      </c>
      <c r="R233" s="280" t="e">
        <f>VLOOKUP(S233,[3]マスター!$B$2:$C$5000,2,0)</f>
        <v>#N/A</v>
      </c>
      <c r="S233" s="281" t="str">
        <f>IF(I233="","",VLOOKUP(I233,[3]マスター!$B$2:$D$5000,3,0))</f>
        <v/>
      </c>
      <c r="T233" s="281"/>
      <c r="U233" s="161" t="str">
        <f>IF(I233="","",VLOOKUP(I233,[3]マスター!$B$2:$L$5000,11,0))</f>
        <v/>
      </c>
      <c r="V233" s="161" t="str">
        <f>IF(I233="","",VLOOKUP(I233,[3]マスター!$B$2:$K$5000,10,0))</f>
        <v/>
      </c>
      <c r="W233" s="179">
        <f t="shared" si="206"/>
        <v>0</v>
      </c>
      <c r="X233" s="163">
        <f t="shared" si="168"/>
        <v>0</v>
      </c>
      <c r="Y233" s="179" t="str">
        <f t="shared" si="207"/>
        <v/>
      </c>
      <c r="Z233" s="180" t="str">
        <f t="shared" si="208"/>
        <v/>
      </c>
      <c r="AA233" s="181" t="str">
        <f t="shared" si="209"/>
        <v/>
      </c>
      <c r="AB233" s="181" t="str">
        <f t="shared" si="210"/>
        <v/>
      </c>
      <c r="AC233" s="264" t="str">
        <f t="shared" si="211"/>
        <v/>
      </c>
      <c r="AD233" s="182" t="str">
        <f t="shared" si="212"/>
        <v/>
      </c>
      <c r="AE233" s="182" t="str">
        <f t="shared" si="213"/>
        <v/>
      </c>
      <c r="AF233" s="182" t="str">
        <f t="shared" si="214"/>
        <v/>
      </c>
      <c r="AG233" s="183" t="str">
        <f t="shared" si="215"/>
        <v/>
      </c>
      <c r="AH233" s="168" t="str">
        <f t="shared" si="201"/>
        <v/>
      </c>
      <c r="AL233" s="125">
        <v>1</v>
      </c>
      <c r="AM233" s="123" t="str">
        <f t="shared" si="216"/>
        <v/>
      </c>
      <c r="AN233" s="123" t="str">
        <f t="shared" si="217"/>
        <v/>
      </c>
      <c r="AO233" s="123">
        <f>COUNTIF($I$72:I233,I233)</f>
        <v>5</v>
      </c>
      <c r="AP233" s="172" t="str">
        <f t="shared" si="218"/>
        <v/>
      </c>
      <c r="AQ233" s="173" t="str">
        <f t="shared" si="219"/>
        <v/>
      </c>
      <c r="AR233" s="14">
        <f t="shared" si="199"/>
        <v>0</v>
      </c>
      <c r="AS233" s="177" t="str">
        <f t="shared" si="220"/>
        <v/>
      </c>
      <c r="AU233" s="128" t="str">
        <f t="shared" si="221"/>
        <v/>
      </c>
      <c r="AV233" s="128">
        <f t="shared" si="222"/>
        <v>0</v>
      </c>
      <c r="AW233" s="184">
        <f>IF(AV233&lt;1,0,SUMIF($I$44:I232,I233,$W$44:W232))</f>
        <v>0</v>
      </c>
      <c r="AX233" s="184">
        <f>IF(AV233&lt;2,0,SUMIF($I234:I$348,I233,$W234:W$348))</f>
        <v>0</v>
      </c>
      <c r="AY233" s="128">
        <f t="shared" si="224"/>
        <v>0</v>
      </c>
      <c r="AZ233" s="128">
        <f t="shared" si="225"/>
        <v>0</v>
      </c>
      <c r="BA233" s="175">
        <f>IF(AW233+AX233=0,0,IF(AW233=0,VLOOKUP(I233,I234:$W$348,15,FALSE),VLOOKUP(I233,$I$45:$W233,15,FALSE)))</f>
        <v>0</v>
      </c>
      <c r="BB233" s="128">
        <f t="shared" si="226"/>
        <v>0</v>
      </c>
      <c r="BC233" s="175">
        <f>IF(AW233+AX233=0,0,IF(AW233=0,VLOOKUP(I233,I234:$Y$348,17,FALSE),VLOOKUP(I233,$I$45:$Y233,17,FALSE)))</f>
        <v>0</v>
      </c>
      <c r="BD233" s="175">
        <f t="shared" si="227"/>
        <v>0</v>
      </c>
      <c r="BE233" s="128">
        <f t="shared" si="228"/>
        <v>0</v>
      </c>
      <c r="BF233" s="176" t="str">
        <f t="shared" si="229"/>
        <v/>
      </c>
      <c r="BG233" s="128">
        <f t="shared" si="230"/>
        <v>0</v>
      </c>
      <c r="BH233" s="175" t="str">
        <f t="shared" si="231"/>
        <v/>
      </c>
      <c r="BK233" s="177" t="str">
        <f t="shared" si="223"/>
        <v/>
      </c>
      <c r="BL233" s="177"/>
    </row>
    <row r="234" spans="1:69" ht="30" customHeight="1" x14ac:dyDescent="0.15">
      <c r="A234" s="152" t="str">
        <f t="shared" si="202"/>
        <v/>
      </c>
      <c r="B234" s="152">
        <f t="shared" si="197"/>
        <v>0</v>
      </c>
      <c r="C234" s="152">
        <f t="shared" si="198"/>
        <v>5</v>
      </c>
      <c r="D234" s="152" t="str">
        <f t="shared" si="203"/>
        <v>022</v>
      </c>
      <c r="E234" s="152" t="str">
        <f t="shared" si="204"/>
        <v/>
      </c>
      <c r="F234" s="152">
        <v>22</v>
      </c>
      <c r="G234" s="154" t="str">
        <f t="shared" si="205"/>
        <v>022</v>
      </c>
      <c r="H234" s="140" t="str">
        <f>IF(I234="","",VLOOKUP(I234,[3]マスター!$B$2:$C$5000,2,0))</f>
        <v/>
      </c>
      <c r="I234" s="155"/>
      <c r="J234" s="156"/>
      <c r="K234" s="156"/>
      <c r="L234" s="157"/>
      <c r="M234" s="158"/>
      <c r="N234" s="156"/>
      <c r="O234" s="159" t="str">
        <f t="shared" si="200"/>
        <v/>
      </c>
      <c r="P234" s="280" t="str">
        <f>IF(I234="","",VLOOKUP(I234,[3]マスター!$B$2:$C$5000,2,0))</f>
        <v/>
      </c>
      <c r="Q234" s="280" t="e">
        <f>VLOOKUP(R234,[3]マスター!$B$2:$C$5000,2,0)</f>
        <v>#N/A</v>
      </c>
      <c r="R234" s="280" t="e">
        <f>VLOOKUP(S234,[3]マスター!$B$2:$C$5000,2,0)</f>
        <v>#N/A</v>
      </c>
      <c r="S234" s="281" t="str">
        <f>IF(I234="","",VLOOKUP(I234,[3]マスター!$B$2:$D$5000,3,0))</f>
        <v/>
      </c>
      <c r="T234" s="281"/>
      <c r="U234" s="161" t="str">
        <f>IF(I234="","",VLOOKUP(I234,[3]マスター!$B$2:$L$5000,11,0))</f>
        <v/>
      </c>
      <c r="V234" s="161" t="str">
        <f>IF(I234="","",VLOOKUP(I234,[3]マスター!$B$2:$K$5000,10,0))</f>
        <v/>
      </c>
      <c r="W234" s="179">
        <f t="shared" si="206"/>
        <v>0</v>
      </c>
      <c r="X234" s="163">
        <f t="shared" si="168"/>
        <v>0</v>
      </c>
      <c r="Y234" s="179" t="str">
        <f t="shared" si="207"/>
        <v/>
      </c>
      <c r="Z234" s="180" t="str">
        <f t="shared" si="208"/>
        <v/>
      </c>
      <c r="AA234" s="181" t="str">
        <f t="shared" si="209"/>
        <v/>
      </c>
      <c r="AB234" s="181" t="str">
        <f t="shared" si="210"/>
        <v/>
      </c>
      <c r="AC234" s="264" t="str">
        <f t="shared" si="211"/>
        <v/>
      </c>
      <c r="AD234" s="182" t="str">
        <f t="shared" si="212"/>
        <v/>
      </c>
      <c r="AE234" s="182" t="str">
        <f t="shared" si="213"/>
        <v/>
      </c>
      <c r="AF234" s="182" t="str">
        <f t="shared" si="214"/>
        <v/>
      </c>
      <c r="AG234" s="183" t="str">
        <f t="shared" si="215"/>
        <v/>
      </c>
      <c r="AH234" s="168" t="str">
        <f t="shared" si="201"/>
        <v/>
      </c>
      <c r="AI234" s="208"/>
      <c r="AL234" s="125">
        <v>1</v>
      </c>
      <c r="AM234" s="123" t="str">
        <f t="shared" si="216"/>
        <v/>
      </c>
      <c r="AN234" s="123" t="str">
        <f t="shared" si="217"/>
        <v/>
      </c>
      <c r="AO234" s="123">
        <f>COUNTIF($I$72:I234,I234)</f>
        <v>5</v>
      </c>
      <c r="AP234" s="172" t="str">
        <f t="shared" si="218"/>
        <v/>
      </c>
      <c r="AQ234" s="173" t="str">
        <f t="shared" si="219"/>
        <v/>
      </c>
      <c r="AR234" s="14">
        <f t="shared" si="199"/>
        <v>0</v>
      </c>
      <c r="AS234" s="177" t="str">
        <f t="shared" si="220"/>
        <v/>
      </c>
      <c r="AU234" s="128" t="str">
        <f t="shared" si="221"/>
        <v/>
      </c>
      <c r="AV234" s="128">
        <f t="shared" si="222"/>
        <v>0</v>
      </c>
      <c r="AW234" s="184">
        <f>IF(AV234&lt;1,0,SUMIF($I$44:I233,I234,$W$44:W233))</f>
        <v>0</v>
      </c>
      <c r="AX234" s="184">
        <f>IF(AV234&lt;2,0,SUMIF($I235:I$348,I234,$W235:W$348))</f>
        <v>0</v>
      </c>
      <c r="AY234" s="128">
        <f t="shared" si="224"/>
        <v>0</v>
      </c>
      <c r="AZ234" s="128">
        <f t="shared" si="225"/>
        <v>0</v>
      </c>
      <c r="BA234" s="175">
        <f>IF(AW234+AX234=0,0,IF(AW234=0,VLOOKUP(I234,I235:$W$348,15,FALSE),VLOOKUP(I234,$I$45:$W234,15,FALSE)))</f>
        <v>0</v>
      </c>
      <c r="BB234" s="128">
        <f t="shared" si="226"/>
        <v>0</v>
      </c>
      <c r="BC234" s="175">
        <f>IF(AW234+AX234=0,0,IF(AW234=0,VLOOKUP(I234,I235:$Y$348,17,FALSE),VLOOKUP(I234,$I$45:$Y234,17,FALSE)))</f>
        <v>0</v>
      </c>
      <c r="BD234" s="175">
        <f t="shared" si="227"/>
        <v>0</v>
      </c>
      <c r="BE234" s="128">
        <f t="shared" si="228"/>
        <v>0</v>
      </c>
      <c r="BF234" s="176" t="str">
        <f t="shared" si="229"/>
        <v/>
      </c>
      <c r="BG234" s="128">
        <f t="shared" si="230"/>
        <v>0</v>
      </c>
      <c r="BH234" s="175" t="str">
        <f t="shared" si="231"/>
        <v/>
      </c>
      <c r="BK234" s="177" t="str">
        <f t="shared" si="223"/>
        <v/>
      </c>
      <c r="BL234" s="177"/>
    </row>
    <row r="235" spans="1:69" ht="30" customHeight="1" x14ac:dyDescent="0.15">
      <c r="A235" s="152" t="str">
        <f t="shared" si="202"/>
        <v/>
      </c>
      <c r="B235" s="152">
        <f t="shared" si="197"/>
        <v>0</v>
      </c>
      <c r="C235" s="152">
        <f t="shared" si="198"/>
        <v>5</v>
      </c>
      <c r="D235" s="152" t="str">
        <f t="shared" si="203"/>
        <v>023</v>
      </c>
      <c r="E235" s="152" t="str">
        <f t="shared" si="204"/>
        <v/>
      </c>
      <c r="F235" s="152">
        <v>23</v>
      </c>
      <c r="G235" s="154" t="str">
        <f t="shared" si="205"/>
        <v>023</v>
      </c>
      <c r="H235" s="140" t="str">
        <f>IF(I235="","",VLOOKUP(I235,[3]マスター!$B$2:$C$5000,2,0))</f>
        <v/>
      </c>
      <c r="I235" s="155"/>
      <c r="J235" s="156"/>
      <c r="K235" s="156"/>
      <c r="L235" s="157"/>
      <c r="M235" s="158"/>
      <c r="N235" s="156"/>
      <c r="O235" s="159" t="str">
        <f t="shared" si="200"/>
        <v/>
      </c>
      <c r="P235" s="280" t="str">
        <f>IF(I235="","",VLOOKUP(I235,[3]マスター!$B$2:$C$5000,2,0))</f>
        <v/>
      </c>
      <c r="Q235" s="280" t="e">
        <f>VLOOKUP(R235,[3]マスター!$B$2:$C$5000,2,0)</f>
        <v>#N/A</v>
      </c>
      <c r="R235" s="280" t="e">
        <f>VLOOKUP(S235,[3]マスター!$B$2:$C$5000,2,0)</f>
        <v>#N/A</v>
      </c>
      <c r="S235" s="281" t="str">
        <f>IF(I235="","",VLOOKUP(I235,[3]マスター!$B$2:$D$5000,3,0))</f>
        <v/>
      </c>
      <c r="T235" s="281"/>
      <c r="U235" s="161" t="str">
        <f>IF(I235="","",VLOOKUP(I235,[3]マスター!$B$2:$L$5000,11,0))</f>
        <v/>
      </c>
      <c r="V235" s="161" t="str">
        <f>IF(I235="","",VLOOKUP(I235,[3]マスター!$B$2:$K$5000,10,0))</f>
        <v/>
      </c>
      <c r="W235" s="179">
        <f t="shared" si="206"/>
        <v>0</v>
      </c>
      <c r="X235" s="163">
        <f t="shared" si="168"/>
        <v>0</v>
      </c>
      <c r="Y235" s="179" t="str">
        <f t="shared" si="207"/>
        <v/>
      </c>
      <c r="Z235" s="180" t="str">
        <f t="shared" si="208"/>
        <v/>
      </c>
      <c r="AA235" s="181" t="str">
        <f t="shared" si="209"/>
        <v/>
      </c>
      <c r="AB235" s="181" t="str">
        <f t="shared" si="210"/>
        <v/>
      </c>
      <c r="AC235" s="264" t="str">
        <f t="shared" si="211"/>
        <v/>
      </c>
      <c r="AD235" s="182" t="str">
        <f t="shared" si="212"/>
        <v/>
      </c>
      <c r="AE235" s="182" t="str">
        <f t="shared" si="213"/>
        <v/>
      </c>
      <c r="AF235" s="182" t="str">
        <f t="shared" si="214"/>
        <v/>
      </c>
      <c r="AG235" s="183" t="str">
        <f t="shared" si="215"/>
        <v/>
      </c>
      <c r="AH235" s="168" t="str">
        <f t="shared" si="201"/>
        <v/>
      </c>
      <c r="AL235" s="125">
        <v>1</v>
      </c>
      <c r="AM235" s="123" t="str">
        <f t="shared" si="216"/>
        <v/>
      </c>
      <c r="AN235" s="123" t="str">
        <f t="shared" si="217"/>
        <v/>
      </c>
      <c r="AO235" s="123">
        <f>COUNTIF($I$72:I235,I235)</f>
        <v>5</v>
      </c>
      <c r="AP235" s="172" t="str">
        <f t="shared" si="218"/>
        <v/>
      </c>
      <c r="AQ235" s="173" t="str">
        <f t="shared" si="219"/>
        <v/>
      </c>
      <c r="AR235" s="14">
        <f t="shared" si="199"/>
        <v>0</v>
      </c>
      <c r="AS235" s="177" t="str">
        <f t="shared" si="220"/>
        <v/>
      </c>
      <c r="AU235" s="128" t="str">
        <f t="shared" si="221"/>
        <v/>
      </c>
      <c r="AV235" s="128">
        <f t="shared" si="222"/>
        <v>0</v>
      </c>
      <c r="AW235" s="184">
        <f>IF(AV235&lt;1,0,SUMIF($I$44:I234,I235,$W$44:W234))</f>
        <v>0</v>
      </c>
      <c r="AX235" s="184">
        <f>IF(AV235&lt;2,0,SUMIF($I236:I$348,I235,$W236:W$348))</f>
        <v>0</v>
      </c>
      <c r="AY235" s="128">
        <f t="shared" si="224"/>
        <v>0</v>
      </c>
      <c r="AZ235" s="128">
        <f t="shared" si="225"/>
        <v>0</v>
      </c>
      <c r="BA235" s="175">
        <f>IF(AW235+AX235=0,0,IF(AW235=0,VLOOKUP(I235,I236:$W$348,15,FALSE),VLOOKUP(I235,$I$45:$W235,15,FALSE)))</f>
        <v>0</v>
      </c>
      <c r="BB235" s="128">
        <f t="shared" si="226"/>
        <v>0</v>
      </c>
      <c r="BC235" s="175">
        <f>IF(AW235+AX235=0,0,IF(AW235=0,VLOOKUP(I235,I236:$Y$348,17,FALSE),VLOOKUP(I235,$I$45:$Y235,17,FALSE)))</f>
        <v>0</v>
      </c>
      <c r="BD235" s="175">
        <f t="shared" si="227"/>
        <v>0</v>
      </c>
      <c r="BE235" s="128">
        <f t="shared" si="228"/>
        <v>0</v>
      </c>
      <c r="BF235" s="176" t="str">
        <f t="shared" si="229"/>
        <v/>
      </c>
      <c r="BG235" s="128">
        <f t="shared" si="230"/>
        <v>0</v>
      </c>
      <c r="BH235" s="175" t="str">
        <f t="shared" si="231"/>
        <v/>
      </c>
      <c r="BK235" s="177" t="str">
        <f t="shared" si="223"/>
        <v/>
      </c>
      <c r="BL235" s="177"/>
    </row>
    <row r="236" spans="1:69" ht="30" customHeight="1" x14ac:dyDescent="0.15">
      <c r="A236" s="152" t="str">
        <f t="shared" si="202"/>
        <v/>
      </c>
      <c r="B236" s="152">
        <f t="shared" si="197"/>
        <v>0</v>
      </c>
      <c r="C236" s="152">
        <f t="shared" si="198"/>
        <v>5</v>
      </c>
      <c r="D236" s="152" t="str">
        <f t="shared" si="203"/>
        <v>024</v>
      </c>
      <c r="E236" s="152" t="str">
        <f t="shared" si="204"/>
        <v/>
      </c>
      <c r="F236" s="152">
        <v>24</v>
      </c>
      <c r="G236" s="154" t="str">
        <f t="shared" si="205"/>
        <v>024</v>
      </c>
      <c r="H236" s="140" t="str">
        <f>IF(I236="","",VLOOKUP(I236,[3]マスター!$B$2:$C$5000,2,0))</f>
        <v/>
      </c>
      <c r="I236" s="155"/>
      <c r="J236" s="156"/>
      <c r="K236" s="156"/>
      <c r="L236" s="157"/>
      <c r="M236" s="158"/>
      <c r="N236" s="156"/>
      <c r="O236" s="159" t="str">
        <f t="shared" si="200"/>
        <v/>
      </c>
      <c r="P236" s="280" t="str">
        <f>IF(I236="","",VLOOKUP(I236,[3]マスター!$B$2:$C$5000,2,0))</f>
        <v/>
      </c>
      <c r="Q236" s="280" t="e">
        <f>VLOOKUP(R236,[3]マスター!$B$2:$C$5000,2,0)</f>
        <v>#N/A</v>
      </c>
      <c r="R236" s="280" t="e">
        <f>VLOOKUP(S236,[3]マスター!$B$2:$C$5000,2,0)</f>
        <v>#N/A</v>
      </c>
      <c r="S236" s="281" t="str">
        <f>IF(I236="","",VLOOKUP(I236,[3]マスター!$B$2:$D$5000,3,0))</f>
        <v/>
      </c>
      <c r="T236" s="281"/>
      <c r="U236" s="161" t="str">
        <f>IF(I236="","",VLOOKUP(I236,[3]マスター!$B$2:$L$5000,11,0))</f>
        <v/>
      </c>
      <c r="V236" s="161" t="str">
        <f>IF(I236="","",VLOOKUP(I236,[3]マスター!$B$2:$K$5000,10,0))</f>
        <v/>
      </c>
      <c r="W236" s="179">
        <f t="shared" si="206"/>
        <v>0</v>
      </c>
      <c r="X236" s="163">
        <f t="shared" si="168"/>
        <v>0</v>
      </c>
      <c r="Y236" s="179" t="str">
        <f t="shared" si="207"/>
        <v/>
      </c>
      <c r="Z236" s="180" t="str">
        <f t="shared" si="208"/>
        <v/>
      </c>
      <c r="AA236" s="181" t="str">
        <f t="shared" si="209"/>
        <v/>
      </c>
      <c r="AB236" s="181" t="str">
        <f t="shared" si="210"/>
        <v/>
      </c>
      <c r="AC236" s="264" t="str">
        <f t="shared" si="211"/>
        <v/>
      </c>
      <c r="AD236" s="182" t="str">
        <f t="shared" si="212"/>
        <v/>
      </c>
      <c r="AE236" s="182" t="str">
        <f t="shared" si="213"/>
        <v/>
      </c>
      <c r="AF236" s="182" t="str">
        <f t="shared" si="214"/>
        <v/>
      </c>
      <c r="AG236" s="183" t="str">
        <f t="shared" si="215"/>
        <v/>
      </c>
      <c r="AH236" s="168" t="str">
        <f t="shared" si="201"/>
        <v/>
      </c>
      <c r="AL236" s="125">
        <v>1</v>
      </c>
      <c r="AM236" s="123" t="str">
        <f t="shared" si="216"/>
        <v/>
      </c>
      <c r="AN236" s="123" t="str">
        <f t="shared" si="217"/>
        <v/>
      </c>
      <c r="AO236" s="123">
        <f>COUNTIF($I$72:I236,I236)</f>
        <v>5</v>
      </c>
      <c r="AP236" s="172" t="str">
        <f t="shared" si="218"/>
        <v/>
      </c>
      <c r="AQ236" s="173" t="str">
        <f t="shared" si="219"/>
        <v/>
      </c>
      <c r="AR236" s="14">
        <f t="shared" si="199"/>
        <v>0</v>
      </c>
      <c r="AS236" s="177" t="str">
        <f t="shared" si="220"/>
        <v/>
      </c>
      <c r="AU236" s="128" t="str">
        <f t="shared" si="221"/>
        <v/>
      </c>
      <c r="AV236" s="128">
        <f t="shared" si="222"/>
        <v>0</v>
      </c>
      <c r="AW236" s="184">
        <f>IF(AV236&lt;1,0,SUMIF($I$44:I235,I236,$W$44:W235))</f>
        <v>0</v>
      </c>
      <c r="AX236" s="184">
        <f>IF(AV236&lt;2,0,SUMIF($I237:I$348,I236,$W237:W$348))</f>
        <v>0</v>
      </c>
      <c r="AY236" s="128">
        <f t="shared" si="224"/>
        <v>0</v>
      </c>
      <c r="AZ236" s="128">
        <f t="shared" si="225"/>
        <v>0</v>
      </c>
      <c r="BA236" s="175">
        <f>IF(AW236+AX236=0,0,IF(AW236=0,VLOOKUP(I236,I237:$W$348,15,FALSE),VLOOKUP(I236,$I$45:$W236,15,FALSE)))</f>
        <v>0</v>
      </c>
      <c r="BB236" s="128">
        <f t="shared" si="226"/>
        <v>0</v>
      </c>
      <c r="BC236" s="175">
        <f>IF(AW236+AX236=0,0,IF(AW236=0,VLOOKUP(I236,I237:$Y$348,17,FALSE),VLOOKUP(I236,$I$45:$Y236,17,FALSE)))</f>
        <v>0</v>
      </c>
      <c r="BD236" s="175">
        <f t="shared" si="227"/>
        <v>0</v>
      </c>
      <c r="BE236" s="128">
        <f t="shared" si="228"/>
        <v>0</v>
      </c>
      <c r="BF236" s="176" t="str">
        <f t="shared" si="229"/>
        <v/>
      </c>
      <c r="BG236" s="128">
        <f t="shared" si="230"/>
        <v>0</v>
      </c>
      <c r="BH236" s="175" t="str">
        <f t="shared" si="231"/>
        <v/>
      </c>
      <c r="BK236" s="177" t="str">
        <f t="shared" si="223"/>
        <v/>
      </c>
      <c r="BL236" s="177"/>
    </row>
    <row r="237" spans="1:69" ht="30" customHeight="1" x14ac:dyDescent="0.15">
      <c r="A237" s="152" t="str">
        <f t="shared" si="202"/>
        <v/>
      </c>
      <c r="B237" s="152">
        <f t="shared" si="197"/>
        <v>0</v>
      </c>
      <c r="C237" s="152">
        <f t="shared" si="198"/>
        <v>5</v>
      </c>
      <c r="D237" s="152" t="str">
        <f t="shared" si="203"/>
        <v>025</v>
      </c>
      <c r="E237" s="152" t="str">
        <f t="shared" si="204"/>
        <v/>
      </c>
      <c r="F237" s="152">
        <v>25</v>
      </c>
      <c r="G237" s="154" t="str">
        <f t="shared" si="205"/>
        <v>025</v>
      </c>
      <c r="H237" s="140" t="str">
        <f>IF(I237="","",VLOOKUP(I237,[3]マスター!$B$2:$C$5000,2,0))</f>
        <v/>
      </c>
      <c r="I237" s="155"/>
      <c r="J237" s="156"/>
      <c r="K237" s="156"/>
      <c r="L237" s="157"/>
      <c r="M237" s="158"/>
      <c r="N237" s="156"/>
      <c r="O237" s="159" t="str">
        <f t="shared" si="200"/>
        <v/>
      </c>
      <c r="P237" s="280" t="str">
        <f>IF(I237="","",VLOOKUP(I237,[3]マスター!$B$2:$C$5000,2,0))</f>
        <v/>
      </c>
      <c r="Q237" s="280" t="e">
        <f>VLOOKUP(R237,[3]マスター!$B$2:$C$5000,2,0)</f>
        <v>#N/A</v>
      </c>
      <c r="R237" s="280" t="e">
        <f>VLOOKUP(S237,[3]マスター!$B$2:$C$5000,2,0)</f>
        <v>#N/A</v>
      </c>
      <c r="S237" s="281" t="str">
        <f>IF(I237="","",VLOOKUP(I237,[3]マスター!$B$2:$D$5000,3,0))</f>
        <v/>
      </c>
      <c r="T237" s="281"/>
      <c r="U237" s="161" t="str">
        <f>IF(I237="","",VLOOKUP(I237,[3]マスター!$B$2:$L$5000,11,0))</f>
        <v/>
      </c>
      <c r="V237" s="161" t="str">
        <f>IF(I237="","",VLOOKUP(I237,[3]マスター!$B$2:$K$5000,10,0))</f>
        <v/>
      </c>
      <c r="W237" s="179">
        <f t="shared" si="206"/>
        <v>0</v>
      </c>
      <c r="X237" s="163">
        <f t="shared" si="168"/>
        <v>0</v>
      </c>
      <c r="Y237" s="179" t="str">
        <f t="shared" si="207"/>
        <v/>
      </c>
      <c r="Z237" s="180" t="str">
        <f t="shared" si="208"/>
        <v/>
      </c>
      <c r="AA237" s="181" t="str">
        <f t="shared" si="209"/>
        <v/>
      </c>
      <c r="AB237" s="181" t="str">
        <f t="shared" si="210"/>
        <v/>
      </c>
      <c r="AC237" s="264" t="str">
        <f t="shared" si="211"/>
        <v/>
      </c>
      <c r="AD237" s="182" t="str">
        <f t="shared" si="212"/>
        <v/>
      </c>
      <c r="AE237" s="182" t="str">
        <f t="shared" si="213"/>
        <v/>
      </c>
      <c r="AF237" s="182" t="str">
        <f t="shared" si="214"/>
        <v/>
      </c>
      <c r="AG237" s="183" t="str">
        <f t="shared" si="215"/>
        <v/>
      </c>
      <c r="AH237" s="168" t="str">
        <f>IF(V237&lt;&gt;"",Z237+AD237+AE237+AF237,"")</f>
        <v/>
      </c>
      <c r="AL237" s="125">
        <v>1</v>
      </c>
      <c r="AM237" s="123" t="str">
        <f t="shared" si="216"/>
        <v/>
      </c>
      <c r="AN237" s="123" t="str">
        <f t="shared" si="217"/>
        <v/>
      </c>
      <c r="AO237" s="123">
        <f>COUNTIF($I$72:I237,I237)</f>
        <v>5</v>
      </c>
      <c r="AP237" s="172" t="str">
        <f t="shared" si="218"/>
        <v/>
      </c>
      <c r="AQ237" s="173" t="str">
        <f t="shared" si="219"/>
        <v/>
      </c>
      <c r="AR237" s="14">
        <f t="shared" si="199"/>
        <v>0</v>
      </c>
      <c r="AS237" s="177" t="str">
        <f t="shared" si="220"/>
        <v/>
      </c>
      <c r="AU237" s="128" t="str">
        <f t="shared" si="221"/>
        <v/>
      </c>
      <c r="AV237" s="128">
        <f t="shared" si="222"/>
        <v>0</v>
      </c>
      <c r="AW237" s="184">
        <f>IF(AV237&lt;1,0,SUMIF($I$44:I236,I237,$W$44:W236))</f>
        <v>0</v>
      </c>
      <c r="AX237" s="184">
        <f>IF(AV237&lt;2,0,SUMIF($I238:I$348,I237,$W238:W$348))</f>
        <v>0</v>
      </c>
      <c r="AY237" s="128">
        <f t="shared" si="224"/>
        <v>0</v>
      </c>
      <c r="AZ237" s="128">
        <f t="shared" si="225"/>
        <v>0</v>
      </c>
      <c r="BA237" s="175">
        <f>IF(AW237+AX237=0,0,IF(AW237=0,VLOOKUP(I237,I238:$W$348,15,FALSE),VLOOKUP(I237,$I$45:$W237,15,FALSE)))</f>
        <v>0</v>
      </c>
      <c r="BB237" s="128">
        <f t="shared" si="226"/>
        <v>0</v>
      </c>
      <c r="BC237" s="175">
        <f>IF(AW237+AX237=0,0,IF(AW237=0,VLOOKUP(I237,I238:$Y$348,17,FALSE),VLOOKUP(I237,$I$45:$Y237,17,FALSE)))</f>
        <v>0</v>
      </c>
      <c r="BD237" s="175">
        <f t="shared" si="227"/>
        <v>0</v>
      </c>
      <c r="BE237" s="128">
        <f t="shared" si="228"/>
        <v>0</v>
      </c>
      <c r="BF237" s="176" t="str">
        <f t="shared" si="229"/>
        <v/>
      </c>
      <c r="BG237" s="128">
        <f t="shared" si="230"/>
        <v>0</v>
      </c>
      <c r="BH237" s="175" t="str">
        <f t="shared" si="231"/>
        <v/>
      </c>
      <c r="BK237" s="177" t="str">
        <f t="shared" si="223"/>
        <v/>
      </c>
      <c r="BL237" s="177"/>
    </row>
    <row r="238" spans="1:69" ht="30" customHeight="1" x14ac:dyDescent="0.15">
      <c r="A238" s="152"/>
      <c r="B238" s="152" t="str">
        <f t="shared" si="197"/>
        <v/>
      </c>
      <c r="C238" s="152">
        <f t="shared" si="198"/>
        <v>0</v>
      </c>
      <c r="D238" s="190"/>
      <c r="E238" s="190"/>
      <c r="F238" s="191"/>
      <c r="G238" s="192"/>
      <c r="H238" s="193"/>
      <c r="I238" s="194">
        <f>$I$42</f>
        <v>0</v>
      </c>
      <c r="J238" s="195"/>
      <c r="K238" s="196"/>
      <c r="L238" s="197"/>
      <c r="M238" s="198"/>
      <c r="N238" s="199"/>
      <c r="O238" s="200"/>
      <c r="P238" s="103">
        <v>1</v>
      </c>
      <c r="Q238" s="201" t="str">
        <f>IF(M239&gt;=25,"",COUNT($P$40,$P$70,$P$98,$P$126,$P$154,$P$182,$P$210,$P$238))</f>
        <v/>
      </c>
      <c r="R238" s="201"/>
      <c r="S238" s="178"/>
      <c r="T238" s="265"/>
      <c r="U238" s="250"/>
      <c r="V238" s="251"/>
      <c r="W238" s="252"/>
      <c r="X238" s="253"/>
      <c r="Z238" s="177"/>
      <c r="AA238" s="205"/>
      <c r="AB238" s="205"/>
      <c r="AC238" s="206"/>
      <c r="AD238" s="205"/>
      <c r="AE238" s="205"/>
      <c r="AF238" s="205"/>
      <c r="AG238" s="123"/>
      <c r="AH238" s="207"/>
      <c r="AI238" s="208" t="s">
        <v>0</v>
      </c>
      <c r="AJ238" s="170">
        <f>COUNT(I241:I265)</f>
        <v>0</v>
      </c>
      <c r="AL238" s="125"/>
      <c r="AM238" s="123"/>
      <c r="AN238" s="123"/>
      <c r="AO238" s="123"/>
      <c r="AP238" s="172"/>
      <c r="AQ238" s="173"/>
      <c r="AR238" s="14" t="str">
        <f t="shared" si="199"/>
        <v/>
      </c>
      <c r="AU238" s="128"/>
      <c r="AV238" s="128"/>
      <c r="AW238" s="184">
        <f>IF(AV238&lt;1,0,SUMIF($I$44:I237,I238,$W$44:W237))</f>
        <v>0</v>
      </c>
      <c r="AX238" s="184">
        <f>IF(AV238&lt;2,0,SUMIF($I239:I$348,I238,$W239:W$348))</f>
        <v>0</v>
      </c>
      <c r="AY238" s="128">
        <f t="shared" si="224"/>
        <v>0</v>
      </c>
      <c r="AZ238" s="128">
        <f t="shared" si="225"/>
        <v>0</v>
      </c>
      <c r="BA238" s="175">
        <f>IF(AW238+AX238=0,0,IF(AW238=0,VLOOKUP(I238,I239:$W$348,15,FALSE),VLOOKUP(I238,$I$45:$W238,15,FALSE)))</f>
        <v>0</v>
      </c>
      <c r="BB238" s="128">
        <f t="shared" si="226"/>
        <v>0</v>
      </c>
      <c r="BC238" s="175">
        <f>IF(AW238+AX238=0,0,IF(AW238=0,VLOOKUP(I238,I239:$Y$348,17,FALSE),VLOOKUP(I238,$I$45:$Y238,17,FALSE)))</f>
        <v>0</v>
      </c>
      <c r="BD238" s="175">
        <f t="shared" si="227"/>
        <v>0</v>
      </c>
      <c r="BE238" s="128">
        <f t="shared" si="228"/>
        <v>0</v>
      </c>
      <c r="BF238" s="176">
        <f t="shared" si="229"/>
        <v>0</v>
      </c>
      <c r="BG238" s="128">
        <f t="shared" si="230"/>
        <v>0</v>
      </c>
      <c r="BH238" s="175">
        <f t="shared" si="231"/>
        <v>0</v>
      </c>
      <c r="BK238" s="177" t="str">
        <f t="shared" si="223"/>
        <v/>
      </c>
      <c r="BL238" s="177"/>
    </row>
    <row r="239" spans="1:69" ht="30" customHeight="1" x14ac:dyDescent="0.15">
      <c r="A239" s="152"/>
      <c r="B239" s="152">
        <f t="shared" si="197"/>
        <v>0</v>
      </c>
      <c r="C239" s="152">
        <f t="shared" si="198"/>
        <v>0</v>
      </c>
      <c r="D239" s="137"/>
      <c r="E239" s="137"/>
      <c r="F239" s="209"/>
      <c r="G239" s="210">
        <f>SUMIF($X$1:$X$35,I239,$Z$1:$Z$35)</f>
        <v>0</v>
      </c>
      <c r="H239" s="112"/>
      <c r="I239" s="282"/>
      <c r="J239" s="283"/>
      <c r="K239" s="283"/>
      <c r="L239" s="284"/>
      <c r="M239" s="212" t="str">
        <f>IF($I$239="","",SUMIF($J$4:$J$32,$I$239,$I$4:$I$32))</f>
        <v/>
      </c>
      <c r="N239" s="254"/>
      <c r="O239" s="255"/>
      <c r="P239" s="267"/>
      <c r="Q239" s="213" t="str">
        <f>IF(M239&gt;=25,"",COUNTIF($Q$37:$AH$37,$O$37))</f>
        <v/>
      </c>
      <c r="R239" s="213"/>
      <c r="S239" s="205"/>
      <c r="T239" s="216"/>
      <c r="U239" s="256"/>
      <c r="V239" s="215"/>
      <c r="W239" s="257"/>
      <c r="X239" s="258"/>
      <c r="Y239" s="218"/>
      <c r="Z239" s="219"/>
      <c r="AA239" s="220"/>
      <c r="AB239" s="221"/>
      <c r="AC239" s="222"/>
      <c r="AD239" s="223"/>
      <c r="AE239" s="223"/>
      <c r="AF239" s="223"/>
      <c r="AG239" s="224"/>
      <c r="AH239" s="225"/>
      <c r="AI239" s="123">
        <f>I239</f>
        <v>0</v>
      </c>
      <c r="AJ239" s="170">
        <f>AJ238</f>
        <v>0</v>
      </c>
      <c r="AK239" s="171">
        <f>SUM(Y241:Y265)</f>
        <v>0</v>
      </c>
      <c r="AL239" s="125"/>
      <c r="AM239" s="123"/>
      <c r="AN239" s="123"/>
      <c r="AO239" s="123"/>
      <c r="AP239" s="172"/>
      <c r="AQ239" s="173"/>
      <c r="AR239" s="14">
        <f t="shared" si="199"/>
        <v>0</v>
      </c>
      <c r="AU239" s="128"/>
      <c r="AV239" s="128"/>
      <c r="AW239" s="184">
        <f>IF(AV239&lt;1,0,SUMIF($I$44:I238,I239,$W$44:W238))</f>
        <v>0</v>
      </c>
      <c r="AX239" s="184">
        <f>IF(AV239&lt;2,0,SUMIF($I240:I$348,I239,$W240:W$348))</f>
        <v>0</v>
      </c>
      <c r="AY239" s="128">
        <f t="shared" si="224"/>
        <v>0</v>
      </c>
      <c r="AZ239" s="128">
        <f t="shared" si="225"/>
        <v>0</v>
      </c>
      <c r="BA239" s="175">
        <f>IF(AW239+AX239=0,0,IF(AW239=0,VLOOKUP(I239,I240:$W$348,15,FALSE),VLOOKUP(I239,$I$45:$W239,15,FALSE)))</f>
        <v>0</v>
      </c>
      <c r="BB239" s="128">
        <f t="shared" si="226"/>
        <v>0</v>
      </c>
      <c r="BC239" s="175">
        <f>IF(AW239+AX239=0,0,IF(AW239=0,VLOOKUP(I239,I240:$Y$348,17,FALSE),VLOOKUP(I239,$I$45:$Y239,17,FALSE)))</f>
        <v>0</v>
      </c>
      <c r="BD239" s="175">
        <f t="shared" si="227"/>
        <v>0</v>
      </c>
      <c r="BE239" s="128">
        <f t="shared" si="228"/>
        <v>0</v>
      </c>
      <c r="BF239" s="176" t="str">
        <f t="shared" si="229"/>
        <v/>
      </c>
      <c r="BG239" s="128">
        <f t="shared" si="230"/>
        <v>0</v>
      </c>
      <c r="BH239" s="175" t="str">
        <f t="shared" si="231"/>
        <v/>
      </c>
      <c r="BK239" s="177">
        <f t="shared" si="223"/>
        <v>0</v>
      </c>
      <c r="BL239" s="177"/>
    </row>
    <row r="240" spans="1:69" s="247" customFormat="1" ht="30" customHeight="1" x14ac:dyDescent="0.15">
      <c r="A240" s="152"/>
      <c r="B240" s="152">
        <f t="shared" si="197"/>
        <v>0</v>
      </c>
      <c r="C240" s="152">
        <f t="shared" si="198"/>
        <v>0</v>
      </c>
      <c r="D240" s="152"/>
      <c r="E240" s="152"/>
      <c r="F240" s="138">
        <f>$F$72</f>
        <v>0</v>
      </c>
      <c r="G240" s="226" t="str">
        <f>$G$72</f>
        <v>会場</v>
      </c>
      <c r="H240" s="139" t="str">
        <f>H212</f>
        <v>名前</v>
      </c>
      <c r="I240" s="227" t="str">
        <f>$I$72</f>
        <v>コード</v>
      </c>
      <c r="J240" s="228" t="str">
        <f>$J$72</f>
        <v>ＩＮ</v>
      </c>
      <c r="K240" s="228" t="str">
        <f>$K$72</f>
        <v>ＯＵＴ</v>
      </c>
      <c r="L240" s="229" t="str">
        <f>$L$72</f>
        <v>休憩</v>
      </c>
      <c r="M240" s="230" t="str">
        <f>$M$72</f>
        <v>出張</v>
      </c>
      <c r="N240" s="259" t="str">
        <f>$N$72</f>
        <v>朝食  　 休憩</v>
      </c>
      <c r="O240" s="260">
        <f>$O$72</f>
        <v>0</v>
      </c>
      <c r="P240" s="233"/>
      <c r="Q240" s="233"/>
      <c r="R240" s="234"/>
      <c r="S240" s="235"/>
      <c r="T240" s="235"/>
      <c r="U240" s="161"/>
      <c r="V240" s="235"/>
      <c r="W240" s="236"/>
      <c r="X240" s="163"/>
      <c r="Y240" s="236"/>
      <c r="Z240" s="237"/>
      <c r="AA240" s="238"/>
      <c r="AB240" s="239"/>
      <c r="AC240" s="240"/>
      <c r="AD240" s="241"/>
      <c r="AE240" s="241"/>
      <c r="AF240" s="241"/>
      <c r="AG240" s="242"/>
      <c r="AH240" s="243"/>
      <c r="AI240" s="123"/>
      <c r="AJ240" s="170"/>
      <c r="AK240" s="171"/>
      <c r="AL240" s="125"/>
      <c r="AM240" s="123" t="str">
        <f>CONCATENATE($M238,$N240)</f>
        <v>朝食  　 休憩</v>
      </c>
      <c r="AN240" s="123" t="str">
        <f>CONCATENATE($F240,$M240)</f>
        <v>0出張</v>
      </c>
      <c r="AO240" s="123"/>
      <c r="AP240" s="262"/>
      <c r="AQ240" s="263"/>
      <c r="AR240" s="14">
        <f t="shared" si="199"/>
        <v>0</v>
      </c>
      <c r="AS240" s="177"/>
      <c r="AT240" s="177"/>
      <c r="AU240" s="171"/>
      <c r="AV240" s="171"/>
      <c r="AW240" s="16">
        <f>IF(AV240&lt;1,0,SUMIF($I$44:I239,I240,$W$44:W239))</f>
        <v>0</v>
      </c>
      <c r="AX240" s="16">
        <f>IF(AV240&lt;2,0,SUMIF($I241:I$348,I240,$W241:W$348))</f>
        <v>0</v>
      </c>
      <c r="AY240" s="171">
        <f t="shared" si="224"/>
        <v>0</v>
      </c>
      <c r="AZ240" s="171">
        <f t="shared" si="225"/>
        <v>0</v>
      </c>
      <c r="BA240" s="245">
        <f>IF(AW240+AX240=0,0,IF(AW240=0,VLOOKUP(I240,I241:$W$348,15,FALSE),VLOOKUP(I240,$I$45:$W240,15,FALSE)))</f>
        <v>0</v>
      </c>
      <c r="BB240" s="171">
        <f t="shared" si="226"/>
        <v>0</v>
      </c>
      <c r="BC240" s="245">
        <f>IF(AW240+AX240=0,0,IF(AW240=0,VLOOKUP(I240,I241:$Y$348,17,FALSE),VLOOKUP(I240,$I$45:$Y240,17,FALSE)))</f>
        <v>0</v>
      </c>
      <c r="BD240" s="245">
        <f t="shared" si="227"/>
        <v>0</v>
      </c>
      <c r="BE240" s="171">
        <f t="shared" si="228"/>
        <v>0</v>
      </c>
      <c r="BF240" s="246">
        <f t="shared" si="229"/>
        <v>0</v>
      </c>
      <c r="BG240" s="171">
        <f t="shared" si="230"/>
        <v>0</v>
      </c>
      <c r="BH240" s="245">
        <f t="shared" si="231"/>
        <v>0</v>
      </c>
      <c r="BI240" s="171"/>
      <c r="BJ240" s="171"/>
      <c r="BK240" s="177"/>
      <c r="BL240" s="177"/>
      <c r="BM240" s="128"/>
      <c r="BN240" s="128"/>
      <c r="BO240" s="128"/>
      <c r="BP240" s="128"/>
      <c r="BQ240" s="128"/>
    </row>
    <row r="241" spans="1:69" ht="30" customHeight="1" x14ac:dyDescent="0.15">
      <c r="A241" s="152" t="str">
        <f t="shared" ref="A241:A265" si="232">IF(I241="","",CONCATENATE(AO241,CONCATENATE(SUMIF($G$4:$G$32,G241,$F$4:$F$32),I241)))</f>
        <v/>
      </c>
      <c r="B241" s="152">
        <f t="shared" si="197"/>
        <v>0</v>
      </c>
      <c r="C241" s="152">
        <f t="shared" si="198"/>
        <v>6</v>
      </c>
      <c r="D241" s="152" t="str">
        <f t="shared" ref="D241:D265" si="233">CONCATENATE(AR241,CONCATENATE(E241,F241))</f>
        <v>01</v>
      </c>
      <c r="E241" s="152" t="str">
        <f t="shared" ref="E241:E265" si="234">IF(I241="","",IF(AR240=AR241,SUMIF($AR$73:$AR$348,AR241),IF(AR242="",AR241,IF(AR241=AR242,SUMIF($AR$73:$AR$348,AR241)))))</f>
        <v/>
      </c>
      <c r="F241" s="152">
        <v>1</v>
      </c>
      <c r="G241" s="154" t="str">
        <f>CONCATENATE($G$239,F241)</f>
        <v>01</v>
      </c>
      <c r="H241" s="140" t="str">
        <f>IF(I241="","",VLOOKUP(I241,[3]マスター!$B$2:$C$5000,2,0))</f>
        <v/>
      </c>
      <c r="I241" s="155"/>
      <c r="J241" s="156"/>
      <c r="K241" s="156"/>
      <c r="L241" s="157"/>
      <c r="M241" s="158"/>
      <c r="N241" s="156"/>
      <c r="O241" s="159" t="str">
        <f t="shared" ref="O241:O265" si="235">IF(J241="","",IF(AV241&gt;2,IF(BG241=3,"ssS",IF(BG241=2,"sSs","Sss")),IF(AV241=2,IF(BG241=3,"sS","Ss"),"")))</f>
        <v/>
      </c>
      <c r="P241" s="280" t="str">
        <f>IF(I241="","",VLOOKUP(I241,[3]マスター!$B$2:$C$5000,2,0))</f>
        <v/>
      </c>
      <c r="Q241" s="280" t="e">
        <f>VLOOKUP(R241,[3]マスター!$B$2:$C$5000,2,0)</f>
        <v>#N/A</v>
      </c>
      <c r="R241" s="280" t="e">
        <f>VLOOKUP(S241,[3]マスター!$B$2:$C$5000,2,0)</f>
        <v>#N/A</v>
      </c>
      <c r="S241" s="281" t="str">
        <f>IF(I241="","",VLOOKUP(I241,[3]マスター!$B$2:$D$5000,3,0))</f>
        <v/>
      </c>
      <c r="T241" s="281"/>
      <c r="U241" s="161" t="str">
        <f>IF(I241="","",VLOOKUP(I241,[3]マスター!$B$2:$L$5000,11,0))</f>
        <v/>
      </c>
      <c r="V241" s="161" t="str">
        <f>IF(I241="","",VLOOKUP(I241,[3]マスター!$B$2:$K$5000,10,0))</f>
        <v/>
      </c>
      <c r="W241" s="162">
        <f>J241+L241</f>
        <v>0</v>
      </c>
      <c r="X241" s="163">
        <f>K241-N241</f>
        <v>0</v>
      </c>
      <c r="Y241" s="162" t="str">
        <f>IF(V241&lt;&gt;"",X241-W241,"")</f>
        <v/>
      </c>
      <c r="Z241" s="164" t="str">
        <f>IF(V241&lt;&gt;"",V241*Y241,"")</f>
        <v/>
      </c>
      <c r="AA241" s="160" t="str">
        <f>IF(V241&lt;&gt;"",IF(W241&lt;7,7-W241,0),"")</f>
        <v/>
      </c>
      <c r="AB241" s="160" t="str">
        <f>IF(V241&lt;&gt;"",IF(X241&gt;22,X241-22,0),"")</f>
        <v/>
      </c>
      <c r="AC241" s="165" t="str">
        <f>IF(V241&lt;&gt;"",IF(P241=V241,IF((Y241+Y242)&gt;8,(Y241+Y242)-8),IF(Y241&gt;8,Y241-8,0)),"")</f>
        <v/>
      </c>
      <c r="AD241" s="166" t="str">
        <f>IF(V241&lt;&gt;"",V241*AA241*0.25,"")</f>
        <v/>
      </c>
      <c r="AE241" s="166" t="str">
        <f>IF(V241&lt;&gt;"",V241*AB241*0.25,"")</f>
        <v/>
      </c>
      <c r="AF241" s="166" t="str">
        <f>IF(AC241&lt;&gt;"",V241*0.25*AC241,"")</f>
        <v/>
      </c>
      <c r="AG241" s="183" t="str">
        <f>IF(I241="","",IF(AV241&gt;2,IF(BG241=3,$AG$42,IF(BG241=2,$AG$42,$AG$43)),IF(AV241=2,IF(BG241=3,$AG$42,$AG$43),$AG$43)))</f>
        <v/>
      </c>
      <c r="AH241" s="168" t="str">
        <f>IF(V241&lt;&gt;"",Z241+AD241+AE241+AF241,"")</f>
        <v/>
      </c>
      <c r="AL241" s="125">
        <v>1</v>
      </c>
      <c r="AM241" s="123" t="str">
        <f t="shared" ref="AM241:AM265" si="236">CONCATENATE($M$239,$N241)</f>
        <v/>
      </c>
      <c r="AN241" s="123" t="str">
        <f t="shared" ref="AN241:AN265" si="237">CONCATENATE($M$239,$M241)</f>
        <v/>
      </c>
      <c r="AO241" s="123">
        <f>COUNTIF($I$72:I241,I241)</f>
        <v>6</v>
      </c>
      <c r="AP241" s="172" t="str">
        <f t="shared" ref="AP241:AP265" si="238">Y241</f>
        <v/>
      </c>
      <c r="AQ241" s="173" t="str">
        <f t="shared" ref="AQ241:AQ265" si="239">AH241</f>
        <v/>
      </c>
      <c r="AR241" s="14">
        <f t="shared" si="199"/>
        <v>0</v>
      </c>
      <c r="AS241" s="177" t="str">
        <f t="shared" ref="AS241:AS265" si="240">IF($I241="","",RANK($I241,$I$73:$I$348,0))</f>
        <v/>
      </c>
      <c r="AU241" s="128" t="str">
        <f t="shared" ref="AU241:AU265" si="241">IF(I241&gt;1,1,"")</f>
        <v/>
      </c>
      <c r="AV241" s="128">
        <f t="shared" ref="AV241:AV265" si="242">SUMIF($I$45:$I$348,I241,$AU$45:$AU$348)</f>
        <v>0</v>
      </c>
      <c r="AW241" s="184">
        <f>IF(AV241&lt;1,0,SUMIF($I$44:I240,I241,$W$44:W240))</f>
        <v>0</v>
      </c>
      <c r="AX241" s="184">
        <f>IF(AV241&lt;2,0,SUMIF($I242:I$348,I241,$W242:W$348))</f>
        <v>0</v>
      </c>
      <c r="AY241" s="128">
        <f t="shared" si="224"/>
        <v>0</v>
      </c>
      <c r="AZ241" s="128">
        <f t="shared" si="225"/>
        <v>0</v>
      </c>
      <c r="BA241" s="175">
        <f>IF(AW241+AX241=0,0,IF(AW241=0,VLOOKUP(I241,I242:$W$348,15,FALSE),VLOOKUP(I241,$I$45:$W241,15,FALSE)))</f>
        <v>0</v>
      </c>
      <c r="BB241" s="128">
        <f t="shared" si="226"/>
        <v>0</v>
      </c>
      <c r="BC241" s="175">
        <f>IF(AW241+AX241=0,0,IF(AW241=0,VLOOKUP(I241,I242:$Y$348,17,FALSE),VLOOKUP(I241,$I$45:$Y241,17,FALSE)))</f>
        <v>0</v>
      </c>
      <c r="BD241" s="175">
        <f t="shared" si="227"/>
        <v>0</v>
      </c>
      <c r="BE241" s="128">
        <f t="shared" si="228"/>
        <v>0</v>
      </c>
      <c r="BF241" s="176" t="str">
        <f t="shared" si="229"/>
        <v/>
      </c>
      <c r="BG241" s="128">
        <f t="shared" si="230"/>
        <v>0</v>
      </c>
      <c r="BH241" s="175" t="str">
        <f t="shared" si="231"/>
        <v/>
      </c>
      <c r="BK241" s="177" t="str">
        <f>IF(AR241=AR237,"",AR241)</f>
        <v/>
      </c>
      <c r="BL241" s="177"/>
      <c r="BM241" s="178"/>
      <c r="BN241" s="178"/>
      <c r="BO241" s="178"/>
      <c r="BP241" s="178"/>
      <c r="BQ241" s="178"/>
    </row>
    <row r="242" spans="1:69" ht="30" customHeight="1" x14ac:dyDescent="0.15">
      <c r="A242" s="152" t="str">
        <f t="shared" si="232"/>
        <v/>
      </c>
      <c r="B242" s="152">
        <f t="shared" si="197"/>
        <v>0</v>
      </c>
      <c r="C242" s="152">
        <f t="shared" si="198"/>
        <v>6</v>
      </c>
      <c r="D242" s="152" t="str">
        <f t="shared" si="233"/>
        <v>02</v>
      </c>
      <c r="E242" s="152" t="str">
        <f t="shared" si="234"/>
        <v/>
      </c>
      <c r="F242" s="152">
        <v>2</v>
      </c>
      <c r="G242" s="154" t="str">
        <f t="shared" ref="G242:G265" si="243">CONCATENATE($G$239,F242)</f>
        <v>02</v>
      </c>
      <c r="H242" s="140" t="str">
        <f>IF(I242="","",VLOOKUP(I242,[3]マスター!$B$2:$C$5000,2,0))</f>
        <v/>
      </c>
      <c r="I242" s="155"/>
      <c r="J242" s="156"/>
      <c r="K242" s="156"/>
      <c r="L242" s="157"/>
      <c r="M242" s="158"/>
      <c r="N242" s="156"/>
      <c r="O242" s="159" t="str">
        <f t="shared" si="235"/>
        <v/>
      </c>
      <c r="P242" s="280" t="str">
        <f>IF(I242="","",VLOOKUP(I242,[3]マスター!$B$2:$C$5000,2,0))</f>
        <v/>
      </c>
      <c r="Q242" s="280" t="e">
        <f>VLOOKUP(R242,[3]マスター!$B$2:$C$5000,2,0)</f>
        <v>#N/A</v>
      </c>
      <c r="R242" s="280" t="e">
        <f>VLOOKUP(S242,[3]マスター!$B$2:$C$5000,2,0)</f>
        <v>#N/A</v>
      </c>
      <c r="S242" s="281" t="str">
        <f>IF(I242="","",VLOOKUP(I242,[3]マスター!$B$2:$D$5000,3,0))</f>
        <v/>
      </c>
      <c r="T242" s="281"/>
      <c r="U242" s="161" t="str">
        <f>IF(I242="","",VLOOKUP(I242,[3]マスター!$B$2:$L$5000,11,0))</f>
        <v/>
      </c>
      <c r="V242" s="161" t="str">
        <f>IF(I242="","",VLOOKUP(I242,[3]マスター!$B$2:$K$5000,10,0))</f>
        <v/>
      </c>
      <c r="W242" s="179">
        <f>J242+L242</f>
        <v>0</v>
      </c>
      <c r="X242" s="163">
        <f>K242-N242</f>
        <v>0</v>
      </c>
      <c r="Y242" s="179" t="str">
        <f>IF(V242&lt;&gt;"",X242-W242,"")</f>
        <v/>
      </c>
      <c r="Z242" s="180" t="str">
        <f>IF(V242&lt;&gt;"",V242*Y242,"")</f>
        <v/>
      </c>
      <c r="AA242" s="181" t="str">
        <f>IF(V242&lt;&gt;"",IF(W242&lt;7,7-W242,0),"")</f>
        <v/>
      </c>
      <c r="AB242" s="181" t="str">
        <f>IF(V242&lt;&gt;"",IF(X242&gt;22,X242-22,0),"")</f>
        <v/>
      </c>
      <c r="AC242" s="264" t="str">
        <f>IF(V242&lt;&gt;"",IF(P242=V242,IF((Y242+Y243)&gt;8,(Y242+Y243)-8),IF(Y242&gt;8,Y242-8,0)),"")</f>
        <v/>
      </c>
      <c r="AD242" s="182" t="str">
        <f>IF(V242&lt;&gt;"",V242*AA242*0.25,"")</f>
        <v/>
      </c>
      <c r="AE242" s="182" t="str">
        <f>IF(V242&lt;&gt;"",V242*AB242*0.25,"")</f>
        <v/>
      </c>
      <c r="AF242" s="182" t="str">
        <f>IF(AC242&lt;&gt;"",V242*0.25*AC242,"")</f>
        <v/>
      </c>
      <c r="AG242" s="183" t="str">
        <f>IF(I242="","",IF(AV242&gt;2,IF(BG242=3,$AG$42,IF(BG242=2,$AG$42,$AG$43)),IF(AV242=2,IF(BG242=3,$AG$42,$AG$43),$AG$43)))</f>
        <v/>
      </c>
      <c r="AH242" s="168" t="str">
        <f t="shared" ref="AH242:AH265" si="244">IF(V242&lt;&gt;"",Z242+AD242+AE242+AF242,"")</f>
        <v/>
      </c>
      <c r="AL242" s="125">
        <v>1</v>
      </c>
      <c r="AM242" s="123" t="str">
        <f t="shared" si="236"/>
        <v/>
      </c>
      <c r="AN242" s="123" t="str">
        <f t="shared" si="237"/>
        <v/>
      </c>
      <c r="AO242" s="123">
        <f>COUNTIF($I$72:I242,I242)</f>
        <v>6</v>
      </c>
      <c r="AP242" s="172" t="str">
        <f t="shared" si="238"/>
        <v/>
      </c>
      <c r="AQ242" s="173" t="str">
        <f t="shared" si="239"/>
        <v/>
      </c>
      <c r="AR242" s="14">
        <f t="shared" si="199"/>
        <v>0</v>
      </c>
      <c r="AS242" s="177" t="str">
        <f t="shared" si="240"/>
        <v/>
      </c>
      <c r="AU242" s="128" t="str">
        <f t="shared" si="241"/>
        <v/>
      </c>
      <c r="AV242" s="128">
        <f t="shared" si="242"/>
        <v>0</v>
      </c>
      <c r="AW242" s="184">
        <f>IF(AV242&lt;1,0,SUMIF($I$44:I241,I242,$W$44:W241))</f>
        <v>0</v>
      </c>
      <c r="AX242" s="184">
        <f>IF(AV242&lt;2,0,SUMIF($I243:I$348,I242,$W243:W$348))</f>
        <v>0</v>
      </c>
      <c r="AY242" s="128">
        <f t="shared" si="224"/>
        <v>0</v>
      </c>
      <c r="AZ242" s="128">
        <f t="shared" si="225"/>
        <v>0</v>
      </c>
      <c r="BA242" s="175">
        <f>IF(AW242+AX242=0,0,IF(AW242=0,VLOOKUP(I242,I243:$W$348,15,FALSE),VLOOKUP(I242,$I$45:$W242,15,FALSE)))</f>
        <v>0</v>
      </c>
      <c r="BB242" s="128">
        <f t="shared" si="226"/>
        <v>0</v>
      </c>
      <c r="BC242" s="175">
        <f>IF(AW242+AX242=0,0,IF(AW242=0,VLOOKUP(I242,I243:$Y$348,17,FALSE),VLOOKUP(I242,$I$45:$Y242,17,FALSE)))</f>
        <v>0</v>
      </c>
      <c r="BD242" s="175">
        <f t="shared" si="227"/>
        <v>0</v>
      </c>
      <c r="BE242" s="128">
        <f t="shared" si="228"/>
        <v>0</v>
      </c>
      <c r="BF242" s="176" t="str">
        <f t="shared" si="229"/>
        <v/>
      </c>
      <c r="BG242" s="128">
        <f t="shared" si="230"/>
        <v>0</v>
      </c>
      <c r="BH242" s="175" t="str">
        <f t="shared" si="231"/>
        <v/>
      </c>
      <c r="BK242" s="177" t="str">
        <f t="shared" ref="BK242:BK267" si="245">IF(AR242=AR241,"",AR242)</f>
        <v/>
      </c>
      <c r="BL242" s="177"/>
      <c r="BM242" s="178"/>
      <c r="BN242" s="178"/>
      <c r="BO242" s="178"/>
      <c r="BP242" s="178"/>
      <c r="BQ242" s="178"/>
    </row>
    <row r="243" spans="1:69" ht="30" customHeight="1" x14ac:dyDescent="0.15">
      <c r="A243" s="152" t="str">
        <f t="shared" si="232"/>
        <v/>
      </c>
      <c r="B243" s="152">
        <f t="shared" si="197"/>
        <v>0</v>
      </c>
      <c r="C243" s="152">
        <f t="shared" si="198"/>
        <v>6</v>
      </c>
      <c r="D243" s="152" t="str">
        <f t="shared" si="233"/>
        <v>03</v>
      </c>
      <c r="E243" s="152" t="str">
        <f t="shared" si="234"/>
        <v/>
      </c>
      <c r="F243" s="152">
        <v>3</v>
      </c>
      <c r="G243" s="154" t="str">
        <f t="shared" si="243"/>
        <v>03</v>
      </c>
      <c r="H243" s="140" t="str">
        <f>IF(I243="","",VLOOKUP(I243,[3]マスター!$B$2:$C$5000,2,0))</f>
        <v/>
      </c>
      <c r="I243" s="155"/>
      <c r="J243" s="156"/>
      <c r="K243" s="156"/>
      <c r="L243" s="157"/>
      <c r="M243" s="158"/>
      <c r="N243" s="156"/>
      <c r="O243" s="159" t="str">
        <f t="shared" si="235"/>
        <v/>
      </c>
      <c r="P243" s="280" t="str">
        <f>IF(I243="","",VLOOKUP(I243,[3]マスター!$B$2:$C$5000,2,0))</f>
        <v/>
      </c>
      <c r="Q243" s="280" t="e">
        <f>VLOOKUP(R243,[3]マスター!$B$2:$C$5000,2,0)</f>
        <v>#N/A</v>
      </c>
      <c r="R243" s="280" t="e">
        <f>VLOOKUP(S243,[3]マスター!$B$2:$C$5000,2,0)</f>
        <v>#N/A</v>
      </c>
      <c r="S243" s="281" t="str">
        <f>IF(I243="","",VLOOKUP(I243,[3]マスター!$B$2:$D$5000,3,0))</f>
        <v/>
      </c>
      <c r="T243" s="281"/>
      <c r="U243" s="161" t="str">
        <f>IF(I243="","",VLOOKUP(I243,[3]マスター!$B$2:$L$5000,11,0))</f>
        <v/>
      </c>
      <c r="V243" s="161" t="str">
        <f>IF(I243="","",VLOOKUP(I243,[3]マスター!$B$2:$K$5000,10,0))</f>
        <v/>
      </c>
      <c r="W243" s="179">
        <f>J243+L243</f>
        <v>0</v>
      </c>
      <c r="X243" s="163">
        <f>K243-N243</f>
        <v>0</v>
      </c>
      <c r="Y243" s="179" t="str">
        <f>IF(V243&lt;&gt;"",X243-W243,"")</f>
        <v/>
      </c>
      <c r="Z243" s="180" t="str">
        <f>IF(V243&lt;&gt;"",V243*Y243,"")</f>
        <v/>
      </c>
      <c r="AA243" s="181" t="str">
        <f>IF(V243&lt;&gt;"",IF(W243&lt;7,7-W243,0),"")</f>
        <v/>
      </c>
      <c r="AB243" s="181" t="str">
        <f>IF(V243&lt;&gt;"",IF(X243&gt;22,X243-22,0),"")</f>
        <v/>
      </c>
      <c r="AC243" s="264" t="str">
        <f>IF(V243&lt;&gt;"",IF(P243=V243,IF((Y243+Y244)&gt;8,(Y243+Y244)-8),IF(Y243&gt;8,Y243-8,0)),"")</f>
        <v/>
      </c>
      <c r="AD243" s="182" t="str">
        <f>IF(V243&lt;&gt;"",V243*AA243*0.25,"")</f>
        <v/>
      </c>
      <c r="AE243" s="182" t="str">
        <f>IF(V243&lt;&gt;"",V243*AB243*0.25,"")</f>
        <v/>
      </c>
      <c r="AF243" s="182" t="str">
        <f>IF(AC243&lt;&gt;"",V243*0.25*AC243,"")</f>
        <v/>
      </c>
      <c r="AG243" s="183" t="str">
        <f>IF(I243="","",IF(AV243&gt;2,IF(BG243=3,$AG$42,IF(BG243=2,$AG$42,$AG$43)),IF(AV243=2,IF(BG243=3,$AG$42,$AG$43),$AG$43)))</f>
        <v/>
      </c>
      <c r="AH243" s="168" t="str">
        <f t="shared" si="244"/>
        <v/>
      </c>
      <c r="AL243" s="125">
        <v>1</v>
      </c>
      <c r="AM243" s="123" t="str">
        <f t="shared" si="236"/>
        <v/>
      </c>
      <c r="AN243" s="123" t="str">
        <f t="shared" si="237"/>
        <v/>
      </c>
      <c r="AO243" s="123">
        <f>COUNTIF($I$72:I243,I243)</f>
        <v>6</v>
      </c>
      <c r="AP243" s="172" t="str">
        <f t="shared" si="238"/>
        <v/>
      </c>
      <c r="AQ243" s="173" t="str">
        <f t="shared" si="239"/>
        <v/>
      </c>
      <c r="AR243" s="14">
        <f t="shared" si="199"/>
        <v>0</v>
      </c>
      <c r="AS243" s="177" t="str">
        <f t="shared" si="240"/>
        <v/>
      </c>
      <c r="AU243" s="128" t="str">
        <f t="shared" si="241"/>
        <v/>
      </c>
      <c r="AV243" s="128">
        <f t="shared" si="242"/>
        <v>0</v>
      </c>
      <c r="AW243" s="184">
        <f>IF(AV243&lt;1,0,SUMIF($I$44:I242,I243,$W$44:W242))</f>
        <v>0</v>
      </c>
      <c r="AX243" s="184">
        <f>IF(AV243&lt;2,0,SUMIF($I244:I$348,I243,$W244:W$348))</f>
        <v>0</v>
      </c>
      <c r="AY243" s="128">
        <f t="shared" si="224"/>
        <v>0</v>
      </c>
      <c r="AZ243" s="128">
        <f t="shared" si="225"/>
        <v>0</v>
      </c>
      <c r="BA243" s="175">
        <f>IF(AW243+AX243=0,0,IF(AW243=0,VLOOKUP(I243,I244:$W$348,15,FALSE),VLOOKUP(I243,$I$45:$W243,15,FALSE)))</f>
        <v>0</v>
      </c>
      <c r="BB243" s="128">
        <f t="shared" si="226"/>
        <v>0</v>
      </c>
      <c r="BC243" s="175">
        <f>IF(AW243+AX243=0,0,IF(AW243=0,VLOOKUP(I243,I244:$Y$348,17,FALSE),VLOOKUP(I243,$I$45:$Y243,17,FALSE)))</f>
        <v>0</v>
      </c>
      <c r="BD243" s="175">
        <f t="shared" si="227"/>
        <v>0</v>
      </c>
      <c r="BE243" s="128">
        <f t="shared" si="228"/>
        <v>0</v>
      </c>
      <c r="BF243" s="176" t="str">
        <f t="shared" si="229"/>
        <v/>
      </c>
      <c r="BG243" s="128">
        <f t="shared" si="230"/>
        <v>0</v>
      </c>
      <c r="BH243" s="175" t="str">
        <f t="shared" si="231"/>
        <v/>
      </c>
      <c r="BK243" s="177" t="str">
        <f t="shared" si="245"/>
        <v/>
      </c>
      <c r="BL243" s="177"/>
      <c r="BM243" s="178"/>
      <c r="BN243" s="178"/>
      <c r="BO243" s="178"/>
      <c r="BP243" s="178"/>
      <c r="BQ243" s="178"/>
    </row>
    <row r="244" spans="1:69" ht="30" customHeight="1" x14ac:dyDescent="0.15">
      <c r="A244" s="152" t="str">
        <f t="shared" si="232"/>
        <v/>
      </c>
      <c r="B244" s="152">
        <f t="shared" si="197"/>
        <v>0</v>
      </c>
      <c r="C244" s="152">
        <f t="shared" si="198"/>
        <v>6</v>
      </c>
      <c r="D244" s="152" t="str">
        <f t="shared" si="233"/>
        <v>04</v>
      </c>
      <c r="E244" s="152" t="str">
        <f t="shared" si="234"/>
        <v/>
      </c>
      <c r="F244" s="152">
        <v>4</v>
      </c>
      <c r="G244" s="154" t="str">
        <f t="shared" si="243"/>
        <v>04</v>
      </c>
      <c r="H244" s="140" t="str">
        <f>IF(I244="","",VLOOKUP(I244,[3]マスター!$B$2:$C$5000,2,0))</f>
        <v/>
      </c>
      <c r="I244" s="155"/>
      <c r="J244" s="156"/>
      <c r="K244" s="156"/>
      <c r="L244" s="157"/>
      <c r="M244" s="158"/>
      <c r="N244" s="156"/>
      <c r="O244" s="159" t="str">
        <f t="shared" si="235"/>
        <v/>
      </c>
      <c r="P244" s="280" t="str">
        <f>IF(I244="","",VLOOKUP(I244,[3]マスター!$B$2:$C$5000,2,0))</f>
        <v/>
      </c>
      <c r="Q244" s="280" t="e">
        <f>VLOOKUP(R244,[3]マスター!$B$2:$C$5000,2,0)</f>
        <v>#N/A</v>
      </c>
      <c r="R244" s="280" t="e">
        <f>VLOOKUP(S244,[3]マスター!$B$2:$C$5000,2,0)</f>
        <v>#N/A</v>
      </c>
      <c r="S244" s="281" t="str">
        <f>IF(I244="","",VLOOKUP(I244,[3]マスター!$B$2:$D$5000,3,0))</f>
        <v/>
      </c>
      <c r="T244" s="281"/>
      <c r="U244" s="161" t="str">
        <f>IF(I244="","",VLOOKUP(I244,[3]マスター!$B$2:$L$5000,11,0))</f>
        <v/>
      </c>
      <c r="V244" s="161" t="str">
        <f>IF(I244="","",VLOOKUP(I244,[3]マスター!$B$2:$K$5000,10,0))</f>
        <v/>
      </c>
      <c r="W244" s="179">
        <f>J244+L244</f>
        <v>0</v>
      </c>
      <c r="X244" s="163">
        <f>K244-N244</f>
        <v>0</v>
      </c>
      <c r="Y244" s="179" t="str">
        <f>IF(V244&lt;&gt;"",X244-W244,"")</f>
        <v/>
      </c>
      <c r="Z244" s="180" t="str">
        <f>IF(V244&lt;&gt;"",V244*Y244,"")</f>
        <v/>
      </c>
      <c r="AA244" s="181" t="str">
        <f>IF(V244&lt;&gt;"",IF(W244&lt;7,7-W244,0),"")</f>
        <v/>
      </c>
      <c r="AB244" s="181" t="str">
        <f>IF(V244&lt;&gt;"",IF(X244&gt;22,X244-22,0),"")</f>
        <v/>
      </c>
      <c r="AC244" s="264" t="str">
        <f>IF(V244&lt;&gt;"",IF(P244=V244,IF((Y244+Y245)&gt;8,(Y244+Y245)-8),IF(Y244&gt;8,Y244-8,0)),"")</f>
        <v/>
      </c>
      <c r="AD244" s="182" t="str">
        <f>IF(V244&lt;&gt;"",V244*AA244*0.25,"")</f>
        <v/>
      </c>
      <c r="AE244" s="182" t="str">
        <f>IF(V244&lt;&gt;"",V244*AB244*0.25,"")</f>
        <v/>
      </c>
      <c r="AF244" s="182" t="str">
        <f>IF(AC244&lt;&gt;"",V244*0.25*AC244,"")</f>
        <v/>
      </c>
      <c r="AG244" s="183" t="str">
        <f>IF(I244="","",IF(AV244&gt;2,IF(BG244=3,$AG$42,IF(BG244=2,$AG$42,$AG$43)),IF(AV244=2,IF(BG244=3,$AG$42,$AG$43),$AG$43)))</f>
        <v/>
      </c>
      <c r="AH244" s="168" t="str">
        <f t="shared" si="244"/>
        <v/>
      </c>
      <c r="AL244" s="125">
        <v>1</v>
      </c>
      <c r="AM244" s="123" t="str">
        <f t="shared" si="236"/>
        <v/>
      </c>
      <c r="AN244" s="123" t="str">
        <f t="shared" si="237"/>
        <v/>
      </c>
      <c r="AO244" s="123">
        <f>COUNTIF($I$72:I244,I244)</f>
        <v>6</v>
      </c>
      <c r="AP244" s="172" t="str">
        <f t="shared" si="238"/>
        <v/>
      </c>
      <c r="AQ244" s="173" t="str">
        <f t="shared" si="239"/>
        <v/>
      </c>
      <c r="AR244" s="14">
        <f t="shared" si="199"/>
        <v>0</v>
      </c>
      <c r="AS244" s="177" t="str">
        <f t="shared" si="240"/>
        <v/>
      </c>
      <c r="AU244" s="128" t="str">
        <f t="shared" si="241"/>
        <v/>
      </c>
      <c r="AV244" s="128">
        <f t="shared" si="242"/>
        <v>0</v>
      </c>
      <c r="AW244" s="184">
        <f>IF(AV244&lt;1,0,SUMIF($I$44:I243,I244,$W$44:W243))</f>
        <v>0</v>
      </c>
      <c r="AX244" s="184">
        <f>IF(AV244&lt;2,0,SUMIF($I245:I$348,I244,$W245:W$348))</f>
        <v>0</v>
      </c>
      <c r="AY244" s="128">
        <f t="shared" si="224"/>
        <v>0</v>
      </c>
      <c r="AZ244" s="128">
        <f t="shared" si="225"/>
        <v>0</v>
      </c>
      <c r="BA244" s="175">
        <f>IF(AW244+AX244=0,0,IF(AW244=0,VLOOKUP(I244,I245:$W$348,15,FALSE),VLOOKUP(I244,$I$45:$W244,15,FALSE)))</f>
        <v>0</v>
      </c>
      <c r="BB244" s="128">
        <f t="shared" si="226"/>
        <v>0</v>
      </c>
      <c r="BC244" s="175">
        <f>IF(AW244+AX244=0,0,IF(AW244=0,VLOOKUP(I244,I245:$Y$348,17,FALSE),VLOOKUP(I244,$I$45:$Y244,17,FALSE)))</f>
        <v>0</v>
      </c>
      <c r="BD244" s="175">
        <f t="shared" si="227"/>
        <v>0</v>
      </c>
      <c r="BE244" s="128">
        <f t="shared" si="228"/>
        <v>0</v>
      </c>
      <c r="BF244" s="176" t="str">
        <f t="shared" si="229"/>
        <v/>
      </c>
      <c r="BG244" s="128">
        <f t="shared" si="230"/>
        <v>0</v>
      </c>
      <c r="BH244" s="175" t="str">
        <f t="shared" si="231"/>
        <v/>
      </c>
      <c r="BK244" s="177" t="str">
        <f t="shared" si="245"/>
        <v/>
      </c>
      <c r="BL244" s="177"/>
      <c r="BM244" s="178"/>
      <c r="BN244" s="178"/>
      <c r="BO244" s="178"/>
      <c r="BP244" s="178"/>
      <c r="BQ244" s="178"/>
    </row>
    <row r="245" spans="1:69" ht="30" customHeight="1" x14ac:dyDescent="0.15">
      <c r="A245" s="152" t="str">
        <f t="shared" si="232"/>
        <v/>
      </c>
      <c r="B245" s="152">
        <f t="shared" si="197"/>
        <v>0</v>
      </c>
      <c r="C245" s="152">
        <f t="shared" si="198"/>
        <v>6</v>
      </c>
      <c r="D245" s="152" t="str">
        <f t="shared" si="233"/>
        <v>05</v>
      </c>
      <c r="E245" s="152" t="str">
        <f t="shared" si="234"/>
        <v/>
      </c>
      <c r="F245" s="152">
        <v>5</v>
      </c>
      <c r="G245" s="154" t="str">
        <f t="shared" si="243"/>
        <v>05</v>
      </c>
      <c r="H245" s="140" t="str">
        <f>IF(I245="","",VLOOKUP(I245,[3]マスター!$B$2:$C$5000,2,0))</f>
        <v/>
      </c>
      <c r="I245" s="155"/>
      <c r="J245" s="156"/>
      <c r="K245" s="156"/>
      <c r="L245" s="157"/>
      <c r="M245" s="158"/>
      <c r="N245" s="156"/>
      <c r="O245" s="159" t="str">
        <f t="shared" si="235"/>
        <v/>
      </c>
      <c r="P245" s="280" t="str">
        <f>IF(I245="","",VLOOKUP(I245,[3]マスター!$B$2:$C$5000,2,0))</f>
        <v/>
      </c>
      <c r="Q245" s="280" t="e">
        <f>VLOOKUP(R245,[3]マスター!$B$2:$C$5000,2,0)</f>
        <v>#N/A</v>
      </c>
      <c r="R245" s="280" t="e">
        <f>VLOOKUP(S245,[3]マスター!$B$2:$C$5000,2,0)</f>
        <v>#N/A</v>
      </c>
      <c r="S245" s="281" t="str">
        <f>IF(I245="","",VLOOKUP(I245,[3]マスター!$B$2:$D$5000,3,0))</f>
        <v/>
      </c>
      <c r="T245" s="281"/>
      <c r="U245" s="161" t="str">
        <f>IF(I245="","",VLOOKUP(I245,[3]マスター!$B$2:$L$5000,11,0))</f>
        <v/>
      </c>
      <c r="V245" s="161" t="str">
        <f>IF(I245="","",VLOOKUP(I245,[3]マスター!$B$2:$K$5000,10,0))</f>
        <v/>
      </c>
      <c r="W245" s="179">
        <f t="shared" ref="W245:W265" si="246">J245+L245</f>
        <v>0</v>
      </c>
      <c r="X245" s="163">
        <f t="shared" ref="X245:X265" si="247">K245-N245</f>
        <v>0</v>
      </c>
      <c r="Y245" s="179" t="str">
        <f t="shared" ref="Y245:Y265" si="248">IF(V245&lt;&gt;"",X245-W245,"")</f>
        <v/>
      </c>
      <c r="Z245" s="180" t="str">
        <f t="shared" ref="Z245:Z265" si="249">IF(V245&lt;&gt;"",V245*Y245,"")</f>
        <v/>
      </c>
      <c r="AA245" s="181" t="str">
        <f t="shared" ref="AA245:AA265" si="250">IF(V245&lt;&gt;"",IF(W245&lt;7,7-W245,0),"")</f>
        <v/>
      </c>
      <c r="AB245" s="181" t="str">
        <f t="shared" ref="AB245:AB265" si="251">IF(V245&lt;&gt;"",IF(X245&gt;22,X245-22,0),"")</f>
        <v/>
      </c>
      <c r="AC245" s="264" t="str">
        <f t="shared" ref="AC245:AC265" si="252">IF(V245&lt;&gt;"",IF(P245=V245,IF((Y245+Y246)&gt;8,(Y245+Y246)-8),IF(Y245&gt;8,Y245-8,0)),"")</f>
        <v/>
      </c>
      <c r="AD245" s="182" t="str">
        <f t="shared" ref="AD245:AD265" si="253">IF(V245&lt;&gt;"",V245*AA245*0.25,"")</f>
        <v/>
      </c>
      <c r="AE245" s="182" t="str">
        <f t="shared" ref="AE245:AE265" si="254">IF(V245&lt;&gt;"",V245*AB245*0.25,"")</f>
        <v/>
      </c>
      <c r="AF245" s="182" t="str">
        <f t="shared" ref="AF245:AF265" si="255">IF(AC245&lt;&gt;"",V245*0.25*AC245,"")</f>
        <v/>
      </c>
      <c r="AG245" s="183" t="str">
        <f t="shared" ref="AG245:AG265" si="256">IF(I245="","",IF(AV245&gt;2,IF(BG245=3,$AG$42,IF(BG245=2,$AG$42,$AG$43)),IF(AV245=2,IF(BG245=3,$AG$42,$AG$43),$AG$43)))</f>
        <v/>
      </c>
      <c r="AH245" s="168" t="str">
        <f t="shared" si="244"/>
        <v/>
      </c>
      <c r="AL245" s="125">
        <v>1</v>
      </c>
      <c r="AM245" s="123" t="str">
        <f t="shared" si="236"/>
        <v/>
      </c>
      <c r="AN245" s="123" t="str">
        <f t="shared" si="237"/>
        <v/>
      </c>
      <c r="AO245" s="123">
        <f>COUNTIF($I$72:I245,I245)</f>
        <v>6</v>
      </c>
      <c r="AP245" s="172" t="str">
        <f t="shared" si="238"/>
        <v/>
      </c>
      <c r="AQ245" s="173" t="str">
        <f t="shared" si="239"/>
        <v/>
      </c>
      <c r="AR245" s="14">
        <f t="shared" si="199"/>
        <v>0</v>
      </c>
      <c r="AS245" s="177" t="str">
        <f t="shared" si="240"/>
        <v/>
      </c>
      <c r="AU245" s="128" t="str">
        <f t="shared" si="241"/>
        <v/>
      </c>
      <c r="AV245" s="128">
        <f t="shared" si="242"/>
        <v>0</v>
      </c>
      <c r="AW245" s="184">
        <f>IF(AV245&lt;1,0,SUMIF($I$44:I244,I245,$W$44:W244))</f>
        <v>0</v>
      </c>
      <c r="AX245" s="184">
        <f>IF(AV245&lt;2,0,SUMIF($I246:I$348,I245,$W246:W$348))</f>
        <v>0</v>
      </c>
      <c r="AY245" s="128">
        <f t="shared" si="224"/>
        <v>0</v>
      </c>
      <c r="AZ245" s="128">
        <f t="shared" si="225"/>
        <v>0</v>
      </c>
      <c r="BA245" s="175">
        <f>IF(AW245+AX245=0,0,IF(AW245=0,VLOOKUP(I245,I246:$W$348,15,FALSE),VLOOKUP(I245,$I$45:$W245,15,FALSE)))</f>
        <v>0</v>
      </c>
      <c r="BB245" s="128">
        <f t="shared" si="226"/>
        <v>0</v>
      </c>
      <c r="BC245" s="175">
        <f>IF(AW245+AX245=0,0,IF(AW245=0,VLOOKUP(I245,I246:$Y$348,17,FALSE),VLOOKUP(I245,$I$45:$Y245,17,FALSE)))</f>
        <v>0</v>
      </c>
      <c r="BD245" s="175">
        <f t="shared" si="227"/>
        <v>0</v>
      </c>
      <c r="BE245" s="128">
        <f t="shared" si="228"/>
        <v>0</v>
      </c>
      <c r="BF245" s="176" t="str">
        <f t="shared" si="229"/>
        <v/>
      </c>
      <c r="BG245" s="128">
        <f t="shared" si="230"/>
        <v>0</v>
      </c>
      <c r="BH245" s="175" t="str">
        <f t="shared" si="231"/>
        <v/>
      </c>
      <c r="BK245" s="177" t="str">
        <f t="shared" si="245"/>
        <v/>
      </c>
      <c r="BL245" s="177"/>
      <c r="BM245" s="178"/>
      <c r="BN245" s="178"/>
      <c r="BO245" s="178"/>
      <c r="BP245" s="178"/>
      <c r="BQ245" s="178"/>
    </row>
    <row r="246" spans="1:69" ht="30" customHeight="1" x14ac:dyDescent="0.15">
      <c r="A246" s="152" t="str">
        <f t="shared" si="232"/>
        <v/>
      </c>
      <c r="B246" s="152">
        <f t="shared" si="197"/>
        <v>0</v>
      </c>
      <c r="C246" s="152">
        <f t="shared" si="198"/>
        <v>6</v>
      </c>
      <c r="D246" s="152" t="str">
        <f t="shared" si="233"/>
        <v>06</v>
      </c>
      <c r="E246" s="152" t="str">
        <f t="shared" si="234"/>
        <v/>
      </c>
      <c r="F246" s="152">
        <v>6</v>
      </c>
      <c r="G246" s="154" t="str">
        <f t="shared" si="243"/>
        <v>06</v>
      </c>
      <c r="H246" s="140" t="str">
        <f>IF(I246="","",VLOOKUP(I246,[3]マスター!$B$2:$C$5000,2,0))</f>
        <v/>
      </c>
      <c r="I246" s="155"/>
      <c r="J246" s="156"/>
      <c r="K246" s="156"/>
      <c r="L246" s="157"/>
      <c r="M246" s="158"/>
      <c r="N246" s="156"/>
      <c r="O246" s="159" t="str">
        <f t="shared" si="235"/>
        <v/>
      </c>
      <c r="P246" s="280" t="str">
        <f>IF(I246="","",VLOOKUP(I246,[3]マスター!$B$2:$C$5000,2,0))</f>
        <v/>
      </c>
      <c r="Q246" s="280" t="e">
        <f>VLOOKUP(R246,[3]マスター!$B$2:$C$5000,2,0)</f>
        <v>#N/A</v>
      </c>
      <c r="R246" s="280" t="e">
        <f>VLOOKUP(S246,[3]マスター!$B$2:$C$5000,2,0)</f>
        <v>#N/A</v>
      </c>
      <c r="S246" s="281" t="str">
        <f>IF(I246="","",VLOOKUP(I246,[3]マスター!$B$2:$D$5000,3,0))</f>
        <v/>
      </c>
      <c r="T246" s="281"/>
      <c r="U246" s="161" t="str">
        <f>IF(I246="","",VLOOKUP(I246,[3]マスター!$B$2:$L$5000,11,0))</f>
        <v/>
      </c>
      <c r="V246" s="161" t="str">
        <f>IF(I246="","",VLOOKUP(I246,[3]マスター!$B$2:$K$5000,10,0))</f>
        <v/>
      </c>
      <c r="W246" s="179">
        <f t="shared" si="246"/>
        <v>0</v>
      </c>
      <c r="X246" s="163">
        <f t="shared" si="247"/>
        <v>0</v>
      </c>
      <c r="Y246" s="179" t="str">
        <f t="shared" si="248"/>
        <v/>
      </c>
      <c r="Z246" s="180" t="str">
        <f t="shared" si="249"/>
        <v/>
      </c>
      <c r="AA246" s="181" t="str">
        <f t="shared" si="250"/>
        <v/>
      </c>
      <c r="AB246" s="181" t="str">
        <f t="shared" si="251"/>
        <v/>
      </c>
      <c r="AC246" s="264" t="str">
        <f t="shared" si="252"/>
        <v/>
      </c>
      <c r="AD246" s="182" t="str">
        <f t="shared" si="253"/>
        <v/>
      </c>
      <c r="AE246" s="182" t="str">
        <f t="shared" si="254"/>
        <v/>
      </c>
      <c r="AF246" s="182" t="str">
        <f t="shared" si="255"/>
        <v/>
      </c>
      <c r="AG246" s="183" t="str">
        <f t="shared" si="256"/>
        <v/>
      </c>
      <c r="AH246" s="168" t="str">
        <f t="shared" si="244"/>
        <v/>
      </c>
      <c r="AL246" s="125">
        <v>1</v>
      </c>
      <c r="AM246" s="123" t="str">
        <f t="shared" si="236"/>
        <v/>
      </c>
      <c r="AN246" s="123" t="str">
        <f t="shared" si="237"/>
        <v/>
      </c>
      <c r="AO246" s="123">
        <f>COUNTIF($I$72:I246,I246)</f>
        <v>6</v>
      </c>
      <c r="AP246" s="172" t="str">
        <f t="shared" si="238"/>
        <v/>
      </c>
      <c r="AQ246" s="173" t="str">
        <f t="shared" si="239"/>
        <v/>
      </c>
      <c r="AR246" s="14">
        <f t="shared" si="199"/>
        <v>0</v>
      </c>
      <c r="AS246" s="177" t="str">
        <f t="shared" si="240"/>
        <v/>
      </c>
      <c r="AU246" s="128" t="str">
        <f t="shared" si="241"/>
        <v/>
      </c>
      <c r="AV246" s="128">
        <f t="shared" si="242"/>
        <v>0</v>
      </c>
      <c r="AW246" s="184">
        <f>IF(AV246&lt;1,0,SUMIF($I$44:I245,I246,$W$44:W245))</f>
        <v>0</v>
      </c>
      <c r="AX246" s="184">
        <f>IF(AV246&lt;2,0,SUMIF($I247:I$348,I246,$W247:W$348))</f>
        <v>0</v>
      </c>
      <c r="AY246" s="128">
        <f t="shared" si="224"/>
        <v>0</v>
      </c>
      <c r="AZ246" s="128">
        <f t="shared" si="225"/>
        <v>0</v>
      </c>
      <c r="BA246" s="175">
        <f>IF(AW246+AX246=0,0,IF(AW246=0,VLOOKUP(I246,I247:$W$348,15,FALSE),VLOOKUP(I246,$I$45:$W246,15,FALSE)))</f>
        <v>0</v>
      </c>
      <c r="BB246" s="128">
        <f t="shared" si="226"/>
        <v>0</v>
      </c>
      <c r="BC246" s="175">
        <f>IF(AW246+AX246=0,0,IF(AW246=0,VLOOKUP(I246,I247:$Y$348,17,FALSE),VLOOKUP(I246,$I$45:$Y246,17,FALSE)))</f>
        <v>0</v>
      </c>
      <c r="BD246" s="175">
        <f t="shared" si="227"/>
        <v>0</v>
      </c>
      <c r="BE246" s="128">
        <f t="shared" si="228"/>
        <v>0</v>
      </c>
      <c r="BF246" s="176" t="str">
        <f t="shared" si="229"/>
        <v/>
      </c>
      <c r="BG246" s="128">
        <f t="shared" si="230"/>
        <v>0</v>
      </c>
      <c r="BH246" s="175" t="str">
        <f t="shared" si="231"/>
        <v/>
      </c>
      <c r="BK246" s="177" t="str">
        <f t="shared" si="245"/>
        <v/>
      </c>
      <c r="BL246" s="177"/>
      <c r="BM246" s="178"/>
      <c r="BN246" s="178"/>
      <c r="BO246" s="178"/>
      <c r="BP246" s="178"/>
      <c r="BQ246" s="178"/>
    </row>
    <row r="247" spans="1:69" ht="30" customHeight="1" x14ac:dyDescent="0.15">
      <c r="A247" s="152" t="str">
        <f t="shared" si="232"/>
        <v/>
      </c>
      <c r="B247" s="152">
        <f t="shared" si="197"/>
        <v>0</v>
      </c>
      <c r="C247" s="152">
        <f t="shared" si="198"/>
        <v>6</v>
      </c>
      <c r="D247" s="152" t="str">
        <f t="shared" si="233"/>
        <v>07</v>
      </c>
      <c r="E247" s="152" t="str">
        <f t="shared" si="234"/>
        <v/>
      </c>
      <c r="F247" s="152">
        <v>7</v>
      </c>
      <c r="G247" s="154" t="str">
        <f t="shared" si="243"/>
        <v>07</v>
      </c>
      <c r="H247" s="140" t="str">
        <f>IF(I247="","",VLOOKUP(I247,[3]マスター!$B$2:$C$5000,2,0))</f>
        <v/>
      </c>
      <c r="I247" s="155"/>
      <c r="J247" s="156"/>
      <c r="K247" s="156"/>
      <c r="L247" s="157"/>
      <c r="M247" s="158"/>
      <c r="N247" s="156"/>
      <c r="O247" s="159" t="str">
        <f t="shared" si="235"/>
        <v/>
      </c>
      <c r="P247" s="280" t="str">
        <f>IF(I247="","",VLOOKUP(I247,[3]マスター!$B$2:$C$5000,2,0))</f>
        <v/>
      </c>
      <c r="Q247" s="280" t="e">
        <f>VLOOKUP(R247,[3]マスター!$B$2:$C$5000,2,0)</f>
        <v>#N/A</v>
      </c>
      <c r="R247" s="280" t="e">
        <f>VLOOKUP(S247,[3]マスター!$B$2:$C$5000,2,0)</f>
        <v>#N/A</v>
      </c>
      <c r="S247" s="281" t="str">
        <f>IF(I247="","",VLOOKUP(I247,[3]マスター!$B$2:$D$5000,3,0))</f>
        <v/>
      </c>
      <c r="T247" s="281"/>
      <c r="U247" s="161" t="str">
        <f>IF(I247="","",VLOOKUP(I247,[3]マスター!$B$2:$L$5000,11,0))</f>
        <v/>
      </c>
      <c r="V247" s="161" t="str">
        <f>IF(I247="","",VLOOKUP(I247,[3]マスター!$B$2:$K$5000,10,0))</f>
        <v/>
      </c>
      <c r="W247" s="179">
        <f t="shared" si="246"/>
        <v>0</v>
      </c>
      <c r="X247" s="163">
        <f t="shared" si="247"/>
        <v>0</v>
      </c>
      <c r="Y247" s="179" t="str">
        <f t="shared" si="248"/>
        <v/>
      </c>
      <c r="Z247" s="180" t="str">
        <f t="shared" si="249"/>
        <v/>
      </c>
      <c r="AA247" s="181" t="str">
        <f t="shared" si="250"/>
        <v/>
      </c>
      <c r="AB247" s="181" t="str">
        <f t="shared" si="251"/>
        <v/>
      </c>
      <c r="AC247" s="264" t="str">
        <f t="shared" si="252"/>
        <v/>
      </c>
      <c r="AD247" s="182" t="str">
        <f t="shared" si="253"/>
        <v/>
      </c>
      <c r="AE247" s="182" t="str">
        <f t="shared" si="254"/>
        <v/>
      </c>
      <c r="AF247" s="182" t="str">
        <f t="shared" si="255"/>
        <v/>
      </c>
      <c r="AG247" s="183" t="str">
        <f t="shared" si="256"/>
        <v/>
      </c>
      <c r="AH247" s="168" t="str">
        <f t="shared" si="244"/>
        <v/>
      </c>
      <c r="AL247" s="125">
        <v>1</v>
      </c>
      <c r="AM247" s="123" t="str">
        <f t="shared" si="236"/>
        <v/>
      </c>
      <c r="AN247" s="123" t="str">
        <f t="shared" si="237"/>
        <v/>
      </c>
      <c r="AO247" s="123">
        <f>COUNTIF($I$72:I247,I247)</f>
        <v>6</v>
      </c>
      <c r="AP247" s="172" t="str">
        <f t="shared" si="238"/>
        <v/>
      </c>
      <c r="AQ247" s="173" t="str">
        <f t="shared" si="239"/>
        <v/>
      </c>
      <c r="AR247" s="14">
        <f t="shared" si="199"/>
        <v>0</v>
      </c>
      <c r="AS247" s="177" t="str">
        <f t="shared" si="240"/>
        <v/>
      </c>
      <c r="AU247" s="128" t="str">
        <f t="shared" si="241"/>
        <v/>
      </c>
      <c r="AV247" s="128">
        <f t="shared" si="242"/>
        <v>0</v>
      </c>
      <c r="AW247" s="184">
        <f>IF(AV247&lt;1,0,SUMIF($I$44:I246,I247,$W$44:W246))</f>
        <v>0</v>
      </c>
      <c r="AX247" s="184">
        <f>IF(AV247&lt;2,0,SUMIF($I248:I$348,I247,$W248:W$348))</f>
        <v>0</v>
      </c>
      <c r="AY247" s="128">
        <f t="shared" si="224"/>
        <v>0</v>
      </c>
      <c r="AZ247" s="128">
        <f t="shared" si="225"/>
        <v>0</v>
      </c>
      <c r="BA247" s="175">
        <f>IF(AW247+AX247=0,0,IF(AW247=0,VLOOKUP(I247,I248:$W$348,15,FALSE),VLOOKUP(I247,$I$45:$W247,15,FALSE)))</f>
        <v>0</v>
      </c>
      <c r="BB247" s="128">
        <f t="shared" si="226"/>
        <v>0</v>
      </c>
      <c r="BC247" s="175">
        <f>IF(AW247+AX247=0,0,IF(AW247=0,VLOOKUP(I247,I248:$Y$348,17,FALSE),VLOOKUP(I247,$I$45:$Y247,17,FALSE)))</f>
        <v>0</v>
      </c>
      <c r="BD247" s="175">
        <f t="shared" si="227"/>
        <v>0</v>
      </c>
      <c r="BE247" s="128">
        <f t="shared" si="228"/>
        <v>0</v>
      </c>
      <c r="BF247" s="176" t="str">
        <f t="shared" si="229"/>
        <v/>
      </c>
      <c r="BG247" s="128">
        <f t="shared" si="230"/>
        <v>0</v>
      </c>
      <c r="BH247" s="175" t="str">
        <f t="shared" si="231"/>
        <v/>
      </c>
      <c r="BK247" s="177" t="str">
        <f t="shared" si="245"/>
        <v/>
      </c>
      <c r="BL247" s="177"/>
      <c r="BM247" s="178"/>
      <c r="BN247" s="178"/>
      <c r="BO247" s="178"/>
      <c r="BP247" s="178"/>
      <c r="BQ247" s="178"/>
    </row>
    <row r="248" spans="1:69" ht="30" customHeight="1" x14ac:dyDescent="0.15">
      <c r="A248" s="152" t="str">
        <f t="shared" si="232"/>
        <v/>
      </c>
      <c r="B248" s="152">
        <f t="shared" si="197"/>
        <v>0</v>
      </c>
      <c r="C248" s="152">
        <f t="shared" si="198"/>
        <v>6</v>
      </c>
      <c r="D248" s="152" t="str">
        <f t="shared" si="233"/>
        <v>08</v>
      </c>
      <c r="E248" s="152" t="str">
        <f t="shared" si="234"/>
        <v/>
      </c>
      <c r="F248" s="152">
        <v>8</v>
      </c>
      <c r="G248" s="154" t="str">
        <f t="shared" si="243"/>
        <v>08</v>
      </c>
      <c r="H248" s="140" t="str">
        <f>IF(I248="","",VLOOKUP(I248,[3]マスター!$B$2:$C$5000,2,0))</f>
        <v/>
      </c>
      <c r="I248" s="155"/>
      <c r="J248" s="156"/>
      <c r="K248" s="156"/>
      <c r="L248" s="157"/>
      <c r="M248" s="158"/>
      <c r="N248" s="156"/>
      <c r="O248" s="159" t="str">
        <f t="shared" si="235"/>
        <v/>
      </c>
      <c r="P248" s="280" t="str">
        <f>IF(I248="","",VLOOKUP(I248,[3]マスター!$B$2:$C$5000,2,0))</f>
        <v/>
      </c>
      <c r="Q248" s="280" t="e">
        <f>VLOOKUP(R248,[3]マスター!$B$2:$C$5000,2,0)</f>
        <v>#N/A</v>
      </c>
      <c r="R248" s="280" t="e">
        <f>VLOOKUP(S248,[3]マスター!$B$2:$C$5000,2,0)</f>
        <v>#N/A</v>
      </c>
      <c r="S248" s="281" t="str">
        <f>IF(I248="","",VLOOKUP(I248,[3]マスター!$B$2:$D$5000,3,0))</f>
        <v/>
      </c>
      <c r="T248" s="281"/>
      <c r="U248" s="161" t="str">
        <f>IF(I248="","",VLOOKUP(I248,[3]マスター!$B$2:$L$5000,11,0))</f>
        <v/>
      </c>
      <c r="V248" s="161" t="str">
        <f>IF(I248="","",VLOOKUP(I248,[3]マスター!$B$2:$K$5000,10,0))</f>
        <v/>
      </c>
      <c r="W248" s="179">
        <f t="shared" si="246"/>
        <v>0</v>
      </c>
      <c r="X248" s="163">
        <f t="shared" si="247"/>
        <v>0</v>
      </c>
      <c r="Y248" s="179" t="str">
        <f t="shared" si="248"/>
        <v/>
      </c>
      <c r="Z248" s="180" t="str">
        <f t="shared" si="249"/>
        <v/>
      </c>
      <c r="AA248" s="181" t="str">
        <f t="shared" si="250"/>
        <v/>
      </c>
      <c r="AB248" s="181" t="str">
        <f t="shared" si="251"/>
        <v/>
      </c>
      <c r="AC248" s="264" t="str">
        <f t="shared" si="252"/>
        <v/>
      </c>
      <c r="AD248" s="182" t="str">
        <f t="shared" si="253"/>
        <v/>
      </c>
      <c r="AE248" s="182" t="str">
        <f t="shared" si="254"/>
        <v/>
      </c>
      <c r="AF248" s="182" t="str">
        <f t="shared" si="255"/>
        <v/>
      </c>
      <c r="AG248" s="183" t="str">
        <f t="shared" si="256"/>
        <v/>
      </c>
      <c r="AH248" s="168" t="str">
        <f t="shared" si="244"/>
        <v/>
      </c>
      <c r="AL248" s="125">
        <v>1</v>
      </c>
      <c r="AM248" s="123" t="str">
        <f t="shared" si="236"/>
        <v/>
      </c>
      <c r="AN248" s="123" t="str">
        <f t="shared" si="237"/>
        <v/>
      </c>
      <c r="AO248" s="123">
        <f>COUNTIF($I$72:I248,I248)</f>
        <v>6</v>
      </c>
      <c r="AP248" s="172" t="str">
        <f t="shared" si="238"/>
        <v/>
      </c>
      <c r="AQ248" s="173" t="str">
        <f t="shared" si="239"/>
        <v/>
      </c>
      <c r="AR248" s="14">
        <f t="shared" si="199"/>
        <v>0</v>
      </c>
      <c r="AS248" s="177" t="str">
        <f t="shared" si="240"/>
        <v/>
      </c>
      <c r="AU248" s="128" t="str">
        <f t="shared" si="241"/>
        <v/>
      </c>
      <c r="AV248" s="128">
        <f t="shared" si="242"/>
        <v>0</v>
      </c>
      <c r="AW248" s="184">
        <f>IF(AV248&lt;1,0,SUMIF($I$44:I247,I248,$W$44:W247))</f>
        <v>0</v>
      </c>
      <c r="AX248" s="184">
        <f>IF(AV248&lt;2,0,SUMIF($I249:I$348,I248,$W249:W$348))</f>
        <v>0</v>
      </c>
      <c r="AY248" s="128">
        <f t="shared" si="224"/>
        <v>0</v>
      </c>
      <c r="AZ248" s="128">
        <f t="shared" si="225"/>
        <v>0</v>
      </c>
      <c r="BA248" s="175">
        <f>IF(AW248+AX248=0,0,IF(AW248=0,VLOOKUP(I248,I249:$W$348,15,FALSE),VLOOKUP(I248,$I$45:$W248,15,FALSE)))</f>
        <v>0</v>
      </c>
      <c r="BB248" s="128">
        <f t="shared" si="226"/>
        <v>0</v>
      </c>
      <c r="BC248" s="175">
        <f>IF(AW248+AX248=0,0,IF(AW248=0,VLOOKUP(I248,I249:$Y$348,17,FALSE),VLOOKUP(I248,$I$45:$Y248,17,FALSE)))</f>
        <v>0</v>
      </c>
      <c r="BD248" s="175">
        <f t="shared" si="227"/>
        <v>0</v>
      </c>
      <c r="BE248" s="128">
        <f t="shared" si="228"/>
        <v>0</v>
      </c>
      <c r="BF248" s="176" t="str">
        <f t="shared" si="229"/>
        <v/>
      </c>
      <c r="BG248" s="128">
        <f t="shared" si="230"/>
        <v>0</v>
      </c>
      <c r="BH248" s="175" t="str">
        <f t="shared" si="231"/>
        <v/>
      </c>
      <c r="BK248" s="177" t="str">
        <f t="shared" si="245"/>
        <v/>
      </c>
      <c r="BL248" s="177"/>
      <c r="BM248" s="178"/>
      <c r="BN248" s="178"/>
      <c r="BO248" s="178"/>
      <c r="BP248" s="178"/>
      <c r="BQ248" s="178"/>
    </row>
    <row r="249" spans="1:69" ht="30" customHeight="1" x14ac:dyDescent="0.15">
      <c r="A249" s="152" t="str">
        <f t="shared" si="232"/>
        <v/>
      </c>
      <c r="B249" s="152">
        <f t="shared" si="197"/>
        <v>0</v>
      </c>
      <c r="C249" s="152">
        <f t="shared" si="198"/>
        <v>6</v>
      </c>
      <c r="D249" s="152" t="str">
        <f t="shared" si="233"/>
        <v>09</v>
      </c>
      <c r="E249" s="152" t="str">
        <f t="shared" si="234"/>
        <v/>
      </c>
      <c r="F249" s="152">
        <v>9</v>
      </c>
      <c r="G249" s="154" t="str">
        <f t="shared" si="243"/>
        <v>09</v>
      </c>
      <c r="H249" s="140" t="str">
        <f>IF(I249="","",VLOOKUP(I249,[3]マスター!$B$2:$C$5000,2,0))</f>
        <v/>
      </c>
      <c r="I249" s="155"/>
      <c r="J249" s="156"/>
      <c r="K249" s="156"/>
      <c r="L249" s="157"/>
      <c r="M249" s="158"/>
      <c r="N249" s="156"/>
      <c r="O249" s="159" t="str">
        <f t="shared" si="235"/>
        <v/>
      </c>
      <c r="P249" s="280" t="str">
        <f>IF(I249="","",VLOOKUP(I249,[3]マスター!$B$2:$C$5000,2,0))</f>
        <v/>
      </c>
      <c r="Q249" s="280" t="e">
        <f>VLOOKUP(R249,[3]マスター!$B$2:$C$5000,2,0)</f>
        <v>#N/A</v>
      </c>
      <c r="R249" s="280" t="e">
        <f>VLOOKUP(S249,[3]マスター!$B$2:$C$5000,2,0)</f>
        <v>#N/A</v>
      </c>
      <c r="S249" s="281" t="str">
        <f>IF(I249="","",VLOOKUP(I249,[3]マスター!$B$2:$D$5000,3,0))</f>
        <v/>
      </c>
      <c r="T249" s="281"/>
      <c r="U249" s="161" t="str">
        <f>IF(I249="","",VLOOKUP(I249,[3]マスター!$B$2:$L$5000,11,0))</f>
        <v/>
      </c>
      <c r="V249" s="161" t="str">
        <f>IF(I249="","",VLOOKUP(I249,[3]マスター!$B$2:$K$5000,10,0))</f>
        <v/>
      </c>
      <c r="W249" s="179">
        <f t="shared" si="246"/>
        <v>0</v>
      </c>
      <c r="X249" s="163">
        <f t="shared" si="247"/>
        <v>0</v>
      </c>
      <c r="Y249" s="179" t="str">
        <f t="shared" si="248"/>
        <v/>
      </c>
      <c r="Z249" s="180" t="str">
        <f t="shared" si="249"/>
        <v/>
      </c>
      <c r="AA249" s="181" t="str">
        <f t="shared" si="250"/>
        <v/>
      </c>
      <c r="AB249" s="181" t="str">
        <f t="shared" si="251"/>
        <v/>
      </c>
      <c r="AC249" s="264" t="str">
        <f t="shared" si="252"/>
        <v/>
      </c>
      <c r="AD249" s="182" t="str">
        <f t="shared" si="253"/>
        <v/>
      </c>
      <c r="AE249" s="182" t="str">
        <f t="shared" si="254"/>
        <v/>
      </c>
      <c r="AF249" s="182" t="str">
        <f t="shared" si="255"/>
        <v/>
      </c>
      <c r="AG249" s="183" t="str">
        <f t="shared" si="256"/>
        <v/>
      </c>
      <c r="AH249" s="168" t="str">
        <f t="shared" si="244"/>
        <v/>
      </c>
      <c r="AL249" s="125">
        <v>1</v>
      </c>
      <c r="AM249" s="123" t="str">
        <f t="shared" si="236"/>
        <v/>
      </c>
      <c r="AN249" s="123" t="str">
        <f t="shared" si="237"/>
        <v/>
      </c>
      <c r="AO249" s="123">
        <f>COUNTIF($I$72:I249,I249)</f>
        <v>6</v>
      </c>
      <c r="AP249" s="172" t="str">
        <f t="shared" si="238"/>
        <v/>
      </c>
      <c r="AQ249" s="173" t="str">
        <f t="shared" si="239"/>
        <v/>
      </c>
      <c r="AR249" s="14">
        <f t="shared" si="199"/>
        <v>0</v>
      </c>
      <c r="AS249" s="177" t="str">
        <f t="shared" si="240"/>
        <v/>
      </c>
      <c r="AU249" s="128" t="str">
        <f t="shared" si="241"/>
        <v/>
      </c>
      <c r="AV249" s="128">
        <f t="shared" si="242"/>
        <v>0</v>
      </c>
      <c r="AW249" s="184">
        <f>IF(AV249&lt;1,0,SUMIF($I$44:I248,I249,$W$44:W248))</f>
        <v>0</v>
      </c>
      <c r="AX249" s="184">
        <f>IF(AV249&lt;2,0,SUMIF($I250:I$348,I249,$W250:W$348))</f>
        <v>0</v>
      </c>
      <c r="AY249" s="128">
        <f t="shared" si="224"/>
        <v>0</v>
      </c>
      <c r="AZ249" s="128">
        <f t="shared" si="225"/>
        <v>0</v>
      </c>
      <c r="BA249" s="175">
        <f>IF(AW249+AX249=0,0,IF(AW249=0,VLOOKUP(I249,I250:$W$348,15,FALSE),VLOOKUP(I249,$I$45:$W249,15,FALSE)))</f>
        <v>0</v>
      </c>
      <c r="BB249" s="128">
        <f t="shared" si="226"/>
        <v>0</v>
      </c>
      <c r="BC249" s="175">
        <f>IF(AW249+AX249=0,0,IF(AW249=0,VLOOKUP(I249,I250:$Y$348,17,FALSE),VLOOKUP(I249,$I$45:$Y249,17,FALSE)))</f>
        <v>0</v>
      </c>
      <c r="BD249" s="175">
        <f t="shared" si="227"/>
        <v>0</v>
      </c>
      <c r="BE249" s="128">
        <f t="shared" si="228"/>
        <v>0</v>
      </c>
      <c r="BF249" s="176" t="str">
        <f t="shared" si="229"/>
        <v/>
      </c>
      <c r="BG249" s="128">
        <f t="shared" si="230"/>
        <v>0</v>
      </c>
      <c r="BH249" s="175" t="str">
        <f t="shared" si="231"/>
        <v/>
      </c>
      <c r="BK249" s="177" t="str">
        <f t="shared" si="245"/>
        <v/>
      </c>
      <c r="BL249" s="177"/>
      <c r="BM249" s="178"/>
      <c r="BN249" s="178"/>
      <c r="BO249" s="178"/>
      <c r="BP249" s="178"/>
      <c r="BQ249" s="178"/>
    </row>
    <row r="250" spans="1:69" ht="30" customHeight="1" x14ac:dyDescent="0.15">
      <c r="A250" s="152" t="str">
        <f t="shared" si="232"/>
        <v/>
      </c>
      <c r="B250" s="152">
        <f t="shared" si="197"/>
        <v>0</v>
      </c>
      <c r="C250" s="152">
        <f t="shared" si="198"/>
        <v>6</v>
      </c>
      <c r="D250" s="152" t="str">
        <f t="shared" si="233"/>
        <v>010</v>
      </c>
      <c r="E250" s="152" t="str">
        <f t="shared" si="234"/>
        <v/>
      </c>
      <c r="F250" s="152">
        <v>10</v>
      </c>
      <c r="G250" s="154" t="str">
        <f t="shared" si="243"/>
        <v>010</v>
      </c>
      <c r="H250" s="140" t="str">
        <f>IF(I250="","",VLOOKUP(I250,[3]マスター!$B$2:$C$5000,2,0))</f>
        <v/>
      </c>
      <c r="I250" s="155"/>
      <c r="J250" s="156"/>
      <c r="K250" s="156"/>
      <c r="L250" s="157"/>
      <c r="M250" s="158"/>
      <c r="N250" s="156"/>
      <c r="O250" s="159" t="str">
        <f t="shared" si="235"/>
        <v/>
      </c>
      <c r="P250" s="280" t="str">
        <f>IF(I250="","",VLOOKUP(I250,[3]マスター!$B$2:$C$5000,2,0))</f>
        <v/>
      </c>
      <c r="Q250" s="280" t="e">
        <f>VLOOKUP(R250,[3]マスター!$B$2:$C$5000,2,0)</f>
        <v>#N/A</v>
      </c>
      <c r="R250" s="280" t="e">
        <f>VLOOKUP(S250,[3]マスター!$B$2:$C$5000,2,0)</f>
        <v>#N/A</v>
      </c>
      <c r="S250" s="281" t="str">
        <f>IF(I250="","",VLOOKUP(I250,[3]マスター!$B$2:$D$5000,3,0))</f>
        <v/>
      </c>
      <c r="T250" s="281"/>
      <c r="U250" s="161" t="str">
        <f>IF(I250="","",VLOOKUP(I250,[3]マスター!$B$2:$L$5000,11,0))</f>
        <v/>
      </c>
      <c r="V250" s="161" t="str">
        <f>IF(I250="","",VLOOKUP(I250,[3]マスター!$B$2:$K$5000,10,0))</f>
        <v/>
      </c>
      <c r="W250" s="179">
        <f t="shared" si="246"/>
        <v>0</v>
      </c>
      <c r="X250" s="163">
        <f t="shared" si="247"/>
        <v>0</v>
      </c>
      <c r="Y250" s="179" t="str">
        <f t="shared" si="248"/>
        <v/>
      </c>
      <c r="Z250" s="180" t="str">
        <f t="shared" si="249"/>
        <v/>
      </c>
      <c r="AA250" s="181" t="str">
        <f t="shared" si="250"/>
        <v/>
      </c>
      <c r="AB250" s="181" t="str">
        <f t="shared" si="251"/>
        <v/>
      </c>
      <c r="AC250" s="264" t="str">
        <f t="shared" si="252"/>
        <v/>
      </c>
      <c r="AD250" s="182" t="str">
        <f t="shared" si="253"/>
        <v/>
      </c>
      <c r="AE250" s="182" t="str">
        <f t="shared" si="254"/>
        <v/>
      </c>
      <c r="AF250" s="182" t="str">
        <f t="shared" si="255"/>
        <v/>
      </c>
      <c r="AG250" s="183" t="str">
        <f t="shared" si="256"/>
        <v/>
      </c>
      <c r="AH250" s="168" t="str">
        <f t="shared" si="244"/>
        <v/>
      </c>
      <c r="AL250" s="125">
        <v>1</v>
      </c>
      <c r="AM250" s="123" t="str">
        <f t="shared" si="236"/>
        <v/>
      </c>
      <c r="AN250" s="123" t="str">
        <f t="shared" si="237"/>
        <v/>
      </c>
      <c r="AO250" s="123">
        <f>COUNTIF($I$72:I250,I250)</f>
        <v>6</v>
      </c>
      <c r="AP250" s="172" t="str">
        <f t="shared" si="238"/>
        <v/>
      </c>
      <c r="AQ250" s="173" t="str">
        <f t="shared" si="239"/>
        <v/>
      </c>
      <c r="AR250" s="14">
        <f t="shared" si="199"/>
        <v>0</v>
      </c>
      <c r="AS250" s="177" t="str">
        <f t="shared" si="240"/>
        <v/>
      </c>
      <c r="AU250" s="128" t="str">
        <f t="shared" si="241"/>
        <v/>
      </c>
      <c r="AV250" s="128">
        <f t="shared" si="242"/>
        <v>0</v>
      </c>
      <c r="AW250" s="184">
        <f>IF(AV250&lt;1,0,SUMIF($I$44:I249,I250,$W$44:W249))</f>
        <v>0</v>
      </c>
      <c r="AX250" s="184">
        <f>IF(AV250&lt;2,0,SUMIF($I251:I$348,I250,$W251:W$348))</f>
        <v>0</v>
      </c>
      <c r="AY250" s="128">
        <f t="shared" si="224"/>
        <v>0</v>
      </c>
      <c r="AZ250" s="128">
        <f t="shared" si="225"/>
        <v>0</v>
      </c>
      <c r="BA250" s="175">
        <f>IF(AW250+AX250=0,0,IF(AW250=0,VLOOKUP(I250,I251:$W$348,15,FALSE),VLOOKUP(I250,$I$45:$W250,15,FALSE)))</f>
        <v>0</v>
      </c>
      <c r="BB250" s="128">
        <f t="shared" si="226"/>
        <v>0</v>
      </c>
      <c r="BC250" s="175">
        <f>IF(AW250+AX250=0,0,IF(AW250=0,VLOOKUP(I250,I251:$Y$348,17,FALSE),VLOOKUP(I250,$I$45:$Y250,17,FALSE)))</f>
        <v>0</v>
      </c>
      <c r="BD250" s="175">
        <f t="shared" si="227"/>
        <v>0</v>
      </c>
      <c r="BE250" s="128">
        <f t="shared" si="228"/>
        <v>0</v>
      </c>
      <c r="BF250" s="176" t="str">
        <f t="shared" si="229"/>
        <v/>
      </c>
      <c r="BG250" s="128">
        <f t="shared" si="230"/>
        <v>0</v>
      </c>
      <c r="BH250" s="175" t="str">
        <f t="shared" si="231"/>
        <v/>
      </c>
      <c r="BK250" s="177" t="str">
        <f t="shared" si="245"/>
        <v/>
      </c>
      <c r="BL250" s="177"/>
      <c r="BM250" s="178"/>
      <c r="BN250" s="178"/>
      <c r="BO250" s="178"/>
      <c r="BP250" s="178"/>
      <c r="BQ250" s="178"/>
    </row>
    <row r="251" spans="1:69" ht="30" customHeight="1" x14ac:dyDescent="0.15">
      <c r="A251" s="152" t="str">
        <f t="shared" si="232"/>
        <v/>
      </c>
      <c r="B251" s="152">
        <f t="shared" si="197"/>
        <v>0</v>
      </c>
      <c r="C251" s="152">
        <f t="shared" si="198"/>
        <v>6</v>
      </c>
      <c r="D251" s="152" t="str">
        <f t="shared" si="233"/>
        <v>011</v>
      </c>
      <c r="E251" s="152" t="str">
        <f t="shared" si="234"/>
        <v/>
      </c>
      <c r="F251" s="152">
        <v>11</v>
      </c>
      <c r="G251" s="154" t="str">
        <f t="shared" si="243"/>
        <v>011</v>
      </c>
      <c r="H251" s="140" t="str">
        <f>IF(I251="","",VLOOKUP(I251,[3]マスター!$B$2:$C$5000,2,0))</f>
        <v/>
      </c>
      <c r="I251" s="155"/>
      <c r="J251" s="156"/>
      <c r="K251" s="156"/>
      <c r="L251" s="157"/>
      <c r="M251" s="158"/>
      <c r="N251" s="156"/>
      <c r="O251" s="159" t="str">
        <f t="shared" si="235"/>
        <v/>
      </c>
      <c r="P251" s="280" t="str">
        <f>IF(I251="","",VLOOKUP(I251,[3]マスター!$B$2:$C$5000,2,0))</f>
        <v/>
      </c>
      <c r="Q251" s="280" t="e">
        <f>VLOOKUP(R251,[3]マスター!$B$2:$C$5000,2,0)</f>
        <v>#N/A</v>
      </c>
      <c r="R251" s="280" t="e">
        <f>VLOOKUP(S251,[3]マスター!$B$2:$C$5000,2,0)</f>
        <v>#N/A</v>
      </c>
      <c r="S251" s="281" t="str">
        <f>IF(I251="","",VLOOKUP(I251,[3]マスター!$B$2:$D$5000,3,0))</f>
        <v/>
      </c>
      <c r="T251" s="281"/>
      <c r="U251" s="161" t="str">
        <f>IF(I251="","",VLOOKUP(I251,[3]マスター!$B$2:$L$5000,11,0))</f>
        <v/>
      </c>
      <c r="V251" s="161" t="str">
        <f>IF(I251="","",VLOOKUP(I251,[3]マスター!$B$2:$K$5000,10,0))</f>
        <v/>
      </c>
      <c r="W251" s="179">
        <f t="shared" si="246"/>
        <v>0</v>
      </c>
      <c r="X251" s="163">
        <f t="shared" si="247"/>
        <v>0</v>
      </c>
      <c r="Y251" s="179" t="str">
        <f t="shared" si="248"/>
        <v/>
      </c>
      <c r="Z251" s="180" t="str">
        <f t="shared" si="249"/>
        <v/>
      </c>
      <c r="AA251" s="181" t="str">
        <f t="shared" si="250"/>
        <v/>
      </c>
      <c r="AB251" s="181" t="str">
        <f t="shared" si="251"/>
        <v/>
      </c>
      <c r="AC251" s="264" t="str">
        <f t="shared" si="252"/>
        <v/>
      </c>
      <c r="AD251" s="182" t="str">
        <f t="shared" si="253"/>
        <v/>
      </c>
      <c r="AE251" s="182" t="str">
        <f t="shared" si="254"/>
        <v/>
      </c>
      <c r="AF251" s="182" t="str">
        <f t="shared" si="255"/>
        <v/>
      </c>
      <c r="AG251" s="183" t="str">
        <f t="shared" si="256"/>
        <v/>
      </c>
      <c r="AH251" s="168" t="str">
        <f t="shared" si="244"/>
        <v/>
      </c>
      <c r="AL251" s="125">
        <v>1</v>
      </c>
      <c r="AM251" s="123" t="str">
        <f t="shared" si="236"/>
        <v/>
      </c>
      <c r="AN251" s="123" t="str">
        <f t="shared" si="237"/>
        <v/>
      </c>
      <c r="AO251" s="123">
        <f>COUNTIF($I$72:I251,I251)</f>
        <v>6</v>
      </c>
      <c r="AP251" s="172" t="str">
        <f t="shared" si="238"/>
        <v/>
      </c>
      <c r="AQ251" s="173" t="str">
        <f t="shared" si="239"/>
        <v/>
      </c>
      <c r="AR251" s="14">
        <f t="shared" si="199"/>
        <v>0</v>
      </c>
      <c r="AS251" s="177" t="str">
        <f t="shared" si="240"/>
        <v/>
      </c>
      <c r="AU251" s="128" t="str">
        <f t="shared" si="241"/>
        <v/>
      </c>
      <c r="AV251" s="128">
        <f t="shared" si="242"/>
        <v>0</v>
      </c>
      <c r="AW251" s="184">
        <f>IF(AV251&lt;1,0,SUMIF($I$44:I250,I251,$W$44:W250))</f>
        <v>0</v>
      </c>
      <c r="AX251" s="184">
        <f>IF(AV251&lt;2,0,SUMIF($I252:I$348,I251,$W252:W$348))</f>
        <v>0</v>
      </c>
      <c r="AY251" s="128">
        <f t="shared" si="224"/>
        <v>0</v>
      </c>
      <c r="AZ251" s="128">
        <f t="shared" si="225"/>
        <v>0</v>
      </c>
      <c r="BA251" s="175">
        <f>IF(AW251+AX251=0,0,IF(AW251=0,VLOOKUP(I251,I252:$W$348,15,FALSE),VLOOKUP(I251,$I$45:$W251,15,FALSE)))</f>
        <v>0</v>
      </c>
      <c r="BB251" s="128">
        <f t="shared" si="226"/>
        <v>0</v>
      </c>
      <c r="BC251" s="175">
        <f>IF(AW251+AX251=0,0,IF(AW251=0,VLOOKUP(I251,I252:$Y$348,17,FALSE),VLOOKUP(I251,$I$45:$Y251,17,FALSE)))</f>
        <v>0</v>
      </c>
      <c r="BD251" s="175">
        <f t="shared" si="227"/>
        <v>0</v>
      </c>
      <c r="BE251" s="128">
        <f t="shared" si="228"/>
        <v>0</v>
      </c>
      <c r="BF251" s="176" t="str">
        <f t="shared" si="229"/>
        <v/>
      </c>
      <c r="BG251" s="128">
        <f t="shared" si="230"/>
        <v>0</v>
      </c>
      <c r="BH251" s="175" t="str">
        <f t="shared" si="231"/>
        <v/>
      </c>
      <c r="BK251" s="177" t="str">
        <f t="shared" si="245"/>
        <v/>
      </c>
      <c r="BL251" s="177"/>
      <c r="BM251" s="178"/>
      <c r="BN251" s="178"/>
      <c r="BO251" s="178"/>
      <c r="BP251" s="178"/>
      <c r="BQ251" s="178"/>
    </row>
    <row r="252" spans="1:69" ht="30" customHeight="1" x14ac:dyDescent="0.15">
      <c r="A252" s="152" t="str">
        <f t="shared" si="232"/>
        <v/>
      </c>
      <c r="B252" s="152">
        <f t="shared" si="197"/>
        <v>0</v>
      </c>
      <c r="C252" s="152">
        <f t="shared" si="198"/>
        <v>6</v>
      </c>
      <c r="D252" s="152" t="str">
        <f t="shared" si="233"/>
        <v>012</v>
      </c>
      <c r="E252" s="152" t="str">
        <f t="shared" si="234"/>
        <v/>
      </c>
      <c r="F252" s="152">
        <v>12</v>
      </c>
      <c r="G252" s="154" t="str">
        <f t="shared" si="243"/>
        <v>012</v>
      </c>
      <c r="H252" s="140" t="str">
        <f>IF(I252="","",VLOOKUP(I252,[3]マスター!$B$2:$C$5000,2,0))</f>
        <v/>
      </c>
      <c r="I252" s="155"/>
      <c r="J252" s="156"/>
      <c r="K252" s="156"/>
      <c r="L252" s="157"/>
      <c r="M252" s="158"/>
      <c r="N252" s="156"/>
      <c r="O252" s="159" t="str">
        <f t="shared" si="235"/>
        <v/>
      </c>
      <c r="P252" s="280" t="str">
        <f>IF(I252="","",VLOOKUP(I252,[3]マスター!$B$2:$C$5000,2,0))</f>
        <v/>
      </c>
      <c r="Q252" s="280" t="e">
        <f>VLOOKUP(R252,[3]マスター!$B$2:$C$5000,2,0)</f>
        <v>#N/A</v>
      </c>
      <c r="R252" s="280" t="e">
        <f>VLOOKUP(S252,[3]マスター!$B$2:$C$5000,2,0)</f>
        <v>#N/A</v>
      </c>
      <c r="S252" s="281" t="str">
        <f>IF(I252="","",VLOOKUP(I252,[3]マスター!$B$2:$D$5000,3,0))</f>
        <v/>
      </c>
      <c r="T252" s="281"/>
      <c r="U252" s="161" t="str">
        <f>IF(I252="","",VLOOKUP(I252,[3]マスター!$B$2:$L$5000,11,0))</f>
        <v/>
      </c>
      <c r="V252" s="161" t="str">
        <f>IF(I252="","",VLOOKUP(I252,[3]マスター!$B$2:$K$5000,10,0))</f>
        <v/>
      </c>
      <c r="W252" s="179">
        <f t="shared" si="246"/>
        <v>0</v>
      </c>
      <c r="X252" s="163">
        <f t="shared" si="247"/>
        <v>0</v>
      </c>
      <c r="Y252" s="179" t="str">
        <f t="shared" si="248"/>
        <v/>
      </c>
      <c r="Z252" s="180" t="str">
        <f t="shared" si="249"/>
        <v/>
      </c>
      <c r="AA252" s="181" t="str">
        <f t="shared" si="250"/>
        <v/>
      </c>
      <c r="AB252" s="181" t="str">
        <f t="shared" si="251"/>
        <v/>
      </c>
      <c r="AC252" s="264" t="str">
        <f t="shared" si="252"/>
        <v/>
      </c>
      <c r="AD252" s="182" t="str">
        <f t="shared" si="253"/>
        <v/>
      </c>
      <c r="AE252" s="182" t="str">
        <f t="shared" si="254"/>
        <v/>
      </c>
      <c r="AF252" s="182" t="str">
        <f t="shared" si="255"/>
        <v/>
      </c>
      <c r="AG252" s="183" t="str">
        <f t="shared" si="256"/>
        <v/>
      </c>
      <c r="AH252" s="168" t="str">
        <f t="shared" si="244"/>
        <v/>
      </c>
      <c r="AL252" s="125">
        <v>1</v>
      </c>
      <c r="AM252" s="123" t="str">
        <f t="shared" si="236"/>
        <v/>
      </c>
      <c r="AN252" s="123" t="str">
        <f t="shared" si="237"/>
        <v/>
      </c>
      <c r="AO252" s="123">
        <f>COUNTIF($I$72:I252,I252)</f>
        <v>6</v>
      </c>
      <c r="AP252" s="172" t="str">
        <f t="shared" si="238"/>
        <v/>
      </c>
      <c r="AQ252" s="173" t="str">
        <f t="shared" si="239"/>
        <v/>
      </c>
      <c r="AR252" s="14">
        <f t="shared" si="199"/>
        <v>0</v>
      </c>
      <c r="AS252" s="177" t="str">
        <f t="shared" si="240"/>
        <v/>
      </c>
      <c r="AU252" s="128" t="str">
        <f t="shared" si="241"/>
        <v/>
      </c>
      <c r="AV252" s="128">
        <f t="shared" si="242"/>
        <v>0</v>
      </c>
      <c r="AW252" s="184">
        <f>IF(AV252&lt;1,0,SUMIF($I$44:I251,I252,$W$44:W251))</f>
        <v>0</v>
      </c>
      <c r="AX252" s="184">
        <f>IF(AV252&lt;2,0,SUMIF($I253:I$348,I252,$W253:W$348))</f>
        <v>0</v>
      </c>
      <c r="AY252" s="128">
        <f t="shared" si="224"/>
        <v>0</v>
      </c>
      <c r="AZ252" s="128">
        <f t="shared" si="225"/>
        <v>0</v>
      </c>
      <c r="BA252" s="175">
        <f>IF(AW252+AX252=0,0,IF(AW252=0,VLOOKUP(I252,I253:$W$348,15,FALSE),VLOOKUP(I252,$I$45:$W252,15,FALSE)))</f>
        <v>0</v>
      </c>
      <c r="BB252" s="128">
        <f t="shared" si="226"/>
        <v>0</v>
      </c>
      <c r="BC252" s="175">
        <f>IF(AW252+AX252=0,0,IF(AW252=0,VLOOKUP(I252,I253:$Y$348,17,FALSE),VLOOKUP(I252,$I$45:$Y252,17,FALSE)))</f>
        <v>0</v>
      </c>
      <c r="BD252" s="175">
        <f t="shared" si="227"/>
        <v>0</v>
      </c>
      <c r="BE252" s="128">
        <f t="shared" si="228"/>
        <v>0</v>
      </c>
      <c r="BF252" s="176" t="str">
        <f t="shared" si="229"/>
        <v/>
      </c>
      <c r="BG252" s="128">
        <f t="shared" si="230"/>
        <v>0</v>
      </c>
      <c r="BH252" s="175" t="str">
        <f t="shared" si="231"/>
        <v/>
      </c>
      <c r="BK252" s="177" t="str">
        <f t="shared" si="245"/>
        <v/>
      </c>
      <c r="BL252" s="177"/>
      <c r="BM252" s="178"/>
      <c r="BN252" s="178"/>
      <c r="BO252" s="178"/>
      <c r="BP252" s="178"/>
      <c r="BQ252" s="178"/>
    </row>
    <row r="253" spans="1:69" ht="30" customHeight="1" x14ac:dyDescent="0.15">
      <c r="A253" s="152" t="str">
        <f t="shared" si="232"/>
        <v/>
      </c>
      <c r="B253" s="152">
        <f t="shared" si="197"/>
        <v>0</v>
      </c>
      <c r="C253" s="152">
        <f t="shared" si="198"/>
        <v>6</v>
      </c>
      <c r="D253" s="152" t="str">
        <f t="shared" si="233"/>
        <v>013</v>
      </c>
      <c r="E253" s="152" t="str">
        <f t="shared" si="234"/>
        <v/>
      </c>
      <c r="F253" s="152">
        <v>13</v>
      </c>
      <c r="G253" s="154" t="str">
        <f t="shared" si="243"/>
        <v>013</v>
      </c>
      <c r="H253" s="140" t="str">
        <f>IF(I253="","",VLOOKUP(I253,[3]マスター!$B$2:$C$5000,2,0))</f>
        <v/>
      </c>
      <c r="I253" s="155"/>
      <c r="J253" s="156"/>
      <c r="K253" s="156"/>
      <c r="L253" s="157"/>
      <c r="M253" s="158"/>
      <c r="N253" s="156"/>
      <c r="O253" s="159" t="str">
        <f t="shared" si="235"/>
        <v/>
      </c>
      <c r="P253" s="280" t="str">
        <f>IF(I253="","",VLOOKUP(I253,[3]マスター!$B$2:$C$5000,2,0))</f>
        <v/>
      </c>
      <c r="Q253" s="280" t="e">
        <f>VLOOKUP(R253,[3]マスター!$B$2:$C$5000,2,0)</f>
        <v>#N/A</v>
      </c>
      <c r="R253" s="280" t="e">
        <f>VLOOKUP(S253,[3]マスター!$B$2:$C$5000,2,0)</f>
        <v>#N/A</v>
      </c>
      <c r="S253" s="281" t="str">
        <f>IF(I253="","",VLOOKUP(I253,[3]マスター!$B$2:$D$5000,3,0))</f>
        <v/>
      </c>
      <c r="T253" s="281"/>
      <c r="U253" s="161" t="str">
        <f>IF(I253="","",VLOOKUP(I253,[3]マスター!$B$2:$L$5000,11,0))</f>
        <v/>
      </c>
      <c r="V253" s="161" t="str">
        <f>IF(I253="","",VLOOKUP(I253,[3]マスター!$B$2:$K$5000,10,0))</f>
        <v/>
      </c>
      <c r="W253" s="179">
        <f t="shared" si="246"/>
        <v>0</v>
      </c>
      <c r="X253" s="163">
        <f t="shared" si="247"/>
        <v>0</v>
      </c>
      <c r="Y253" s="179" t="str">
        <f t="shared" si="248"/>
        <v/>
      </c>
      <c r="Z253" s="180" t="str">
        <f t="shared" si="249"/>
        <v/>
      </c>
      <c r="AA253" s="181" t="str">
        <f t="shared" si="250"/>
        <v/>
      </c>
      <c r="AB253" s="181" t="str">
        <f t="shared" si="251"/>
        <v/>
      </c>
      <c r="AC253" s="264" t="str">
        <f t="shared" si="252"/>
        <v/>
      </c>
      <c r="AD253" s="182" t="str">
        <f t="shared" si="253"/>
        <v/>
      </c>
      <c r="AE253" s="182" t="str">
        <f t="shared" si="254"/>
        <v/>
      </c>
      <c r="AF253" s="182" t="str">
        <f t="shared" si="255"/>
        <v/>
      </c>
      <c r="AG253" s="183" t="str">
        <f t="shared" si="256"/>
        <v/>
      </c>
      <c r="AH253" s="168" t="str">
        <f t="shared" si="244"/>
        <v/>
      </c>
      <c r="AL253" s="125">
        <v>1</v>
      </c>
      <c r="AM253" s="123" t="str">
        <f t="shared" si="236"/>
        <v/>
      </c>
      <c r="AN253" s="123" t="str">
        <f t="shared" si="237"/>
        <v/>
      </c>
      <c r="AO253" s="123">
        <f>COUNTIF($I$72:I253,I253)</f>
        <v>6</v>
      </c>
      <c r="AP253" s="172" t="str">
        <f t="shared" si="238"/>
        <v/>
      </c>
      <c r="AQ253" s="173" t="str">
        <f t="shared" si="239"/>
        <v/>
      </c>
      <c r="AR253" s="14">
        <f t="shared" si="199"/>
        <v>0</v>
      </c>
      <c r="AS253" s="177" t="str">
        <f t="shared" si="240"/>
        <v/>
      </c>
      <c r="AU253" s="128" t="str">
        <f t="shared" si="241"/>
        <v/>
      </c>
      <c r="AV253" s="128">
        <f t="shared" si="242"/>
        <v>0</v>
      </c>
      <c r="AW253" s="184">
        <f>IF(AV253&lt;1,0,SUMIF($I$44:I252,I253,$W$44:W252))</f>
        <v>0</v>
      </c>
      <c r="AX253" s="184">
        <f>IF(AV253&lt;2,0,SUMIF($I254:I$348,I253,$W254:W$348))</f>
        <v>0</v>
      </c>
      <c r="AY253" s="128">
        <f t="shared" si="224"/>
        <v>0</v>
      </c>
      <c r="AZ253" s="128">
        <f t="shared" si="225"/>
        <v>0</v>
      </c>
      <c r="BA253" s="175">
        <f>IF(AW253+AX253=0,0,IF(AW253=0,VLOOKUP(I253,I254:$W$348,15,FALSE),VLOOKUP(I253,$I$45:$W253,15,FALSE)))</f>
        <v>0</v>
      </c>
      <c r="BB253" s="128">
        <f t="shared" si="226"/>
        <v>0</v>
      </c>
      <c r="BC253" s="175">
        <f>IF(AW253+AX253=0,0,IF(AW253=0,VLOOKUP(I253,I254:$Y$348,17,FALSE),VLOOKUP(I253,$I$45:$Y253,17,FALSE)))</f>
        <v>0</v>
      </c>
      <c r="BD253" s="175">
        <f t="shared" si="227"/>
        <v>0</v>
      </c>
      <c r="BE253" s="128">
        <f t="shared" si="228"/>
        <v>0</v>
      </c>
      <c r="BF253" s="176" t="str">
        <f t="shared" si="229"/>
        <v/>
      </c>
      <c r="BG253" s="128">
        <f t="shared" si="230"/>
        <v>0</v>
      </c>
      <c r="BH253" s="175" t="str">
        <f t="shared" si="231"/>
        <v/>
      </c>
      <c r="BK253" s="177" t="str">
        <f t="shared" si="245"/>
        <v/>
      </c>
      <c r="BL253" s="177"/>
      <c r="BM253" s="178"/>
      <c r="BN253" s="178"/>
      <c r="BO253" s="178"/>
      <c r="BP253" s="178"/>
      <c r="BQ253" s="178"/>
    </row>
    <row r="254" spans="1:69" ht="30" customHeight="1" x14ac:dyDescent="0.15">
      <c r="A254" s="152" t="str">
        <f t="shared" si="232"/>
        <v/>
      </c>
      <c r="B254" s="152">
        <f t="shared" si="197"/>
        <v>0</v>
      </c>
      <c r="C254" s="152">
        <f t="shared" si="198"/>
        <v>6</v>
      </c>
      <c r="D254" s="152" t="str">
        <f t="shared" si="233"/>
        <v>014</v>
      </c>
      <c r="E254" s="152" t="str">
        <f t="shared" si="234"/>
        <v/>
      </c>
      <c r="F254" s="152">
        <v>14</v>
      </c>
      <c r="G254" s="154" t="str">
        <f t="shared" si="243"/>
        <v>014</v>
      </c>
      <c r="H254" s="140" t="str">
        <f>IF(I254="","",VLOOKUP(I254,[3]マスター!$B$2:$C$5000,2,0))</f>
        <v/>
      </c>
      <c r="I254" s="155"/>
      <c r="J254" s="156"/>
      <c r="K254" s="156"/>
      <c r="L254" s="157"/>
      <c r="M254" s="158"/>
      <c r="N254" s="156"/>
      <c r="O254" s="159" t="str">
        <f t="shared" si="235"/>
        <v/>
      </c>
      <c r="P254" s="280" t="str">
        <f>IF(I254="","",VLOOKUP(I254,[3]マスター!$B$2:$C$5000,2,0))</f>
        <v/>
      </c>
      <c r="Q254" s="280" t="e">
        <f>VLOOKUP(R254,[3]マスター!$B$2:$C$5000,2,0)</f>
        <v>#N/A</v>
      </c>
      <c r="R254" s="280" t="e">
        <f>VLOOKUP(S254,[3]マスター!$B$2:$C$5000,2,0)</f>
        <v>#N/A</v>
      </c>
      <c r="S254" s="281" t="str">
        <f>IF(I254="","",VLOOKUP(I254,[3]マスター!$B$2:$D$5000,3,0))</f>
        <v/>
      </c>
      <c r="T254" s="281"/>
      <c r="U254" s="161" t="str">
        <f>IF(I254="","",VLOOKUP(I254,[3]マスター!$B$2:$L$5000,11,0))</f>
        <v/>
      </c>
      <c r="V254" s="161" t="str">
        <f>IF(I254="","",VLOOKUP(I254,[3]マスター!$B$2:$K$5000,10,0))</f>
        <v/>
      </c>
      <c r="W254" s="179">
        <f t="shared" si="246"/>
        <v>0</v>
      </c>
      <c r="X254" s="163">
        <f t="shared" si="247"/>
        <v>0</v>
      </c>
      <c r="Y254" s="179" t="str">
        <f t="shared" si="248"/>
        <v/>
      </c>
      <c r="Z254" s="180" t="str">
        <f t="shared" si="249"/>
        <v/>
      </c>
      <c r="AA254" s="181" t="str">
        <f t="shared" si="250"/>
        <v/>
      </c>
      <c r="AB254" s="181" t="str">
        <f t="shared" si="251"/>
        <v/>
      </c>
      <c r="AC254" s="264" t="str">
        <f t="shared" si="252"/>
        <v/>
      </c>
      <c r="AD254" s="182" t="str">
        <f t="shared" si="253"/>
        <v/>
      </c>
      <c r="AE254" s="182" t="str">
        <f t="shared" si="254"/>
        <v/>
      </c>
      <c r="AF254" s="182" t="str">
        <f t="shared" si="255"/>
        <v/>
      </c>
      <c r="AG254" s="183" t="str">
        <f t="shared" si="256"/>
        <v/>
      </c>
      <c r="AH254" s="168" t="str">
        <f t="shared" si="244"/>
        <v/>
      </c>
      <c r="AL254" s="125">
        <v>1</v>
      </c>
      <c r="AM254" s="123" t="str">
        <f t="shared" si="236"/>
        <v/>
      </c>
      <c r="AN254" s="123" t="str">
        <f t="shared" si="237"/>
        <v/>
      </c>
      <c r="AO254" s="123">
        <f>COUNTIF($I$72:I254,I254)</f>
        <v>6</v>
      </c>
      <c r="AP254" s="172" t="str">
        <f t="shared" si="238"/>
        <v/>
      </c>
      <c r="AQ254" s="173" t="str">
        <f t="shared" si="239"/>
        <v/>
      </c>
      <c r="AR254" s="14">
        <f t="shared" si="199"/>
        <v>0</v>
      </c>
      <c r="AS254" s="177" t="str">
        <f t="shared" si="240"/>
        <v/>
      </c>
      <c r="AU254" s="128" t="str">
        <f t="shared" si="241"/>
        <v/>
      </c>
      <c r="AV254" s="128">
        <f t="shared" si="242"/>
        <v>0</v>
      </c>
      <c r="AW254" s="184">
        <f>IF(AV254&lt;1,0,SUMIF($I$44:I253,I254,$W$44:W253))</f>
        <v>0</v>
      </c>
      <c r="AX254" s="184">
        <f>IF(AV254&lt;2,0,SUMIF($I255:I$348,I254,$W255:W$348))</f>
        <v>0</v>
      </c>
      <c r="AY254" s="128">
        <f t="shared" si="224"/>
        <v>0</v>
      </c>
      <c r="AZ254" s="128">
        <f t="shared" si="225"/>
        <v>0</v>
      </c>
      <c r="BA254" s="175">
        <f>IF(AW254+AX254=0,0,IF(AW254=0,VLOOKUP(I254,I255:$W$348,15,FALSE),VLOOKUP(I254,$I$45:$W254,15,FALSE)))</f>
        <v>0</v>
      </c>
      <c r="BB254" s="128">
        <f t="shared" si="226"/>
        <v>0</v>
      </c>
      <c r="BC254" s="175">
        <f>IF(AW254+AX254=0,0,IF(AW254=0,VLOOKUP(I254,I255:$Y$348,17,FALSE),VLOOKUP(I254,$I$45:$Y254,17,FALSE)))</f>
        <v>0</v>
      </c>
      <c r="BD254" s="175">
        <f t="shared" si="227"/>
        <v>0</v>
      </c>
      <c r="BE254" s="128">
        <f t="shared" si="228"/>
        <v>0</v>
      </c>
      <c r="BF254" s="176" t="str">
        <f t="shared" si="229"/>
        <v/>
      </c>
      <c r="BG254" s="128">
        <f t="shared" si="230"/>
        <v>0</v>
      </c>
      <c r="BH254" s="175" t="str">
        <f t="shared" si="231"/>
        <v/>
      </c>
      <c r="BK254" s="177" t="str">
        <f t="shared" si="245"/>
        <v/>
      </c>
      <c r="BL254" s="177"/>
      <c r="BM254" s="178"/>
      <c r="BN254" s="178"/>
      <c r="BO254" s="178"/>
      <c r="BP254" s="178"/>
      <c r="BQ254" s="178"/>
    </row>
    <row r="255" spans="1:69" ht="30" customHeight="1" x14ac:dyDescent="0.15">
      <c r="A255" s="152" t="str">
        <f t="shared" si="232"/>
        <v/>
      </c>
      <c r="B255" s="152">
        <f t="shared" si="197"/>
        <v>0</v>
      </c>
      <c r="C255" s="152">
        <f t="shared" si="198"/>
        <v>6</v>
      </c>
      <c r="D255" s="152" t="str">
        <f t="shared" si="233"/>
        <v>015</v>
      </c>
      <c r="E255" s="152" t="str">
        <f t="shared" si="234"/>
        <v/>
      </c>
      <c r="F255" s="152">
        <v>15</v>
      </c>
      <c r="G255" s="154" t="str">
        <f t="shared" si="243"/>
        <v>015</v>
      </c>
      <c r="H255" s="140" t="str">
        <f>IF(I255="","",VLOOKUP(I255,[3]マスター!$B$2:$C$5000,2,0))</f>
        <v/>
      </c>
      <c r="I255" s="155"/>
      <c r="J255" s="156"/>
      <c r="K255" s="156"/>
      <c r="L255" s="157"/>
      <c r="M255" s="158"/>
      <c r="N255" s="156"/>
      <c r="O255" s="159" t="str">
        <f t="shared" si="235"/>
        <v/>
      </c>
      <c r="P255" s="280" t="str">
        <f>IF(I255="","",VLOOKUP(I255,[3]マスター!$B$2:$C$5000,2,0))</f>
        <v/>
      </c>
      <c r="Q255" s="280" t="e">
        <f>VLOOKUP(R255,[3]マスター!$B$2:$C$5000,2,0)</f>
        <v>#N/A</v>
      </c>
      <c r="R255" s="280" t="e">
        <f>VLOOKUP(S255,[3]マスター!$B$2:$C$5000,2,0)</f>
        <v>#N/A</v>
      </c>
      <c r="S255" s="281" t="str">
        <f>IF(I255="","",VLOOKUP(I255,[3]マスター!$B$2:$D$5000,3,0))</f>
        <v/>
      </c>
      <c r="T255" s="281"/>
      <c r="U255" s="161" t="str">
        <f>IF(I255="","",VLOOKUP(I255,[3]マスター!$B$2:$L$5000,11,0))</f>
        <v/>
      </c>
      <c r="V255" s="161" t="str">
        <f>IF(I255="","",VLOOKUP(I255,[3]マスター!$B$2:$K$5000,10,0))</f>
        <v/>
      </c>
      <c r="W255" s="179">
        <f t="shared" si="246"/>
        <v>0</v>
      </c>
      <c r="X255" s="163">
        <f t="shared" si="247"/>
        <v>0</v>
      </c>
      <c r="Y255" s="179" t="str">
        <f t="shared" si="248"/>
        <v/>
      </c>
      <c r="Z255" s="180" t="str">
        <f t="shared" si="249"/>
        <v/>
      </c>
      <c r="AA255" s="181" t="str">
        <f t="shared" si="250"/>
        <v/>
      </c>
      <c r="AB255" s="181" t="str">
        <f t="shared" si="251"/>
        <v/>
      </c>
      <c r="AC255" s="264" t="str">
        <f t="shared" si="252"/>
        <v/>
      </c>
      <c r="AD255" s="182" t="str">
        <f t="shared" si="253"/>
        <v/>
      </c>
      <c r="AE255" s="182" t="str">
        <f t="shared" si="254"/>
        <v/>
      </c>
      <c r="AF255" s="182" t="str">
        <f t="shared" si="255"/>
        <v/>
      </c>
      <c r="AG255" s="183" t="str">
        <f t="shared" si="256"/>
        <v/>
      </c>
      <c r="AH255" s="168" t="str">
        <f t="shared" si="244"/>
        <v/>
      </c>
      <c r="AL255" s="125">
        <v>1</v>
      </c>
      <c r="AM255" s="123" t="str">
        <f t="shared" si="236"/>
        <v/>
      </c>
      <c r="AN255" s="123" t="str">
        <f t="shared" si="237"/>
        <v/>
      </c>
      <c r="AO255" s="123">
        <f>COUNTIF($I$72:I255,I255)</f>
        <v>6</v>
      </c>
      <c r="AP255" s="172" t="str">
        <f t="shared" si="238"/>
        <v/>
      </c>
      <c r="AQ255" s="173" t="str">
        <f t="shared" si="239"/>
        <v/>
      </c>
      <c r="AR255" s="14">
        <f t="shared" si="199"/>
        <v>0</v>
      </c>
      <c r="AS255" s="177" t="str">
        <f t="shared" si="240"/>
        <v/>
      </c>
      <c r="AU255" s="128" t="str">
        <f t="shared" si="241"/>
        <v/>
      </c>
      <c r="AV255" s="128">
        <f t="shared" si="242"/>
        <v>0</v>
      </c>
      <c r="AW255" s="184">
        <f>IF(AV255&lt;1,0,SUMIF($I$44:I254,I255,$W$44:W254))</f>
        <v>0</v>
      </c>
      <c r="AX255" s="184">
        <f>IF(AV255&lt;2,0,SUMIF($I256:I$348,I255,$W256:W$348))</f>
        <v>0</v>
      </c>
      <c r="AY255" s="128">
        <f t="shared" si="224"/>
        <v>0</v>
      </c>
      <c r="AZ255" s="128">
        <f t="shared" si="225"/>
        <v>0</v>
      </c>
      <c r="BA255" s="175">
        <f>IF(AW255+AX255=0,0,IF(AW255=0,VLOOKUP(I255,I256:$W$348,15,FALSE),VLOOKUP(I255,$I$45:$W255,15,FALSE)))</f>
        <v>0</v>
      </c>
      <c r="BB255" s="128">
        <f t="shared" si="226"/>
        <v>0</v>
      </c>
      <c r="BC255" s="175">
        <f>IF(AW255+AX255=0,0,IF(AW255=0,VLOOKUP(I255,I256:$Y$348,17,FALSE),VLOOKUP(I255,$I$45:$Y255,17,FALSE)))</f>
        <v>0</v>
      </c>
      <c r="BD255" s="175">
        <f t="shared" si="227"/>
        <v>0</v>
      </c>
      <c r="BE255" s="128">
        <f t="shared" si="228"/>
        <v>0</v>
      </c>
      <c r="BF255" s="176" t="str">
        <f t="shared" si="229"/>
        <v/>
      </c>
      <c r="BG255" s="128">
        <f t="shared" si="230"/>
        <v>0</v>
      </c>
      <c r="BH255" s="175" t="str">
        <f t="shared" si="231"/>
        <v/>
      </c>
      <c r="BK255" s="177" t="str">
        <f t="shared" si="245"/>
        <v/>
      </c>
      <c r="BL255" s="177"/>
      <c r="BM255" s="178"/>
      <c r="BN255" s="178"/>
      <c r="BO255" s="178"/>
      <c r="BP255" s="178"/>
      <c r="BQ255" s="178"/>
    </row>
    <row r="256" spans="1:69" ht="30" customHeight="1" x14ac:dyDescent="0.15">
      <c r="A256" s="152" t="str">
        <f t="shared" si="232"/>
        <v/>
      </c>
      <c r="B256" s="152">
        <f t="shared" si="197"/>
        <v>0</v>
      </c>
      <c r="C256" s="152">
        <f t="shared" si="198"/>
        <v>6</v>
      </c>
      <c r="D256" s="152" t="str">
        <f t="shared" si="233"/>
        <v>016</v>
      </c>
      <c r="E256" s="152" t="str">
        <f t="shared" si="234"/>
        <v/>
      </c>
      <c r="F256" s="152">
        <v>16</v>
      </c>
      <c r="G256" s="154" t="str">
        <f t="shared" si="243"/>
        <v>016</v>
      </c>
      <c r="H256" s="140" t="str">
        <f>IF(I256="","",VLOOKUP(I256,[3]マスター!$B$2:$C$5000,2,0))</f>
        <v/>
      </c>
      <c r="I256" s="155"/>
      <c r="J256" s="156"/>
      <c r="K256" s="156"/>
      <c r="L256" s="157"/>
      <c r="M256" s="158"/>
      <c r="N256" s="156"/>
      <c r="O256" s="159" t="str">
        <f t="shared" si="235"/>
        <v/>
      </c>
      <c r="P256" s="280" t="str">
        <f>IF(I256="","",VLOOKUP(I256,[3]マスター!$B$2:$C$5000,2,0))</f>
        <v/>
      </c>
      <c r="Q256" s="280" t="e">
        <f>VLOOKUP(R256,[3]マスター!$B$2:$C$5000,2,0)</f>
        <v>#N/A</v>
      </c>
      <c r="R256" s="280" t="e">
        <f>VLOOKUP(S256,[3]マスター!$B$2:$C$5000,2,0)</f>
        <v>#N/A</v>
      </c>
      <c r="S256" s="281" t="str">
        <f>IF(I256="","",VLOOKUP(I256,[3]マスター!$B$2:$D$5000,3,0))</f>
        <v/>
      </c>
      <c r="T256" s="281"/>
      <c r="U256" s="161" t="str">
        <f>IF(I256="","",VLOOKUP(I256,[3]マスター!$B$2:$L$5000,11,0))</f>
        <v/>
      </c>
      <c r="V256" s="161" t="str">
        <f>IF(I256="","",VLOOKUP(I256,[3]マスター!$B$2:$K$5000,10,0))</f>
        <v/>
      </c>
      <c r="W256" s="179">
        <f t="shared" si="246"/>
        <v>0</v>
      </c>
      <c r="X256" s="163">
        <f t="shared" si="247"/>
        <v>0</v>
      </c>
      <c r="Y256" s="179" t="str">
        <f t="shared" si="248"/>
        <v/>
      </c>
      <c r="Z256" s="180" t="str">
        <f t="shared" si="249"/>
        <v/>
      </c>
      <c r="AA256" s="181" t="str">
        <f t="shared" si="250"/>
        <v/>
      </c>
      <c r="AB256" s="181" t="str">
        <f t="shared" si="251"/>
        <v/>
      </c>
      <c r="AC256" s="264" t="str">
        <f t="shared" si="252"/>
        <v/>
      </c>
      <c r="AD256" s="182" t="str">
        <f t="shared" si="253"/>
        <v/>
      </c>
      <c r="AE256" s="182" t="str">
        <f t="shared" si="254"/>
        <v/>
      </c>
      <c r="AF256" s="182" t="str">
        <f t="shared" si="255"/>
        <v/>
      </c>
      <c r="AG256" s="183" t="str">
        <f t="shared" si="256"/>
        <v/>
      </c>
      <c r="AH256" s="168" t="str">
        <f t="shared" si="244"/>
        <v/>
      </c>
      <c r="AL256" s="125">
        <v>1</v>
      </c>
      <c r="AM256" s="123" t="str">
        <f t="shared" si="236"/>
        <v/>
      </c>
      <c r="AN256" s="123" t="str">
        <f t="shared" si="237"/>
        <v/>
      </c>
      <c r="AO256" s="123">
        <f>COUNTIF($I$72:I256,I256)</f>
        <v>6</v>
      </c>
      <c r="AP256" s="172" t="str">
        <f t="shared" si="238"/>
        <v/>
      </c>
      <c r="AQ256" s="173" t="str">
        <f t="shared" si="239"/>
        <v/>
      </c>
      <c r="AR256" s="14">
        <f t="shared" si="199"/>
        <v>0</v>
      </c>
      <c r="AS256" s="177" t="str">
        <f t="shared" si="240"/>
        <v/>
      </c>
      <c r="AU256" s="128" t="str">
        <f t="shared" si="241"/>
        <v/>
      </c>
      <c r="AV256" s="128">
        <f t="shared" si="242"/>
        <v>0</v>
      </c>
      <c r="AW256" s="184">
        <f>IF(AV256&lt;1,0,SUMIF($I$44:I255,I256,$W$44:W255))</f>
        <v>0</v>
      </c>
      <c r="AX256" s="184">
        <f>IF(AV256&lt;2,0,SUMIF($I257:I$348,I256,$W257:W$348))</f>
        <v>0</v>
      </c>
      <c r="AY256" s="128">
        <f t="shared" si="224"/>
        <v>0</v>
      </c>
      <c r="AZ256" s="128">
        <f t="shared" si="225"/>
        <v>0</v>
      </c>
      <c r="BA256" s="175">
        <f>IF(AW256+AX256=0,0,IF(AW256=0,VLOOKUP(I256,I257:$W$348,15,FALSE),VLOOKUP(I256,$I$45:$W256,15,FALSE)))</f>
        <v>0</v>
      </c>
      <c r="BB256" s="128">
        <f t="shared" si="226"/>
        <v>0</v>
      </c>
      <c r="BC256" s="175">
        <f>IF(AW256+AX256=0,0,IF(AW256=0,VLOOKUP(I256,I257:$Y$348,17,FALSE),VLOOKUP(I256,$I$45:$Y256,17,FALSE)))</f>
        <v>0</v>
      </c>
      <c r="BD256" s="175">
        <f t="shared" si="227"/>
        <v>0</v>
      </c>
      <c r="BE256" s="128">
        <f t="shared" si="228"/>
        <v>0</v>
      </c>
      <c r="BF256" s="176" t="str">
        <f t="shared" si="229"/>
        <v/>
      </c>
      <c r="BG256" s="128">
        <f t="shared" si="230"/>
        <v>0</v>
      </c>
      <c r="BH256" s="175" t="str">
        <f t="shared" si="231"/>
        <v/>
      </c>
      <c r="BK256" s="177" t="str">
        <f t="shared" si="245"/>
        <v/>
      </c>
      <c r="BL256" s="177"/>
      <c r="BM256" s="178"/>
      <c r="BN256" s="178"/>
      <c r="BO256" s="178"/>
      <c r="BP256" s="178"/>
      <c r="BQ256" s="178"/>
    </row>
    <row r="257" spans="1:69" ht="30" customHeight="1" x14ac:dyDescent="0.15">
      <c r="A257" s="152" t="str">
        <f t="shared" si="232"/>
        <v/>
      </c>
      <c r="B257" s="152">
        <f t="shared" si="197"/>
        <v>0</v>
      </c>
      <c r="C257" s="152">
        <f t="shared" si="198"/>
        <v>6</v>
      </c>
      <c r="D257" s="152" t="str">
        <f t="shared" si="233"/>
        <v>017</v>
      </c>
      <c r="E257" s="152" t="str">
        <f t="shared" si="234"/>
        <v/>
      </c>
      <c r="F257" s="152">
        <v>17</v>
      </c>
      <c r="G257" s="154" t="str">
        <f t="shared" si="243"/>
        <v>017</v>
      </c>
      <c r="H257" s="140" t="str">
        <f>IF(I257="","",VLOOKUP(I257,[3]マスター!$B$2:$C$5000,2,0))</f>
        <v/>
      </c>
      <c r="I257" s="155"/>
      <c r="J257" s="156"/>
      <c r="K257" s="156"/>
      <c r="L257" s="157"/>
      <c r="M257" s="158"/>
      <c r="N257" s="156"/>
      <c r="O257" s="159" t="str">
        <f t="shared" si="235"/>
        <v/>
      </c>
      <c r="P257" s="280" t="str">
        <f>IF(I257="","",VLOOKUP(I257,[3]マスター!$B$2:$C$5000,2,0))</f>
        <v/>
      </c>
      <c r="Q257" s="280" t="e">
        <f>VLOOKUP(R257,[3]マスター!$B$2:$C$5000,2,0)</f>
        <v>#N/A</v>
      </c>
      <c r="R257" s="280" t="e">
        <f>VLOOKUP(S257,[3]マスター!$B$2:$C$5000,2,0)</f>
        <v>#N/A</v>
      </c>
      <c r="S257" s="281" t="str">
        <f>IF(I257="","",VLOOKUP(I257,[3]マスター!$B$2:$D$5000,3,0))</f>
        <v/>
      </c>
      <c r="T257" s="281"/>
      <c r="U257" s="161" t="str">
        <f>IF(I257="","",VLOOKUP(I257,[3]マスター!$B$2:$L$5000,11,0))</f>
        <v/>
      </c>
      <c r="V257" s="161" t="str">
        <f>IF(I257="","",VLOOKUP(I257,[3]マスター!$B$2:$K$5000,10,0))</f>
        <v/>
      </c>
      <c r="W257" s="179">
        <f t="shared" si="246"/>
        <v>0</v>
      </c>
      <c r="X257" s="163">
        <f t="shared" si="247"/>
        <v>0</v>
      </c>
      <c r="Y257" s="179" t="str">
        <f t="shared" si="248"/>
        <v/>
      </c>
      <c r="Z257" s="180" t="str">
        <f t="shared" si="249"/>
        <v/>
      </c>
      <c r="AA257" s="181" t="str">
        <f t="shared" si="250"/>
        <v/>
      </c>
      <c r="AB257" s="181" t="str">
        <f t="shared" si="251"/>
        <v/>
      </c>
      <c r="AC257" s="264" t="str">
        <f t="shared" si="252"/>
        <v/>
      </c>
      <c r="AD257" s="182" t="str">
        <f t="shared" si="253"/>
        <v/>
      </c>
      <c r="AE257" s="182" t="str">
        <f t="shared" si="254"/>
        <v/>
      </c>
      <c r="AF257" s="182" t="str">
        <f t="shared" si="255"/>
        <v/>
      </c>
      <c r="AG257" s="183" t="str">
        <f t="shared" si="256"/>
        <v/>
      </c>
      <c r="AH257" s="168" t="str">
        <f t="shared" si="244"/>
        <v/>
      </c>
      <c r="AL257" s="125">
        <v>1</v>
      </c>
      <c r="AM257" s="123" t="str">
        <f t="shared" si="236"/>
        <v/>
      </c>
      <c r="AN257" s="123" t="str">
        <f t="shared" si="237"/>
        <v/>
      </c>
      <c r="AO257" s="123">
        <f>COUNTIF($I$72:I257,I257)</f>
        <v>6</v>
      </c>
      <c r="AP257" s="172" t="str">
        <f t="shared" si="238"/>
        <v/>
      </c>
      <c r="AQ257" s="173" t="str">
        <f t="shared" si="239"/>
        <v/>
      </c>
      <c r="AR257" s="14">
        <f t="shared" si="199"/>
        <v>0</v>
      </c>
      <c r="AS257" s="177" t="str">
        <f t="shared" si="240"/>
        <v/>
      </c>
      <c r="AU257" s="128" t="str">
        <f t="shared" si="241"/>
        <v/>
      </c>
      <c r="AV257" s="128">
        <f t="shared" si="242"/>
        <v>0</v>
      </c>
      <c r="AW257" s="184">
        <f>IF(AV257&lt;1,0,SUMIF($I$44:I256,I257,$W$44:W256))</f>
        <v>0</v>
      </c>
      <c r="AX257" s="184">
        <f>IF(AV257&lt;2,0,SUMIF($I258:I$348,I257,$W258:W$348))</f>
        <v>0</v>
      </c>
      <c r="AY257" s="128">
        <f t="shared" si="224"/>
        <v>0</v>
      </c>
      <c r="AZ257" s="128">
        <f t="shared" si="225"/>
        <v>0</v>
      </c>
      <c r="BA257" s="175">
        <f>IF(AW257+AX257=0,0,IF(AW257=0,VLOOKUP(I257,I258:$W$348,15,FALSE),VLOOKUP(I257,$I$45:$W257,15,FALSE)))</f>
        <v>0</v>
      </c>
      <c r="BB257" s="128">
        <f t="shared" si="226"/>
        <v>0</v>
      </c>
      <c r="BC257" s="175">
        <f>IF(AW257+AX257=0,0,IF(AW257=0,VLOOKUP(I257,I258:$Y$348,17,FALSE),VLOOKUP(I257,$I$45:$Y257,17,FALSE)))</f>
        <v>0</v>
      </c>
      <c r="BD257" s="175">
        <f t="shared" si="227"/>
        <v>0</v>
      </c>
      <c r="BE257" s="128">
        <f t="shared" si="228"/>
        <v>0</v>
      </c>
      <c r="BF257" s="176" t="str">
        <f t="shared" si="229"/>
        <v/>
      </c>
      <c r="BG257" s="128">
        <f t="shared" si="230"/>
        <v>0</v>
      </c>
      <c r="BH257" s="175" t="str">
        <f t="shared" si="231"/>
        <v/>
      </c>
      <c r="BK257" s="177" t="str">
        <f t="shared" si="245"/>
        <v/>
      </c>
      <c r="BL257" s="177"/>
    </row>
    <row r="258" spans="1:69" ht="30" customHeight="1" x14ac:dyDescent="0.15">
      <c r="A258" s="152" t="str">
        <f t="shared" si="232"/>
        <v/>
      </c>
      <c r="B258" s="152">
        <f t="shared" si="197"/>
        <v>0</v>
      </c>
      <c r="C258" s="152">
        <f t="shared" si="198"/>
        <v>6</v>
      </c>
      <c r="D258" s="152" t="str">
        <f t="shared" si="233"/>
        <v>018</v>
      </c>
      <c r="E258" s="152" t="str">
        <f t="shared" si="234"/>
        <v/>
      </c>
      <c r="F258" s="152">
        <v>18</v>
      </c>
      <c r="G258" s="154" t="str">
        <f t="shared" si="243"/>
        <v>018</v>
      </c>
      <c r="H258" s="140" t="str">
        <f>IF(I258="","",VLOOKUP(I258,[3]マスター!$B$2:$C$5000,2,0))</f>
        <v/>
      </c>
      <c r="I258" s="155"/>
      <c r="J258" s="156"/>
      <c r="K258" s="156"/>
      <c r="L258" s="157"/>
      <c r="M258" s="158"/>
      <c r="N258" s="156"/>
      <c r="O258" s="159" t="str">
        <f t="shared" si="235"/>
        <v/>
      </c>
      <c r="P258" s="280" t="str">
        <f>IF(I258="","",VLOOKUP(I258,[3]マスター!$B$2:$C$5000,2,0))</f>
        <v/>
      </c>
      <c r="Q258" s="280" t="e">
        <f>VLOOKUP(R258,[3]マスター!$B$2:$C$5000,2,0)</f>
        <v>#N/A</v>
      </c>
      <c r="R258" s="280" t="e">
        <f>VLOOKUP(S258,[3]マスター!$B$2:$C$5000,2,0)</f>
        <v>#N/A</v>
      </c>
      <c r="S258" s="281" t="str">
        <f>IF(I258="","",VLOOKUP(I258,[3]マスター!$B$2:$D$5000,3,0))</f>
        <v/>
      </c>
      <c r="T258" s="281"/>
      <c r="U258" s="161" t="str">
        <f>IF(I258="","",VLOOKUP(I258,[3]マスター!$B$2:$L$5000,11,0))</f>
        <v/>
      </c>
      <c r="V258" s="161" t="str">
        <f>IF(I258="","",VLOOKUP(I258,[3]マスター!$B$2:$K$5000,10,0))</f>
        <v/>
      </c>
      <c r="W258" s="179">
        <f t="shared" si="246"/>
        <v>0</v>
      </c>
      <c r="X258" s="163">
        <f t="shared" si="247"/>
        <v>0</v>
      </c>
      <c r="Y258" s="179" t="str">
        <f t="shared" si="248"/>
        <v/>
      </c>
      <c r="Z258" s="180" t="str">
        <f t="shared" si="249"/>
        <v/>
      </c>
      <c r="AA258" s="181" t="str">
        <f t="shared" si="250"/>
        <v/>
      </c>
      <c r="AB258" s="181" t="str">
        <f t="shared" si="251"/>
        <v/>
      </c>
      <c r="AC258" s="264" t="str">
        <f t="shared" si="252"/>
        <v/>
      </c>
      <c r="AD258" s="182" t="str">
        <f t="shared" si="253"/>
        <v/>
      </c>
      <c r="AE258" s="182" t="str">
        <f t="shared" si="254"/>
        <v/>
      </c>
      <c r="AF258" s="182" t="str">
        <f t="shared" si="255"/>
        <v/>
      </c>
      <c r="AG258" s="183" t="str">
        <f t="shared" si="256"/>
        <v/>
      </c>
      <c r="AH258" s="168" t="str">
        <f t="shared" si="244"/>
        <v/>
      </c>
      <c r="AL258" s="125">
        <v>1</v>
      </c>
      <c r="AM258" s="123" t="str">
        <f t="shared" si="236"/>
        <v/>
      </c>
      <c r="AN258" s="123" t="str">
        <f t="shared" si="237"/>
        <v/>
      </c>
      <c r="AO258" s="123">
        <f>COUNTIF($I$72:I258,I258)</f>
        <v>6</v>
      </c>
      <c r="AP258" s="172" t="str">
        <f t="shared" si="238"/>
        <v/>
      </c>
      <c r="AQ258" s="173" t="str">
        <f t="shared" si="239"/>
        <v/>
      </c>
      <c r="AR258" s="14">
        <f t="shared" si="199"/>
        <v>0</v>
      </c>
      <c r="AS258" s="177" t="str">
        <f t="shared" si="240"/>
        <v/>
      </c>
      <c r="AU258" s="128" t="str">
        <f t="shared" si="241"/>
        <v/>
      </c>
      <c r="AV258" s="128">
        <f t="shared" si="242"/>
        <v>0</v>
      </c>
      <c r="AW258" s="184">
        <f>IF(AV258&lt;1,0,SUMIF($I$44:I257,I258,$W$44:W257))</f>
        <v>0</v>
      </c>
      <c r="AX258" s="184">
        <f>IF(AV258&lt;2,0,SUMIF($I259:I$348,I258,$W259:W$348))</f>
        <v>0</v>
      </c>
      <c r="AY258" s="128">
        <f t="shared" si="224"/>
        <v>0</v>
      </c>
      <c r="AZ258" s="128">
        <f t="shared" si="225"/>
        <v>0</v>
      </c>
      <c r="BA258" s="175">
        <f>IF(AW258+AX258=0,0,IF(AW258=0,VLOOKUP(I258,I259:$W$348,15,FALSE),VLOOKUP(I258,$I$45:$W258,15,FALSE)))</f>
        <v>0</v>
      </c>
      <c r="BB258" s="128">
        <f t="shared" si="226"/>
        <v>0</v>
      </c>
      <c r="BC258" s="175">
        <f>IF(AW258+AX258=0,0,IF(AW258=0,VLOOKUP(I258,I259:$Y$348,17,FALSE),VLOOKUP(I258,$I$45:$Y258,17,FALSE)))</f>
        <v>0</v>
      </c>
      <c r="BD258" s="175">
        <f t="shared" si="227"/>
        <v>0</v>
      </c>
      <c r="BE258" s="128">
        <f t="shared" si="228"/>
        <v>0</v>
      </c>
      <c r="BF258" s="176" t="str">
        <f t="shared" si="229"/>
        <v/>
      </c>
      <c r="BG258" s="128">
        <f t="shared" si="230"/>
        <v>0</v>
      </c>
      <c r="BH258" s="175" t="str">
        <f t="shared" si="231"/>
        <v/>
      </c>
      <c r="BK258" s="177" t="str">
        <f t="shared" si="245"/>
        <v/>
      </c>
      <c r="BL258" s="177"/>
    </row>
    <row r="259" spans="1:69" ht="30" customHeight="1" x14ac:dyDescent="0.15">
      <c r="A259" s="152" t="str">
        <f t="shared" si="232"/>
        <v/>
      </c>
      <c r="B259" s="152">
        <f t="shared" si="197"/>
        <v>0</v>
      </c>
      <c r="C259" s="152">
        <f t="shared" si="198"/>
        <v>6</v>
      </c>
      <c r="D259" s="152" t="str">
        <f t="shared" si="233"/>
        <v>019</v>
      </c>
      <c r="E259" s="152" t="str">
        <f t="shared" si="234"/>
        <v/>
      </c>
      <c r="F259" s="152">
        <v>19</v>
      </c>
      <c r="G259" s="154" t="str">
        <f t="shared" si="243"/>
        <v>019</v>
      </c>
      <c r="H259" s="140" t="str">
        <f>IF(I259="","",VLOOKUP(I259,[3]マスター!$B$2:$C$5000,2,0))</f>
        <v/>
      </c>
      <c r="I259" s="155"/>
      <c r="J259" s="156"/>
      <c r="K259" s="156"/>
      <c r="L259" s="157"/>
      <c r="M259" s="158"/>
      <c r="N259" s="156"/>
      <c r="O259" s="159" t="str">
        <f t="shared" si="235"/>
        <v/>
      </c>
      <c r="P259" s="280" t="str">
        <f>IF(I259="","",VLOOKUP(I259,[3]マスター!$B$2:$C$5000,2,0))</f>
        <v/>
      </c>
      <c r="Q259" s="280" t="e">
        <f>VLOOKUP(R259,[3]マスター!$B$2:$C$5000,2,0)</f>
        <v>#N/A</v>
      </c>
      <c r="R259" s="280" t="e">
        <f>VLOOKUP(S259,[3]マスター!$B$2:$C$5000,2,0)</f>
        <v>#N/A</v>
      </c>
      <c r="S259" s="281" t="str">
        <f>IF(I259="","",VLOOKUP(I259,[3]マスター!$B$2:$D$5000,3,0))</f>
        <v/>
      </c>
      <c r="T259" s="281"/>
      <c r="U259" s="161" t="str">
        <f>IF(I259="","",VLOOKUP(I259,[3]マスター!$B$2:$L$5000,11,0))</f>
        <v/>
      </c>
      <c r="V259" s="161" t="str">
        <f>IF(I259="","",VLOOKUP(I259,[3]マスター!$B$2:$K$5000,10,0))</f>
        <v/>
      </c>
      <c r="W259" s="179">
        <f t="shared" si="246"/>
        <v>0</v>
      </c>
      <c r="X259" s="163">
        <f t="shared" si="247"/>
        <v>0</v>
      </c>
      <c r="Y259" s="179" t="str">
        <f t="shared" si="248"/>
        <v/>
      </c>
      <c r="Z259" s="180" t="str">
        <f t="shared" si="249"/>
        <v/>
      </c>
      <c r="AA259" s="181" t="str">
        <f t="shared" si="250"/>
        <v/>
      </c>
      <c r="AB259" s="181" t="str">
        <f t="shared" si="251"/>
        <v/>
      </c>
      <c r="AC259" s="264" t="str">
        <f t="shared" si="252"/>
        <v/>
      </c>
      <c r="AD259" s="182" t="str">
        <f t="shared" si="253"/>
        <v/>
      </c>
      <c r="AE259" s="182" t="str">
        <f t="shared" si="254"/>
        <v/>
      </c>
      <c r="AF259" s="182" t="str">
        <f t="shared" si="255"/>
        <v/>
      </c>
      <c r="AG259" s="183" t="str">
        <f t="shared" si="256"/>
        <v/>
      </c>
      <c r="AH259" s="168" t="str">
        <f t="shared" si="244"/>
        <v/>
      </c>
      <c r="AL259" s="125">
        <v>1</v>
      </c>
      <c r="AM259" s="123" t="str">
        <f t="shared" si="236"/>
        <v/>
      </c>
      <c r="AN259" s="123" t="str">
        <f t="shared" si="237"/>
        <v/>
      </c>
      <c r="AO259" s="123">
        <f>COUNTIF($I$72:I259,I259)</f>
        <v>6</v>
      </c>
      <c r="AP259" s="172" t="str">
        <f t="shared" si="238"/>
        <v/>
      </c>
      <c r="AQ259" s="173" t="str">
        <f t="shared" si="239"/>
        <v/>
      </c>
      <c r="AR259" s="14">
        <f t="shared" si="199"/>
        <v>0</v>
      </c>
      <c r="AS259" s="177" t="str">
        <f t="shared" si="240"/>
        <v/>
      </c>
      <c r="AU259" s="128" t="str">
        <f t="shared" si="241"/>
        <v/>
      </c>
      <c r="AV259" s="128">
        <f t="shared" si="242"/>
        <v>0</v>
      </c>
      <c r="AW259" s="184">
        <f>IF(AV259&lt;1,0,SUMIF($I$44:I258,I259,$W$44:W258))</f>
        <v>0</v>
      </c>
      <c r="AX259" s="184">
        <f>IF(AV259&lt;2,0,SUMIF($I260:I$348,I259,$W260:W$348))</f>
        <v>0</v>
      </c>
      <c r="AY259" s="128">
        <f t="shared" si="224"/>
        <v>0</v>
      </c>
      <c r="AZ259" s="128">
        <f t="shared" si="225"/>
        <v>0</v>
      </c>
      <c r="BA259" s="175">
        <f>IF(AW259+AX259=0,0,IF(AW259=0,VLOOKUP(I259,I260:$W$348,15,FALSE),VLOOKUP(I259,$I$45:$W259,15,FALSE)))</f>
        <v>0</v>
      </c>
      <c r="BB259" s="128">
        <f t="shared" si="226"/>
        <v>0</v>
      </c>
      <c r="BC259" s="175">
        <f>IF(AW259+AX259=0,0,IF(AW259=0,VLOOKUP(I259,I260:$Y$348,17,FALSE),VLOOKUP(I259,$I$45:$Y259,17,FALSE)))</f>
        <v>0</v>
      </c>
      <c r="BD259" s="175">
        <f t="shared" si="227"/>
        <v>0</v>
      </c>
      <c r="BE259" s="128">
        <f t="shared" si="228"/>
        <v>0</v>
      </c>
      <c r="BF259" s="176" t="str">
        <f t="shared" si="229"/>
        <v/>
      </c>
      <c r="BG259" s="128">
        <f t="shared" si="230"/>
        <v>0</v>
      </c>
      <c r="BH259" s="175" t="str">
        <f t="shared" si="231"/>
        <v/>
      </c>
      <c r="BK259" s="177" t="str">
        <f t="shared" si="245"/>
        <v/>
      </c>
      <c r="BL259" s="177"/>
    </row>
    <row r="260" spans="1:69" ht="30" customHeight="1" x14ac:dyDescent="0.15">
      <c r="A260" s="152" t="str">
        <f t="shared" si="232"/>
        <v/>
      </c>
      <c r="B260" s="152">
        <f t="shared" si="197"/>
        <v>0</v>
      </c>
      <c r="C260" s="152">
        <f t="shared" si="198"/>
        <v>6</v>
      </c>
      <c r="D260" s="152" t="str">
        <f t="shared" si="233"/>
        <v>020</v>
      </c>
      <c r="E260" s="152" t="str">
        <f t="shared" si="234"/>
        <v/>
      </c>
      <c r="F260" s="152">
        <v>20</v>
      </c>
      <c r="G260" s="154" t="str">
        <f t="shared" si="243"/>
        <v>020</v>
      </c>
      <c r="H260" s="140" t="str">
        <f>IF(I260="","",VLOOKUP(I260,[3]マスター!$B$2:$C$5000,2,0))</f>
        <v/>
      </c>
      <c r="I260" s="155"/>
      <c r="J260" s="156"/>
      <c r="K260" s="156"/>
      <c r="L260" s="157"/>
      <c r="M260" s="158"/>
      <c r="N260" s="156"/>
      <c r="O260" s="159" t="str">
        <f t="shared" si="235"/>
        <v/>
      </c>
      <c r="P260" s="280" t="str">
        <f>IF(I260="","",VLOOKUP(I260,[3]マスター!$B$2:$C$5000,2,0))</f>
        <v/>
      </c>
      <c r="Q260" s="280" t="e">
        <f>VLOOKUP(R260,[3]マスター!$B$2:$C$5000,2,0)</f>
        <v>#N/A</v>
      </c>
      <c r="R260" s="280" t="e">
        <f>VLOOKUP(S260,[3]マスター!$B$2:$C$5000,2,0)</f>
        <v>#N/A</v>
      </c>
      <c r="S260" s="281" t="str">
        <f>IF(I260="","",VLOOKUP(I260,[3]マスター!$B$2:$D$5000,3,0))</f>
        <v/>
      </c>
      <c r="T260" s="281"/>
      <c r="U260" s="161" t="str">
        <f>IF(I260="","",VLOOKUP(I260,[3]マスター!$B$2:$L$5000,11,0))</f>
        <v/>
      </c>
      <c r="V260" s="161" t="str">
        <f>IF(I260="","",VLOOKUP(I260,[3]マスター!$B$2:$K$5000,10,0))</f>
        <v/>
      </c>
      <c r="W260" s="179">
        <f t="shared" si="246"/>
        <v>0</v>
      </c>
      <c r="X260" s="163">
        <f t="shared" si="247"/>
        <v>0</v>
      </c>
      <c r="Y260" s="179" t="str">
        <f t="shared" si="248"/>
        <v/>
      </c>
      <c r="Z260" s="180" t="str">
        <f t="shared" si="249"/>
        <v/>
      </c>
      <c r="AA260" s="181" t="str">
        <f t="shared" si="250"/>
        <v/>
      </c>
      <c r="AB260" s="181" t="str">
        <f t="shared" si="251"/>
        <v/>
      </c>
      <c r="AC260" s="264" t="str">
        <f t="shared" si="252"/>
        <v/>
      </c>
      <c r="AD260" s="182" t="str">
        <f t="shared" si="253"/>
        <v/>
      </c>
      <c r="AE260" s="182" t="str">
        <f t="shared" si="254"/>
        <v/>
      </c>
      <c r="AF260" s="182" t="str">
        <f t="shared" si="255"/>
        <v/>
      </c>
      <c r="AG260" s="183" t="str">
        <f t="shared" si="256"/>
        <v/>
      </c>
      <c r="AH260" s="168" t="str">
        <f t="shared" si="244"/>
        <v/>
      </c>
      <c r="AL260" s="125">
        <v>1</v>
      </c>
      <c r="AM260" s="123" t="str">
        <f t="shared" si="236"/>
        <v/>
      </c>
      <c r="AN260" s="123" t="str">
        <f t="shared" si="237"/>
        <v/>
      </c>
      <c r="AO260" s="123">
        <f>COUNTIF($I$72:I260,I260)</f>
        <v>6</v>
      </c>
      <c r="AP260" s="172" t="str">
        <f t="shared" si="238"/>
        <v/>
      </c>
      <c r="AQ260" s="173" t="str">
        <f t="shared" si="239"/>
        <v/>
      </c>
      <c r="AR260" s="14">
        <f t="shared" si="199"/>
        <v>0</v>
      </c>
      <c r="AS260" s="177" t="str">
        <f t="shared" si="240"/>
        <v/>
      </c>
      <c r="AU260" s="128" t="str">
        <f t="shared" si="241"/>
        <v/>
      </c>
      <c r="AV260" s="128">
        <f t="shared" si="242"/>
        <v>0</v>
      </c>
      <c r="AW260" s="184">
        <f>IF(AV260&lt;1,0,SUMIF($I$44:I259,I260,$W$44:W259))</f>
        <v>0</v>
      </c>
      <c r="AX260" s="184">
        <f>IF(AV260&lt;2,0,SUMIF($I261:I$348,I260,$W261:W$348))</f>
        <v>0</v>
      </c>
      <c r="AY260" s="128">
        <f t="shared" si="224"/>
        <v>0</v>
      </c>
      <c r="AZ260" s="128">
        <f t="shared" si="225"/>
        <v>0</v>
      </c>
      <c r="BA260" s="175">
        <f>IF(AW260+AX260=0,0,IF(AW260=0,VLOOKUP(I260,I261:$W$348,15,FALSE),VLOOKUP(I260,$I$45:$W260,15,FALSE)))</f>
        <v>0</v>
      </c>
      <c r="BB260" s="128">
        <f t="shared" si="226"/>
        <v>0</v>
      </c>
      <c r="BC260" s="175">
        <f>IF(AW260+AX260=0,0,IF(AW260=0,VLOOKUP(I260,I261:$Y$348,17,FALSE),VLOOKUP(I260,$I$45:$Y260,17,FALSE)))</f>
        <v>0</v>
      </c>
      <c r="BD260" s="175">
        <f t="shared" si="227"/>
        <v>0</v>
      </c>
      <c r="BE260" s="128">
        <f t="shared" si="228"/>
        <v>0</v>
      </c>
      <c r="BF260" s="176" t="str">
        <f t="shared" si="229"/>
        <v/>
      </c>
      <c r="BG260" s="128">
        <f t="shared" si="230"/>
        <v>0</v>
      </c>
      <c r="BH260" s="175" t="str">
        <f t="shared" si="231"/>
        <v/>
      </c>
      <c r="BK260" s="177" t="str">
        <f t="shared" si="245"/>
        <v/>
      </c>
      <c r="BL260" s="177"/>
    </row>
    <row r="261" spans="1:69" ht="30" customHeight="1" x14ac:dyDescent="0.15">
      <c r="A261" s="152" t="str">
        <f t="shared" si="232"/>
        <v/>
      </c>
      <c r="B261" s="152">
        <f t="shared" si="197"/>
        <v>0</v>
      </c>
      <c r="C261" s="152">
        <f t="shared" si="198"/>
        <v>6</v>
      </c>
      <c r="D261" s="152" t="str">
        <f t="shared" si="233"/>
        <v>021</v>
      </c>
      <c r="E261" s="152" t="str">
        <f t="shared" si="234"/>
        <v/>
      </c>
      <c r="F261" s="152">
        <v>21</v>
      </c>
      <c r="G261" s="154" t="str">
        <f t="shared" si="243"/>
        <v>021</v>
      </c>
      <c r="H261" s="140" t="str">
        <f>IF(I261="","",VLOOKUP(I261,[3]マスター!$B$2:$C$5000,2,0))</f>
        <v/>
      </c>
      <c r="I261" s="155"/>
      <c r="J261" s="156"/>
      <c r="K261" s="156"/>
      <c r="L261" s="157"/>
      <c r="M261" s="158"/>
      <c r="N261" s="156"/>
      <c r="O261" s="159" t="str">
        <f t="shared" si="235"/>
        <v/>
      </c>
      <c r="P261" s="280" t="str">
        <f>IF(I261="","",VLOOKUP(I261,[3]マスター!$B$2:$C$5000,2,0))</f>
        <v/>
      </c>
      <c r="Q261" s="280" t="e">
        <f>VLOOKUP(R261,[3]マスター!$B$2:$C$5000,2,0)</f>
        <v>#N/A</v>
      </c>
      <c r="R261" s="280" t="e">
        <f>VLOOKUP(S261,[3]マスター!$B$2:$C$5000,2,0)</f>
        <v>#N/A</v>
      </c>
      <c r="S261" s="281" t="str">
        <f>IF(I261="","",VLOOKUP(I261,[3]マスター!$B$2:$D$5000,3,0))</f>
        <v/>
      </c>
      <c r="T261" s="281"/>
      <c r="U261" s="161" t="str">
        <f>IF(I261="","",VLOOKUP(I261,[3]マスター!$B$2:$L$5000,11,0))</f>
        <v/>
      </c>
      <c r="V261" s="161" t="str">
        <f>IF(I261="","",VLOOKUP(I261,[3]マスター!$B$2:$K$5000,10,0))</f>
        <v/>
      </c>
      <c r="W261" s="179">
        <f t="shared" si="246"/>
        <v>0</v>
      </c>
      <c r="X261" s="163">
        <f t="shared" si="247"/>
        <v>0</v>
      </c>
      <c r="Y261" s="179" t="str">
        <f t="shared" si="248"/>
        <v/>
      </c>
      <c r="Z261" s="180" t="str">
        <f t="shared" si="249"/>
        <v/>
      </c>
      <c r="AA261" s="181" t="str">
        <f t="shared" si="250"/>
        <v/>
      </c>
      <c r="AB261" s="181" t="str">
        <f t="shared" si="251"/>
        <v/>
      </c>
      <c r="AC261" s="264" t="str">
        <f t="shared" si="252"/>
        <v/>
      </c>
      <c r="AD261" s="182" t="str">
        <f t="shared" si="253"/>
        <v/>
      </c>
      <c r="AE261" s="182" t="str">
        <f t="shared" si="254"/>
        <v/>
      </c>
      <c r="AF261" s="182" t="str">
        <f t="shared" si="255"/>
        <v/>
      </c>
      <c r="AG261" s="183" t="str">
        <f t="shared" si="256"/>
        <v/>
      </c>
      <c r="AH261" s="168" t="str">
        <f t="shared" si="244"/>
        <v/>
      </c>
      <c r="AI261" s="208"/>
      <c r="AL261" s="125">
        <v>1</v>
      </c>
      <c r="AM261" s="123" t="str">
        <f t="shared" si="236"/>
        <v/>
      </c>
      <c r="AN261" s="123" t="str">
        <f t="shared" si="237"/>
        <v/>
      </c>
      <c r="AO261" s="123">
        <f>COUNTIF($I$72:I261,I261)</f>
        <v>6</v>
      </c>
      <c r="AP261" s="172" t="str">
        <f t="shared" si="238"/>
        <v/>
      </c>
      <c r="AQ261" s="173" t="str">
        <f t="shared" si="239"/>
        <v/>
      </c>
      <c r="AR261" s="14">
        <f t="shared" si="199"/>
        <v>0</v>
      </c>
      <c r="AS261" s="177" t="str">
        <f t="shared" si="240"/>
        <v/>
      </c>
      <c r="AU261" s="128" t="str">
        <f t="shared" si="241"/>
        <v/>
      </c>
      <c r="AV261" s="128">
        <f t="shared" si="242"/>
        <v>0</v>
      </c>
      <c r="AW261" s="184">
        <f>IF(AV261&lt;1,0,SUMIF($I$44:I260,I261,$W$44:W260))</f>
        <v>0</v>
      </c>
      <c r="AX261" s="184">
        <f>IF(AV261&lt;2,0,SUMIF($I262:I$348,I261,$W262:W$348))</f>
        <v>0</v>
      </c>
      <c r="AY261" s="128">
        <f t="shared" si="224"/>
        <v>0</v>
      </c>
      <c r="AZ261" s="128">
        <f t="shared" si="225"/>
        <v>0</v>
      </c>
      <c r="BA261" s="175">
        <f>IF(AW261+AX261=0,0,IF(AW261=0,VLOOKUP(I261,I262:$W$348,15,FALSE),VLOOKUP(I261,$I$45:$W261,15,FALSE)))</f>
        <v>0</v>
      </c>
      <c r="BB261" s="128">
        <f t="shared" si="226"/>
        <v>0</v>
      </c>
      <c r="BC261" s="175">
        <f>IF(AW261+AX261=0,0,IF(AW261=0,VLOOKUP(I261,I262:$Y$348,17,FALSE),VLOOKUP(I261,$I$45:$Y261,17,FALSE)))</f>
        <v>0</v>
      </c>
      <c r="BD261" s="175">
        <f t="shared" si="227"/>
        <v>0</v>
      </c>
      <c r="BE261" s="128">
        <f t="shared" si="228"/>
        <v>0</v>
      </c>
      <c r="BF261" s="176" t="str">
        <f t="shared" si="229"/>
        <v/>
      </c>
      <c r="BG261" s="128">
        <f t="shared" si="230"/>
        <v>0</v>
      </c>
      <c r="BH261" s="175" t="str">
        <f t="shared" si="231"/>
        <v/>
      </c>
      <c r="BK261" s="177" t="str">
        <f t="shared" si="245"/>
        <v/>
      </c>
      <c r="BL261" s="177"/>
    </row>
    <row r="262" spans="1:69" ht="30" customHeight="1" x14ac:dyDescent="0.15">
      <c r="A262" s="152" t="str">
        <f t="shared" si="232"/>
        <v/>
      </c>
      <c r="B262" s="152">
        <f t="shared" si="197"/>
        <v>0</v>
      </c>
      <c r="C262" s="152">
        <f t="shared" si="198"/>
        <v>6</v>
      </c>
      <c r="D262" s="152" t="str">
        <f t="shared" si="233"/>
        <v>022</v>
      </c>
      <c r="E262" s="152" t="str">
        <f t="shared" si="234"/>
        <v/>
      </c>
      <c r="F262" s="152">
        <v>22</v>
      </c>
      <c r="G262" s="154" t="str">
        <f t="shared" si="243"/>
        <v>022</v>
      </c>
      <c r="H262" s="140" t="str">
        <f>IF(I262="","",VLOOKUP(I262,[3]マスター!$B$2:$C$5000,2,0))</f>
        <v/>
      </c>
      <c r="I262" s="155"/>
      <c r="J262" s="156"/>
      <c r="K262" s="156"/>
      <c r="L262" s="157"/>
      <c r="M262" s="158"/>
      <c r="N262" s="156"/>
      <c r="O262" s="159" t="str">
        <f t="shared" si="235"/>
        <v/>
      </c>
      <c r="P262" s="280" t="str">
        <f>IF(I262="","",VLOOKUP(I262,[3]マスター!$B$2:$C$5000,2,0))</f>
        <v/>
      </c>
      <c r="Q262" s="280" t="e">
        <f>VLOOKUP(R262,[3]マスター!$B$2:$C$5000,2,0)</f>
        <v>#N/A</v>
      </c>
      <c r="R262" s="280" t="e">
        <f>VLOOKUP(S262,[3]マスター!$B$2:$C$5000,2,0)</f>
        <v>#N/A</v>
      </c>
      <c r="S262" s="281" t="str">
        <f>IF(I262="","",VLOOKUP(I262,[3]マスター!$B$2:$D$5000,3,0))</f>
        <v/>
      </c>
      <c r="T262" s="281"/>
      <c r="U262" s="161" t="str">
        <f>IF(I262="","",VLOOKUP(I262,[3]マスター!$B$2:$L$5000,11,0))</f>
        <v/>
      </c>
      <c r="V262" s="161" t="str">
        <f>IF(I262="","",VLOOKUP(I262,[3]マスター!$B$2:$K$5000,10,0))</f>
        <v/>
      </c>
      <c r="W262" s="179">
        <f t="shared" si="246"/>
        <v>0</v>
      </c>
      <c r="X262" s="163">
        <f t="shared" si="247"/>
        <v>0</v>
      </c>
      <c r="Y262" s="179" t="str">
        <f t="shared" si="248"/>
        <v/>
      </c>
      <c r="Z262" s="180" t="str">
        <f t="shared" si="249"/>
        <v/>
      </c>
      <c r="AA262" s="181" t="str">
        <f t="shared" si="250"/>
        <v/>
      </c>
      <c r="AB262" s="181" t="str">
        <f t="shared" si="251"/>
        <v/>
      </c>
      <c r="AC262" s="264" t="str">
        <f t="shared" si="252"/>
        <v/>
      </c>
      <c r="AD262" s="182" t="str">
        <f t="shared" si="253"/>
        <v/>
      </c>
      <c r="AE262" s="182" t="str">
        <f t="shared" si="254"/>
        <v/>
      </c>
      <c r="AF262" s="182" t="str">
        <f t="shared" si="255"/>
        <v/>
      </c>
      <c r="AG262" s="183" t="str">
        <f t="shared" si="256"/>
        <v/>
      </c>
      <c r="AH262" s="168" t="str">
        <f t="shared" si="244"/>
        <v/>
      </c>
      <c r="AL262" s="125">
        <v>1</v>
      </c>
      <c r="AM262" s="123" t="str">
        <f t="shared" si="236"/>
        <v/>
      </c>
      <c r="AN262" s="123" t="str">
        <f t="shared" si="237"/>
        <v/>
      </c>
      <c r="AO262" s="123">
        <f>COUNTIF($I$72:I262,I262)</f>
        <v>6</v>
      </c>
      <c r="AP262" s="172" t="str">
        <f t="shared" si="238"/>
        <v/>
      </c>
      <c r="AQ262" s="173" t="str">
        <f t="shared" si="239"/>
        <v/>
      </c>
      <c r="AR262" s="14">
        <f t="shared" si="199"/>
        <v>0</v>
      </c>
      <c r="AS262" s="177" t="str">
        <f t="shared" si="240"/>
        <v/>
      </c>
      <c r="AU262" s="128" t="str">
        <f t="shared" si="241"/>
        <v/>
      </c>
      <c r="AV262" s="128">
        <f t="shared" si="242"/>
        <v>0</v>
      </c>
      <c r="AW262" s="184">
        <f>IF(AV262&lt;1,0,SUMIF($I$44:I261,I262,$W$44:W261))</f>
        <v>0</v>
      </c>
      <c r="AX262" s="184">
        <f>IF(AV262&lt;2,0,SUMIF($I263:I$348,I262,$W263:W$348))</f>
        <v>0</v>
      </c>
      <c r="AY262" s="128">
        <f t="shared" si="224"/>
        <v>0</v>
      </c>
      <c r="AZ262" s="128">
        <f t="shared" si="225"/>
        <v>0</v>
      </c>
      <c r="BA262" s="175">
        <f>IF(AW262+AX262=0,0,IF(AW262=0,VLOOKUP(I262,I263:$W$348,15,FALSE),VLOOKUP(I262,$I$45:$W262,15,FALSE)))</f>
        <v>0</v>
      </c>
      <c r="BB262" s="128">
        <f t="shared" si="226"/>
        <v>0</v>
      </c>
      <c r="BC262" s="175">
        <f>IF(AW262+AX262=0,0,IF(AW262=0,VLOOKUP(I262,I263:$Y$348,17,FALSE),VLOOKUP(I262,$I$45:$Y262,17,FALSE)))</f>
        <v>0</v>
      </c>
      <c r="BD262" s="175">
        <f t="shared" si="227"/>
        <v>0</v>
      </c>
      <c r="BE262" s="128">
        <f t="shared" si="228"/>
        <v>0</v>
      </c>
      <c r="BF262" s="176" t="str">
        <f t="shared" si="229"/>
        <v/>
      </c>
      <c r="BG262" s="128">
        <f t="shared" si="230"/>
        <v>0</v>
      </c>
      <c r="BH262" s="175" t="str">
        <f t="shared" si="231"/>
        <v/>
      </c>
      <c r="BK262" s="177" t="str">
        <f t="shared" si="245"/>
        <v/>
      </c>
      <c r="BL262" s="177"/>
    </row>
    <row r="263" spans="1:69" ht="30" customHeight="1" x14ac:dyDescent="0.15">
      <c r="A263" s="152" t="str">
        <f t="shared" si="232"/>
        <v/>
      </c>
      <c r="B263" s="152">
        <f t="shared" si="197"/>
        <v>0</v>
      </c>
      <c r="C263" s="152">
        <f t="shared" si="198"/>
        <v>6</v>
      </c>
      <c r="D263" s="152" t="str">
        <f t="shared" si="233"/>
        <v>023</v>
      </c>
      <c r="E263" s="152" t="str">
        <f t="shared" si="234"/>
        <v/>
      </c>
      <c r="F263" s="152">
        <v>23</v>
      </c>
      <c r="G263" s="154" t="str">
        <f t="shared" si="243"/>
        <v>023</v>
      </c>
      <c r="H263" s="140" t="str">
        <f>IF(I263="","",VLOOKUP(I263,[3]マスター!$B$2:$C$5000,2,0))</f>
        <v/>
      </c>
      <c r="I263" s="155"/>
      <c r="J263" s="156"/>
      <c r="K263" s="156"/>
      <c r="L263" s="157"/>
      <c r="M263" s="158"/>
      <c r="N263" s="156"/>
      <c r="O263" s="159" t="str">
        <f t="shared" si="235"/>
        <v/>
      </c>
      <c r="P263" s="280" t="str">
        <f>IF(I263="","",VLOOKUP(I263,[3]マスター!$B$2:$C$5000,2,0))</f>
        <v/>
      </c>
      <c r="Q263" s="280" t="e">
        <f>VLOOKUP(R263,[3]マスター!$B$2:$C$5000,2,0)</f>
        <v>#N/A</v>
      </c>
      <c r="R263" s="280" t="e">
        <f>VLOOKUP(S263,[3]マスター!$B$2:$C$5000,2,0)</f>
        <v>#N/A</v>
      </c>
      <c r="S263" s="281" t="str">
        <f>IF(I263="","",VLOOKUP(I263,[3]マスター!$B$2:$D$5000,3,0))</f>
        <v/>
      </c>
      <c r="T263" s="281"/>
      <c r="U263" s="161" t="str">
        <f>IF(I263="","",VLOOKUP(I263,[3]マスター!$B$2:$L$5000,11,0))</f>
        <v/>
      </c>
      <c r="V263" s="161" t="str">
        <f>IF(I263="","",VLOOKUP(I263,[3]マスター!$B$2:$K$5000,10,0))</f>
        <v/>
      </c>
      <c r="W263" s="179">
        <f t="shared" si="246"/>
        <v>0</v>
      </c>
      <c r="X263" s="163">
        <f t="shared" si="247"/>
        <v>0</v>
      </c>
      <c r="Y263" s="179" t="str">
        <f t="shared" si="248"/>
        <v/>
      </c>
      <c r="Z263" s="180" t="str">
        <f t="shared" si="249"/>
        <v/>
      </c>
      <c r="AA263" s="181" t="str">
        <f t="shared" si="250"/>
        <v/>
      </c>
      <c r="AB263" s="181" t="str">
        <f t="shared" si="251"/>
        <v/>
      </c>
      <c r="AC263" s="264" t="str">
        <f t="shared" si="252"/>
        <v/>
      </c>
      <c r="AD263" s="182" t="str">
        <f t="shared" si="253"/>
        <v/>
      </c>
      <c r="AE263" s="182" t="str">
        <f t="shared" si="254"/>
        <v/>
      </c>
      <c r="AF263" s="182" t="str">
        <f t="shared" si="255"/>
        <v/>
      </c>
      <c r="AG263" s="183" t="str">
        <f t="shared" si="256"/>
        <v/>
      </c>
      <c r="AH263" s="168" t="str">
        <f t="shared" si="244"/>
        <v/>
      </c>
      <c r="AL263" s="125">
        <v>1</v>
      </c>
      <c r="AM263" s="123" t="str">
        <f t="shared" si="236"/>
        <v/>
      </c>
      <c r="AN263" s="123" t="str">
        <f t="shared" si="237"/>
        <v/>
      </c>
      <c r="AO263" s="123">
        <f>COUNTIF($I$72:I263,I263)</f>
        <v>6</v>
      </c>
      <c r="AP263" s="172" t="str">
        <f t="shared" si="238"/>
        <v/>
      </c>
      <c r="AQ263" s="173" t="str">
        <f t="shared" si="239"/>
        <v/>
      </c>
      <c r="AR263" s="14">
        <f t="shared" si="199"/>
        <v>0</v>
      </c>
      <c r="AS263" s="177" t="str">
        <f t="shared" si="240"/>
        <v/>
      </c>
      <c r="AU263" s="128" t="str">
        <f t="shared" si="241"/>
        <v/>
      </c>
      <c r="AV263" s="128">
        <f t="shared" si="242"/>
        <v>0</v>
      </c>
      <c r="AW263" s="184">
        <f>IF(AV263&lt;1,0,SUMIF($I$44:I262,I263,$W$44:W262))</f>
        <v>0</v>
      </c>
      <c r="AX263" s="184">
        <f>IF(AV263&lt;2,0,SUMIF($I264:I$348,I263,$W264:W$348))</f>
        <v>0</v>
      </c>
      <c r="AY263" s="128">
        <f t="shared" si="224"/>
        <v>0</v>
      </c>
      <c r="AZ263" s="128">
        <f t="shared" si="225"/>
        <v>0</v>
      </c>
      <c r="BA263" s="175">
        <f>IF(AW263+AX263=0,0,IF(AW263=0,VLOOKUP(I263,I264:$W$348,15,FALSE),VLOOKUP(I263,$I$45:$W263,15,FALSE)))</f>
        <v>0</v>
      </c>
      <c r="BB263" s="128">
        <f t="shared" si="226"/>
        <v>0</v>
      </c>
      <c r="BC263" s="175">
        <f>IF(AW263+AX263=0,0,IF(AW263=0,VLOOKUP(I263,I264:$Y$348,17,FALSE),VLOOKUP(I263,$I$45:$Y263,17,FALSE)))</f>
        <v>0</v>
      </c>
      <c r="BD263" s="175">
        <f t="shared" si="227"/>
        <v>0</v>
      </c>
      <c r="BE263" s="128">
        <f t="shared" si="228"/>
        <v>0</v>
      </c>
      <c r="BF263" s="176" t="str">
        <f t="shared" si="229"/>
        <v/>
      </c>
      <c r="BG263" s="128">
        <f t="shared" si="230"/>
        <v>0</v>
      </c>
      <c r="BH263" s="175" t="str">
        <f t="shared" si="231"/>
        <v/>
      </c>
      <c r="BK263" s="177" t="str">
        <f t="shared" si="245"/>
        <v/>
      </c>
      <c r="BL263" s="177"/>
    </row>
    <row r="264" spans="1:69" ht="30" customHeight="1" x14ac:dyDescent="0.15">
      <c r="A264" s="152" t="str">
        <f t="shared" si="232"/>
        <v/>
      </c>
      <c r="B264" s="152">
        <f t="shared" si="197"/>
        <v>0</v>
      </c>
      <c r="C264" s="152">
        <f t="shared" si="198"/>
        <v>6</v>
      </c>
      <c r="D264" s="152" t="str">
        <f t="shared" si="233"/>
        <v>024</v>
      </c>
      <c r="E264" s="152" t="str">
        <f t="shared" si="234"/>
        <v/>
      </c>
      <c r="F264" s="152">
        <v>24</v>
      </c>
      <c r="G264" s="154" t="str">
        <f t="shared" si="243"/>
        <v>024</v>
      </c>
      <c r="H264" s="140" t="str">
        <f>IF(I264="","",VLOOKUP(I264,[3]マスター!$B$2:$C$5000,2,0))</f>
        <v/>
      </c>
      <c r="I264" s="155"/>
      <c r="J264" s="156"/>
      <c r="K264" s="156"/>
      <c r="L264" s="157"/>
      <c r="M264" s="158"/>
      <c r="N264" s="156"/>
      <c r="O264" s="159" t="str">
        <f t="shared" si="235"/>
        <v/>
      </c>
      <c r="P264" s="280" t="str">
        <f>IF(I264="","",VLOOKUP(I264,[3]マスター!$B$2:$C$5000,2,0))</f>
        <v/>
      </c>
      <c r="Q264" s="280" t="e">
        <f>VLOOKUP(R264,[3]マスター!$B$2:$C$5000,2,0)</f>
        <v>#N/A</v>
      </c>
      <c r="R264" s="280" t="e">
        <f>VLOOKUP(S264,[3]マスター!$B$2:$C$5000,2,0)</f>
        <v>#N/A</v>
      </c>
      <c r="S264" s="281" t="str">
        <f>IF(I264="","",VLOOKUP(I264,[3]マスター!$B$2:$D$5000,3,0))</f>
        <v/>
      </c>
      <c r="T264" s="281"/>
      <c r="U264" s="161" t="str">
        <f>IF(I264="","",VLOOKUP(I264,[3]マスター!$B$2:$L$5000,11,0))</f>
        <v/>
      </c>
      <c r="V264" s="161" t="str">
        <f>IF(I264="","",VLOOKUP(I264,[3]マスター!$B$2:$K$5000,10,0))</f>
        <v/>
      </c>
      <c r="W264" s="179">
        <f t="shared" si="246"/>
        <v>0</v>
      </c>
      <c r="X264" s="163">
        <f t="shared" si="247"/>
        <v>0</v>
      </c>
      <c r="Y264" s="179" t="str">
        <f t="shared" si="248"/>
        <v/>
      </c>
      <c r="Z264" s="180" t="str">
        <f t="shared" si="249"/>
        <v/>
      </c>
      <c r="AA264" s="181" t="str">
        <f t="shared" si="250"/>
        <v/>
      </c>
      <c r="AB264" s="181" t="str">
        <f t="shared" si="251"/>
        <v/>
      </c>
      <c r="AC264" s="264" t="str">
        <f t="shared" si="252"/>
        <v/>
      </c>
      <c r="AD264" s="182" t="str">
        <f t="shared" si="253"/>
        <v/>
      </c>
      <c r="AE264" s="182" t="str">
        <f t="shared" si="254"/>
        <v/>
      </c>
      <c r="AF264" s="182" t="str">
        <f t="shared" si="255"/>
        <v/>
      </c>
      <c r="AG264" s="183" t="str">
        <f t="shared" si="256"/>
        <v/>
      </c>
      <c r="AH264" s="168" t="str">
        <f t="shared" si="244"/>
        <v/>
      </c>
      <c r="AL264" s="125">
        <v>1</v>
      </c>
      <c r="AM264" s="123" t="str">
        <f t="shared" si="236"/>
        <v/>
      </c>
      <c r="AN264" s="123" t="str">
        <f t="shared" si="237"/>
        <v/>
      </c>
      <c r="AO264" s="123">
        <f>COUNTIF($I$72:I264,I264)</f>
        <v>6</v>
      </c>
      <c r="AP264" s="172" t="str">
        <f t="shared" si="238"/>
        <v/>
      </c>
      <c r="AQ264" s="173" t="str">
        <f t="shared" si="239"/>
        <v/>
      </c>
      <c r="AR264" s="14">
        <f t="shared" si="199"/>
        <v>0</v>
      </c>
      <c r="AS264" s="177" t="str">
        <f t="shared" si="240"/>
        <v/>
      </c>
      <c r="AU264" s="128" t="str">
        <f t="shared" si="241"/>
        <v/>
      </c>
      <c r="AV264" s="128">
        <f t="shared" si="242"/>
        <v>0</v>
      </c>
      <c r="AW264" s="184">
        <f>IF(AV264&lt;1,0,SUMIF($I$44:I263,I264,$W$44:W263))</f>
        <v>0</v>
      </c>
      <c r="AX264" s="184">
        <f>IF(AV264&lt;2,0,SUMIF($I265:I$348,I264,$W265:W$348))</f>
        <v>0</v>
      </c>
      <c r="AY264" s="128">
        <f t="shared" si="224"/>
        <v>0</v>
      </c>
      <c r="AZ264" s="128">
        <f t="shared" si="225"/>
        <v>0</v>
      </c>
      <c r="BA264" s="175">
        <f>IF(AW264+AX264=0,0,IF(AW264=0,VLOOKUP(I264,I265:$W$348,15,FALSE),VLOOKUP(I264,$I$45:$W264,15,FALSE)))</f>
        <v>0</v>
      </c>
      <c r="BB264" s="128">
        <f t="shared" si="226"/>
        <v>0</v>
      </c>
      <c r="BC264" s="175">
        <f>IF(AW264+AX264=0,0,IF(AW264=0,VLOOKUP(I264,I265:$Y$348,17,FALSE),VLOOKUP(I264,$I$45:$Y264,17,FALSE)))</f>
        <v>0</v>
      </c>
      <c r="BD264" s="175">
        <f t="shared" si="227"/>
        <v>0</v>
      </c>
      <c r="BE264" s="128">
        <f t="shared" si="228"/>
        <v>0</v>
      </c>
      <c r="BF264" s="176" t="str">
        <f t="shared" si="229"/>
        <v/>
      </c>
      <c r="BG264" s="128">
        <f t="shared" si="230"/>
        <v>0</v>
      </c>
      <c r="BH264" s="175" t="str">
        <f t="shared" si="231"/>
        <v/>
      </c>
      <c r="BK264" s="177" t="str">
        <f t="shared" si="245"/>
        <v/>
      </c>
      <c r="BL264" s="177"/>
    </row>
    <row r="265" spans="1:69" ht="30" customHeight="1" x14ac:dyDescent="0.15">
      <c r="A265" s="152" t="str">
        <f t="shared" si="232"/>
        <v/>
      </c>
      <c r="B265" s="152">
        <f t="shared" ref="B265:B293" si="257">IF(G265="","",SUMIF($G$4:$G$32,G265,$F$4:$F$32))</f>
        <v>0</v>
      </c>
      <c r="C265" s="152">
        <f t="shared" ref="C265:C293" si="258">AO265</f>
        <v>6</v>
      </c>
      <c r="D265" s="152" t="str">
        <f t="shared" si="233"/>
        <v>025</v>
      </c>
      <c r="E265" s="152" t="str">
        <f t="shared" si="234"/>
        <v/>
      </c>
      <c r="F265" s="152">
        <v>25</v>
      </c>
      <c r="G265" s="154" t="str">
        <f t="shared" si="243"/>
        <v>025</v>
      </c>
      <c r="H265" s="140" t="str">
        <f>IF(I265="","",VLOOKUP(I265,[3]マスター!$B$2:$C$5000,2,0))</f>
        <v/>
      </c>
      <c r="I265" s="155"/>
      <c r="J265" s="156"/>
      <c r="K265" s="156"/>
      <c r="L265" s="157"/>
      <c r="M265" s="158"/>
      <c r="N265" s="156"/>
      <c r="O265" s="159" t="str">
        <f t="shared" si="235"/>
        <v/>
      </c>
      <c r="P265" s="280" t="str">
        <f>IF(I265="","",VLOOKUP(I265,[3]マスター!$B$2:$C$5000,2,0))</f>
        <v/>
      </c>
      <c r="Q265" s="280" t="e">
        <f>VLOOKUP(R265,[3]マスター!$B$2:$C$5000,2,0)</f>
        <v>#N/A</v>
      </c>
      <c r="R265" s="280" t="e">
        <f>VLOOKUP(S265,[3]マスター!$B$2:$C$5000,2,0)</f>
        <v>#N/A</v>
      </c>
      <c r="S265" s="281" t="str">
        <f>IF(I265="","",VLOOKUP(I265,[3]マスター!$B$2:$D$5000,3,0))</f>
        <v/>
      </c>
      <c r="T265" s="281"/>
      <c r="U265" s="161" t="str">
        <f>IF(I265="","",VLOOKUP(I265,[3]マスター!$B$2:$L$5000,11,0))</f>
        <v/>
      </c>
      <c r="V265" s="161" t="str">
        <f>IF(I265="","",VLOOKUP(I265,[3]マスター!$B$2:$K$5000,10,0))</f>
        <v/>
      </c>
      <c r="W265" s="179">
        <f t="shared" si="246"/>
        <v>0</v>
      </c>
      <c r="X265" s="163">
        <f t="shared" si="247"/>
        <v>0</v>
      </c>
      <c r="Y265" s="179" t="str">
        <f t="shared" si="248"/>
        <v/>
      </c>
      <c r="Z265" s="180" t="str">
        <f t="shared" si="249"/>
        <v/>
      </c>
      <c r="AA265" s="181" t="str">
        <f t="shared" si="250"/>
        <v/>
      </c>
      <c r="AB265" s="181" t="str">
        <f t="shared" si="251"/>
        <v/>
      </c>
      <c r="AC265" s="264" t="str">
        <f t="shared" si="252"/>
        <v/>
      </c>
      <c r="AD265" s="182" t="str">
        <f t="shared" si="253"/>
        <v/>
      </c>
      <c r="AE265" s="182" t="str">
        <f t="shared" si="254"/>
        <v/>
      </c>
      <c r="AF265" s="182" t="str">
        <f t="shared" si="255"/>
        <v/>
      </c>
      <c r="AG265" s="183" t="str">
        <f t="shared" si="256"/>
        <v/>
      </c>
      <c r="AH265" s="168" t="str">
        <f t="shared" si="244"/>
        <v/>
      </c>
      <c r="AL265" s="125">
        <v>1</v>
      </c>
      <c r="AM265" s="123" t="str">
        <f t="shared" si="236"/>
        <v/>
      </c>
      <c r="AN265" s="123" t="str">
        <f t="shared" si="237"/>
        <v/>
      </c>
      <c r="AO265" s="123">
        <f>COUNTIF($I$72:I265,I265)</f>
        <v>6</v>
      </c>
      <c r="AP265" s="172" t="str">
        <f t="shared" si="238"/>
        <v/>
      </c>
      <c r="AQ265" s="173" t="str">
        <f t="shared" si="239"/>
        <v/>
      </c>
      <c r="AR265" s="14">
        <f t="shared" ref="AR265:AR293" si="259">IF(G265="","",SUMIF($G$4:$G$32,G265,$F$4:$F$32))</f>
        <v>0</v>
      </c>
      <c r="AS265" s="177" t="str">
        <f t="shared" si="240"/>
        <v/>
      </c>
      <c r="AU265" s="128" t="str">
        <f t="shared" si="241"/>
        <v/>
      </c>
      <c r="AV265" s="128">
        <f t="shared" si="242"/>
        <v>0</v>
      </c>
      <c r="AW265" s="184">
        <f>IF(AV265&lt;1,0,SUMIF($I$44:I264,I265,$W$44:W264))</f>
        <v>0</v>
      </c>
      <c r="AX265" s="184">
        <f>IF(AV265&lt;2,0,SUMIF($I266:I$348,I265,$W266:W$348))</f>
        <v>0</v>
      </c>
      <c r="AY265" s="128">
        <f t="shared" si="224"/>
        <v>0</v>
      </c>
      <c r="AZ265" s="128">
        <f t="shared" si="225"/>
        <v>0</v>
      </c>
      <c r="BA265" s="175">
        <f>IF(AW265+AX265=0,0,IF(AW265=0,VLOOKUP(I265,I266:$W$348,15,FALSE),VLOOKUP(I265,$I$45:$W265,15,FALSE)))</f>
        <v>0</v>
      </c>
      <c r="BB265" s="128">
        <f t="shared" si="226"/>
        <v>0</v>
      </c>
      <c r="BC265" s="175">
        <f>IF(AW265+AX265=0,0,IF(AW265=0,VLOOKUP(I265,I266:$Y$348,17,FALSE),VLOOKUP(I265,$I$45:$Y265,17,FALSE)))</f>
        <v>0</v>
      </c>
      <c r="BD265" s="175">
        <f t="shared" si="227"/>
        <v>0</v>
      </c>
      <c r="BE265" s="128">
        <f t="shared" si="228"/>
        <v>0</v>
      </c>
      <c r="BF265" s="176" t="str">
        <f t="shared" si="229"/>
        <v/>
      </c>
      <c r="BG265" s="128">
        <f t="shared" si="230"/>
        <v>0</v>
      </c>
      <c r="BH265" s="175" t="str">
        <f t="shared" si="231"/>
        <v/>
      </c>
      <c r="BK265" s="177" t="str">
        <f t="shared" si="245"/>
        <v/>
      </c>
      <c r="BL265" s="177"/>
    </row>
    <row r="266" spans="1:69" ht="30" customHeight="1" x14ac:dyDescent="0.15">
      <c r="A266" s="152"/>
      <c r="B266" s="152" t="str">
        <f t="shared" si="257"/>
        <v/>
      </c>
      <c r="C266" s="152">
        <f t="shared" si="258"/>
        <v>0</v>
      </c>
      <c r="D266" s="190"/>
      <c r="E266" s="190"/>
      <c r="F266" s="191"/>
      <c r="G266" s="192"/>
      <c r="H266" s="193"/>
      <c r="I266" s="194">
        <f>$I$42</f>
        <v>0</v>
      </c>
      <c r="J266" s="195"/>
      <c r="K266" s="196"/>
      <c r="L266" s="197"/>
      <c r="M266" s="198"/>
      <c r="N266" s="199"/>
      <c r="O266" s="200"/>
      <c r="P266" s="103">
        <v>1</v>
      </c>
      <c r="Q266" s="201" t="str">
        <f>IF(M267&gt;=25,"",COUNT($P$40,$P$70,$P$98,$P$126,$P$154,$P$182,$P$210,$P$238,$P$266))</f>
        <v/>
      </c>
      <c r="R266" s="201"/>
      <c r="S266" s="82"/>
      <c r="T266" s="265"/>
      <c r="U266" s="250"/>
      <c r="V266" s="251"/>
      <c r="W266" s="252"/>
      <c r="X266" s="253"/>
      <c r="Z266" s="177"/>
      <c r="AA266" s="205"/>
      <c r="AB266" s="205"/>
      <c r="AC266" s="206"/>
      <c r="AD266" s="205"/>
      <c r="AE266" s="205"/>
      <c r="AF266" s="205"/>
      <c r="AG266" s="123"/>
      <c r="AH266" s="207"/>
      <c r="AI266" s="208" t="s">
        <v>0</v>
      </c>
      <c r="AJ266" s="170">
        <f>COUNT(I269:I293)</f>
        <v>0</v>
      </c>
      <c r="AL266" s="125"/>
      <c r="AM266" s="123"/>
      <c r="AN266" s="123"/>
      <c r="AO266" s="123"/>
      <c r="AP266" s="172"/>
      <c r="AQ266" s="173"/>
      <c r="AR266" s="14" t="str">
        <f t="shared" si="259"/>
        <v/>
      </c>
      <c r="AU266" s="128"/>
      <c r="AV266" s="128"/>
      <c r="AW266" s="184">
        <f>IF(AV266&lt;1,0,SUMIF($I$44:I265,I266,$W$44:W265))</f>
        <v>0</v>
      </c>
      <c r="AX266" s="184">
        <f>IF(AV266&lt;2,0,SUMIF($I267:I$348,I266,$W267:W$348))</f>
        <v>0</v>
      </c>
      <c r="AY266" s="128">
        <f t="shared" si="224"/>
        <v>0</v>
      </c>
      <c r="AZ266" s="128">
        <f t="shared" si="225"/>
        <v>0</v>
      </c>
      <c r="BA266" s="175">
        <f>IF(AW266+AX266=0,0,IF(AW266=0,VLOOKUP(I266,I267:$W$348,15,FALSE),VLOOKUP(I266,$I$45:$W266,15,FALSE)))</f>
        <v>0</v>
      </c>
      <c r="BB266" s="128">
        <f t="shared" si="226"/>
        <v>0</v>
      </c>
      <c r="BC266" s="175">
        <f>IF(AW266+AX266=0,0,IF(AW266=0,VLOOKUP(I266,I267:$Y$348,17,FALSE),VLOOKUP(I266,$I$45:$Y266,17,FALSE)))</f>
        <v>0</v>
      </c>
      <c r="BD266" s="175">
        <f t="shared" si="227"/>
        <v>0</v>
      </c>
      <c r="BE266" s="128">
        <f t="shared" si="228"/>
        <v>0</v>
      </c>
      <c r="BF266" s="176">
        <f t="shared" si="229"/>
        <v>0</v>
      </c>
      <c r="BG266" s="128">
        <f t="shared" si="230"/>
        <v>0</v>
      </c>
      <c r="BH266" s="175">
        <f t="shared" si="231"/>
        <v>0</v>
      </c>
      <c r="BK266" s="177" t="str">
        <f t="shared" si="245"/>
        <v/>
      </c>
      <c r="BL266" s="177"/>
    </row>
    <row r="267" spans="1:69" ht="30" customHeight="1" x14ac:dyDescent="0.15">
      <c r="A267" s="152"/>
      <c r="B267" s="152">
        <f t="shared" si="257"/>
        <v>0</v>
      </c>
      <c r="C267" s="152">
        <f t="shared" si="258"/>
        <v>0</v>
      </c>
      <c r="D267" s="137"/>
      <c r="E267" s="137"/>
      <c r="F267" s="209"/>
      <c r="G267" s="210">
        <f>SUMIF($X$1:$X$35,I267,$Z$1:$Z$35)</f>
        <v>0</v>
      </c>
      <c r="H267" s="112"/>
      <c r="I267" s="282"/>
      <c r="J267" s="283"/>
      <c r="K267" s="283"/>
      <c r="L267" s="284"/>
      <c r="M267" s="212" t="str">
        <f>IF($I$267="","",SUMIF($J$4:$J$32,$I$267,$I$4:$I$32))</f>
        <v/>
      </c>
      <c r="N267" s="254"/>
      <c r="O267" s="255"/>
      <c r="P267" s="267"/>
      <c r="Q267" s="213" t="str">
        <f>IF(M267&gt;=25,"",COUNTIF($Q$37:$AH$37,$O$37))</f>
        <v/>
      </c>
      <c r="R267" s="213"/>
      <c r="S267" s="269"/>
      <c r="T267" s="216"/>
      <c r="U267" s="256"/>
      <c r="V267" s="215"/>
      <c r="W267" s="257"/>
      <c r="X267" s="258"/>
      <c r="Y267" s="218"/>
      <c r="Z267" s="219"/>
      <c r="AA267" s="220"/>
      <c r="AB267" s="221"/>
      <c r="AC267" s="222"/>
      <c r="AD267" s="223"/>
      <c r="AE267" s="223"/>
      <c r="AF267" s="223"/>
      <c r="AG267" s="224"/>
      <c r="AH267" s="225"/>
      <c r="AI267" s="123">
        <f>I267</f>
        <v>0</v>
      </c>
      <c r="AJ267" s="170">
        <f>AJ266</f>
        <v>0</v>
      </c>
      <c r="AK267" s="171">
        <f>SUM(Y269:Y293)</f>
        <v>0</v>
      </c>
      <c r="AL267" s="125"/>
      <c r="AM267" s="123"/>
      <c r="AN267" s="123"/>
      <c r="AO267" s="123"/>
      <c r="AP267" s="172"/>
      <c r="AQ267" s="173"/>
      <c r="AR267" s="14">
        <f t="shared" si="259"/>
        <v>0</v>
      </c>
      <c r="AU267" s="128"/>
      <c r="AV267" s="128"/>
      <c r="AW267" s="184">
        <f>IF(AV267&lt;1,0,SUMIF($I$44:I266,I267,$W$44:W266))</f>
        <v>0</v>
      </c>
      <c r="AX267" s="184">
        <f>IF(AV267&lt;2,0,SUMIF($I268:I$348,I267,$W268:W$348))</f>
        <v>0</v>
      </c>
      <c r="AY267" s="128">
        <f t="shared" si="224"/>
        <v>0</v>
      </c>
      <c r="AZ267" s="128">
        <f t="shared" si="225"/>
        <v>0</v>
      </c>
      <c r="BA267" s="175">
        <f>IF(AW267+AX267=0,0,IF(AW267=0,VLOOKUP(I267,I268:$W$348,15,FALSE),VLOOKUP(I267,$I$45:$W267,15,FALSE)))</f>
        <v>0</v>
      </c>
      <c r="BB267" s="128">
        <f t="shared" si="226"/>
        <v>0</v>
      </c>
      <c r="BC267" s="175">
        <f>IF(AW267+AX267=0,0,IF(AW267=0,VLOOKUP(I267,I268:$Y$348,17,FALSE),VLOOKUP(I267,$I$45:$Y267,17,FALSE)))</f>
        <v>0</v>
      </c>
      <c r="BD267" s="175">
        <f t="shared" si="227"/>
        <v>0</v>
      </c>
      <c r="BE267" s="128">
        <f t="shared" si="228"/>
        <v>0</v>
      </c>
      <c r="BF267" s="176" t="str">
        <f t="shared" si="229"/>
        <v/>
      </c>
      <c r="BG267" s="128">
        <f t="shared" si="230"/>
        <v>0</v>
      </c>
      <c r="BH267" s="175" t="str">
        <f t="shared" si="231"/>
        <v/>
      </c>
      <c r="BK267" s="177">
        <f t="shared" si="245"/>
        <v>0</v>
      </c>
      <c r="BL267" s="177"/>
    </row>
    <row r="268" spans="1:69" s="247" customFormat="1" ht="30" customHeight="1" x14ac:dyDescent="0.15">
      <c r="A268" s="152"/>
      <c r="B268" s="152">
        <f t="shared" si="257"/>
        <v>0</v>
      </c>
      <c r="C268" s="152">
        <f t="shared" si="258"/>
        <v>0</v>
      </c>
      <c r="D268" s="152"/>
      <c r="E268" s="152"/>
      <c r="F268" s="138">
        <f>$F$72</f>
        <v>0</v>
      </c>
      <c r="G268" s="226" t="str">
        <f>$G$72</f>
        <v>会場</v>
      </c>
      <c r="H268" s="139" t="str">
        <f>H240</f>
        <v>名前</v>
      </c>
      <c r="I268" s="227" t="str">
        <f>$I$72</f>
        <v>コード</v>
      </c>
      <c r="J268" s="228" t="str">
        <f>$J$72</f>
        <v>ＩＮ</v>
      </c>
      <c r="K268" s="228" t="str">
        <f>$K$72</f>
        <v>ＯＵＴ</v>
      </c>
      <c r="L268" s="229" t="str">
        <f>$L$72</f>
        <v>休憩</v>
      </c>
      <c r="M268" s="230" t="str">
        <f>$M$72</f>
        <v>出張</v>
      </c>
      <c r="N268" s="259" t="str">
        <f>$N$72</f>
        <v>朝食  　 休憩</v>
      </c>
      <c r="O268" s="260">
        <f>$O$72</f>
        <v>0</v>
      </c>
      <c r="P268" s="233"/>
      <c r="Q268" s="233"/>
      <c r="R268" s="234"/>
      <c r="S268" s="235"/>
      <c r="T268" s="235"/>
      <c r="U268" s="161"/>
      <c r="V268" s="235"/>
      <c r="W268" s="236"/>
      <c r="X268" s="163"/>
      <c r="Y268" s="236"/>
      <c r="Z268" s="237"/>
      <c r="AA268" s="238"/>
      <c r="AB268" s="239"/>
      <c r="AC268" s="240"/>
      <c r="AD268" s="241"/>
      <c r="AE268" s="241"/>
      <c r="AF268" s="241"/>
      <c r="AG268" s="242"/>
      <c r="AH268" s="243"/>
      <c r="AI268" s="123"/>
      <c r="AJ268" s="170"/>
      <c r="AK268" s="171"/>
      <c r="AL268" s="125"/>
      <c r="AM268" s="123" t="str">
        <f>CONCATENATE($M266,$N268)</f>
        <v>朝食  　 休憩</v>
      </c>
      <c r="AN268" s="123" t="str">
        <f>CONCATENATE($F268,$M268)</f>
        <v>0出張</v>
      </c>
      <c r="AO268" s="123"/>
      <c r="AP268" s="262"/>
      <c r="AQ268" s="263"/>
      <c r="AR268" s="14">
        <f t="shared" si="259"/>
        <v>0</v>
      </c>
      <c r="AS268" s="177"/>
      <c r="AT268" s="177"/>
      <c r="AU268" s="171"/>
      <c r="AV268" s="171"/>
      <c r="AW268" s="16">
        <f>IF(AV268&lt;1,0,SUMIF($I$44:I267,I268,$W$44:W267))</f>
        <v>0</v>
      </c>
      <c r="AX268" s="16">
        <f>IF(AV268&lt;2,0,SUMIF($I269:I$348,I268,$W269:W$348))</f>
        <v>0</v>
      </c>
      <c r="AY268" s="171">
        <f t="shared" si="224"/>
        <v>0</v>
      </c>
      <c r="AZ268" s="171">
        <f t="shared" si="225"/>
        <v>0</v>
      </c>
      <c r="BA268" s="245">
        <f>IF(AW268+AX268=0,0,IF(AW268=0,VLOOKUP(I268,I269:$W$348,15,FALSE),VLOOKUP(I268,$I$45:$W268,15,FALSE)))</f>
        <v>0</v>
      </c>
      <c r="BB268" s="171">
        <f t="shared" si="226"/>
        <v>0</v>
      </c>
      <c r="BC268" s="245">
        <f>IF(AW268+AX268=0,0,IF(AW268=0,VLOOKUP(I268,I269:$Y$348,17,FALSE),VLOOKUP(I268,$I$45:$Y268,17,FALSE)))</f>
        <v>0</v>
      </c>
      <c r="BD268" s="245">
        <f t="shared" si="227"/>
        <v>0</v>
      </c>
      <c r="BE268" s="171">
        <f t="shared" si="228"/>
        <v>0</v>
      </c>
      <c r="BF268" s="246">
        <f t="shared" si="229"/>
        <v>0</v>
      </c>
      <c r="BG268" s="171">
        <f t="shared" si="230"/>
        <v>0</v>
      </c>
      <c r="BH268" s="245">
        <f t="shared" si="231"/>
        <v>0</v>
      </c>
      <c r="BI268" s="171"/>
      <c r="BJ268" s="171"/>
      <c r="BK268" s="177"/>
      <c r="BL268" s="177"/>
      <c r="BM268" s="128"/>
      <c r="BN268" s="128"/>
      <c r="BO268" s="128"/>
      <c r="BP268" s="128"/>
      <c r="BQ268" s="128"/>
    </row>
    <row r="269" spans="1:69" ht="30" customHeight="1" x14ac:dyDescent="0.15">
      <c r="A269" s="152" t="str">
        <f t="shared" ref="A269:A293" si="260">IF(I269="","",CONCATENATE(AO269,CONCATENATE(SUMIF($G$4:$G$32,G269,$F$4:$F$32),I269)))</f>
        <v/>
      </c>
      <c r="B269" s="152">
        <f t="shared" si="257"/>
        <v>0</v>
      </c>
      <c r="C269" s="152">
        <f t="shared" si="258"/>
        <v>7</v>
      </c>
      <c r="D269" s="152" t="str">
        <f t="shared" ref="D269:D293" si="261">CONCATENATE(AR269,CONCATENATE(E269,F269))</f>
        <v>01</v>
      </c>
      <c r="E269" s="152" t="str">
        <f t="shared" ref="E269:E292" si="262">IF(I269="","",IF(AR268=AR269,SUMIF($AR$73:$AR$348,AR269),IF(AR270="",AR269,IF(AR269=AR270,SUMIF($AR$73:$AR$348,AR269)))))</f>
        <v/>
      </c>
      <c r="F269" s="152">
        <v>1</v>
      </c>
      <c r="G269" s="154" t="str">
        <f>CONCATENATE($G$267,F269)</f>
        <v>01</v>
      </c>
      <c r="H269" s="140" t="str">
        <f>IF(I269="","",VLOOKUP(I269,[3]マスター!$B$2:$C$5000,2,0))</f>
        <v/>
      </c>
      <c r="I269" s="155"/>
      <c r="J269" s="156"/>
      <c r="K269" s="156"/>
      <c r="L269" s="157"/>
      <c r="M269" s="158"/>
      <c r="N269" s="156"/>
      <c r="O269" s="159" t="str">
        <f t="shared" ref="O269:O293" si="263">IF(J269="","",IF(AV269&gt;2,IF(BG269=3,"ssS",IF(BG269=2,"sSs","Sss")),IF(AV269=2,IF(BG269=3,"sS","Ss"),"")))</f>
        <v/>
      </c>
      <c r="P269" s="280" t="str">
        <f>IF(I269="","",VLOOKUP(I269,[3]マスター!$B$2:$C$5000,2,0))</f>
        <v/>
      </c>
      <c r="Q269" s="280" t="e">
        <f>VLOOKUP(R269,[3]マスター!$B$2:$C$5000,2,0)</f>
        <v>#N/A</v>
      </c>
      <c r="R269" s="280" t="e">
        <f>VLOOKUP(S269,[3]マスター!$B$2:$C$5000,2,0)</f>
        <v>#N/A</v>
      </c>
      <c r="S269" s="281" t="str">
        <f>IF(I269="","",VLOOKUP(I269,[3]マスター!$B$2:$D$5000,3,0))</f>
        <v/>
      </c>
      <c r="T269" s="281"/>
      <c r="U269" s="161" t="str">
        <f>IF(I269="","",VLOOKUP(I269,[3]マスター!$B$2:$L$5000,11,0))</f>
        <v/>
      </c>
      <c r="V269" s="161" t="str">
        <f>IF(I269="","",VLOOKUP(I269,[3]マスター!$B$2:$K$5000,10,0))</f>
        <v/>
      </c>
      <c r="W269" s="162">
        <f>J269+L269</f>
        <v>0</v>
      </c>
      <c r="X269" s="163">
        <f>K269-N269</f>
        <v>0</v>
      </c>
      <c r="Y269" s="162" t="str">
        <f>IF(V269&lt;&gt;"",X269-W269,"")</f>
        <v/>
      </c>
      <c r="Z269" s="164" t="str">
        <f>IF(V269&lt;&gt;"",V269*Y269,"")</f>
        <v/>
      </c>
      <c r="AA269" s="160" t="str">
        <f>IF(V269&lt;&gt;"",IF(W269&lt;7,7-W269,0),"")</f>
        <v/>
      </c>
      <c r="AB269" s="160" t="str">
        <f>IF(V269&lt;&gt;"",IF(X269&gt;22,X269-22,0),"")</f>
        <v/>
      </c>
      <c r="AC269" s="165" t="str">
        <f>IF(V269&lt;&gt;"",IF(P269=V269,IF((Y269+Y270)&gt;8,(Y269+Y270)-8),IF(Y269&gt;8,Y269-8,0)),"")</f>
        <v/>
      </c>
      <c r="AD269" s="166" t="str">
        <f>IF(V269&lt;&gt;"",V269*AA269*0.25,"")</f>
        <v/>
      </c>
      <c r="AE269" s="166" t="str">
        <f>IF(V269&lt;&gt;"",V269*AB269*0.25,"")</f>
        <v/>
      </c>
      <c r="AF269" s="166" t="str">
        <f>IF(AC269&lt;&gt;"",V269*0.25*AC269,"")</f>
        <v/>
      </c>
      <c r="AG269" s="183" t="str">
        <f>IF(I269="","",IF(AV269&gt;2,IF(BG269=3,$AG$42,IF(BG269=2,$AG$42,$AG$43)),IF(AV269=2,IF(BG269=3,$AG$42,$AG$43),$AG$43)))</f>
        <v/>
      </c>
      <c r="AH269" s="168" t="str">
        <f>IF(V269&lt;&gt;"",Z269+AD269+AE269+AF269,"")</f>
        <v/>
      </c>
      <c r="AL269" s="125">
        <v>1</v>
      </c>
      <c r="AM269" s="123" t="str">
        <f t="shared" ref="AM269:AM293" si="264">CONCATENATE($M$267,$N269)</f>
        <v/>
      </c>
      <c r="AN269" s="123" t="str">
        <f t="shared" ref="AN269:AN293" si="265">CONCATENATE($M$267,$M269)</f>
        <v/>
      </c>
      <c r="AO269" s="123">
        <f>COUNTIF($I$72:I269,I269)</f>
        <v>7</v>
      </c>
      <c r="AP269" s="172" t="str">
        <f t="shared" ref="AP269:AP293" si="266">Y269</f>
        <v/>
      </c>
      <c r="AQ269" s="173" t="str">
        <f t="shared" ref="AQ269:AQ293" si="267">AH269</f>
        <v/>
      </c>
      <c r="AR269" s="14">
        <f t="shared" si="259"/>
        <v>0</v>
      </c>
      <c r="AS269" s="177" t="str">
        <f t="shared" ref="AS269:AS293" si="268">IF($I269="","",RANK($I269,$I$73:$I$348,0))</f>
        <v/>
      </c>
      <c r="AU269" s="128" t="str">
        <f t="shared" ref="AU269:AU293" si="269">IF(I269&gt;1,1,"")</f>
        <v/>
      </c>
      <c r="AV269" s="128">
        <f t="shared" ref="AV269:AV293" si="270">SUMIF($I$45:$I$348,I269,$AU$45:$AU$348)</f>
        <v>0</v>
      </c>
      <c r="AW269" s="184">
        <f>IF(AV269&lt;1,0,SUMIF($I$44:I268,I269,$W$44:W268))</f>
        <v>0</v>
      </c>
      <c r="AX269" s="184">
        <f>IF(AV269&lt;2,0,SUMIF($I270:I$348,I269,$W270:W$348))</f>
        <v>0</v>
      </c>
      <c r="AY269" s="128">
        <f t="shared" si="224"/>
        <v>0</v>
      </c>
      <c r="AZ269" s="128">
        <f t="shared" si="225"/>
        <v>0</v>
      </c>
      <c r="BA269" s="175">
        <f>IF(AW269+AX269=0,0,IF(AW269=0,VLOOKUP(I269,I270:$W$348,15,FALSE),VLOOKUP(I269,$I$45:$W269,15,FALSE)))</f>
        <v>0</v>
      </c>
      <c r="BB269" s="128">
        <f t="shared" si="226"/>
        <v>0</v>
      </c>
      <c r="BC269" s="175">
        <f>IF(AW269+AX269=0,0,IF(AW269=0,VLOOKUP(I269,I270:$Y$348,17,FALSE),VLOOKUP(I269,$I$45:$Y269,17,FALSE)))</f>
        <v>0</v>
      </c>
      <c r="BD269" s="175">
        <f t="shared" si="227"/>
        <v>0</v>
      </c>
      <c r="BE269" s="128">
        <f t="shared" si="228"/>
        <v>0</v>
      </c>
      <c r="BF269" s="176" t="str">
        <f t="shared" si="229"/>
        <v/>
      </c>
      <c r="BG269" s="128">
        <f t="shared" si="230"/>
        <v>0</v>
      </c>
      <c r="BH269" s="175" t="str">
        <f t="shared" si="231"/>
        <v/>
      </c>
      <c r="BK269" s="177" t="str">
        <f>IF(AR269=AR265,"",AR269)</f>
        <v/>
      </c>
      <c r="BL269" s="177"/>
    </row>
    <row r="270" spans="1:69" ht="30" customHeight="1" x14ac:dyDescent="0.15">
      <c r="A270" s="152" t="str">
        <f t="shared" si="260"/>
        <v/>
      </c>
      <c r="B270" s="152">
        <f t="shared" si="257"/>
        <v>0</v>
      </c>
      <c r="C270" s="152">
        <f t="shared" si="258"/>
        <v>7</v>
      </c>
      <c r="D270" s="152" t="str">
        <f t="shared" si="261"/>
        <v>02</v>
      </c>
      <c r="E270" s="152" t="str">
        <f t="shared" si="262"/>
        <v/>
      </c>
      <c r="F270" s="152">
        <v>2</v>
      </c>
      <c r="G270" s="154" t="str">
        <f t="shared" ref="G270:G293" si="271">CONCATENATE($G$267,F270)</f>
        <v>02</v>
      </c>
      <c r="H270" s="140" t="str">
        <f>IF(I270="","",VLOOKUP(I270,[3]マスター!$B$2:$C$5000,2,0))</f>
        <v/>
      </c>
      <c r="I270" s="155"/>
      <c r="J270" s="156"/>
      <c r="K270" s="156"/>
      <c r="L270" s="157"/>
      <c r="M270" s="158"/>
      <c r="N270" s="156"/>
      <c r="O270" s="159" t="str">
        <f t="shared" si="263"/>
        <v/>
      </c>
      <c r="P270" s="280" t="str">
        <f>IF(I270="","",VLOOKUP(I270,[3]マスター!$B$2:$C$5000,2,0))</f>
        <v/>
      </c>
      <c r="Q270" s="280" t="e">
        <f>VLOOKUP(R270,[3]マスター!$B$2:$C$5000,2,0)</f>
        <v>#N/A</v>
      </c>
      <c r="R270" s="280" t="e">
        <f>VLOOKUP(S270,[3]マスター!$B$2:$C$5000,2,0)</f>
        <v>#N/A</v>
      </c>
      <c r="S270" s="281" t="str">
        <f>IF(I270="","",VLOOKUP(I270,[3]マスター!$B$2:$D$5000,3,0))</f>
        <v/>
      </c>
      <c r="T270" s="281"/>
      <c r="U270" s="161" t="str">
        <f>IF(I270="","",VLOOKUP(I270,[3]マスター!$B$2:$L$5000,11,0))</f>
        <v/>
      </c>
      <c r="V270" s="161" t="str">
        <f>IF(I270="","",VLOOKUP(I270,[3]マスター!$B$2:$K$5000,10,0))</f>
        <v/>
      </c>
      <c r="W270" s="179">
        <f>J270+L270</f>
        <v>0</v>
      </c>
      <c r="X270" s="163">
        <f>K270-N270</f>
        <v>0</v>
      </c>
      <c r="Y270" s="179" t="str">
        <f>IF(V270&lt;&gt;"",X270-W270,"")</f>
        <v/>
      </c>
      <c r="Z270" s="180" t="str">
        <f>IF(V270&lt;&gt;"",V270*Y270,"")</f>
        <v/>
      </c>
      <c r="AA270" s="181" t="str">
        <f>IF(V270&lt;&gt;"",IF(W270&lt;7,7-W270,0),"")</f>
        <v/>
      </c>
      <c r="AB270" s="181" t="str">
        <f>IF(V270&lt;&gt;"",IF(X270&gt;22,X270-22,0),"")</f>
        <v/>
      </c>
      <c r="AC270" s="264" t="str">
        <f>IF(V270&lt;&gt;"",IF(P270=V270,IF((Y270+Y271)&gt;8,(Y270+Y271)-8),IF(Y270&gt;8,Y270-8,0)),"")</f>
        <v/>
      </c>
      <c r="AD270" s="182" t="str">
        <f>IF(V270&lt;&gt;"",V270*AA270*0.25,"")</f>
        <v/>
      </c>
      <c r="AE270" s="182" t="str">
        <f>IF(V270&lt;&gt;"",V270*AB270*0.25,"")</f>
        <v/>
      </c>
      <c r="AF270" s="182" t="str">
        <f>IF(AC270&lt;&gt;"",V270*0.25*AC270,"")</f>
        <v/>
      </c>
      <c r="AG270" s="183" t="str">
        <f>IF(I270="","",IF(AV270&gt;2,IF(BG270=3,$AG$42,IF(BG270=2,$AG$42,$AG$43)),IF(AV270=2,IF(BG270=3,$AG$42,$AG$43),$AG$43)))</f>
        <v/>
      </c>
      <c r="AH270" s="168" t="str">
        <f t="shared" ref="AH270:AH293" si="272">IF(V270&lt;&gt;"",Z270+AD270+AE270+AF270,"")</f>
        <v/>
      </c>
      <c r="AL270" s="125">
        <v>1</v>
      </c>
      <c r="AM270" s="123" t="str">
        <f t="shared" si="264"/>
        <v/>
      </c>
      <c r="AN270" s="123" t="str">
        <f t="shared" si="265"/>
        <v/>
      </c>
      <c r="AO270" s="123">
        <f>COUNTIF($I$72:I270,I270)</f>
        <v>7</v>
      </c>
      <c r="AP270" s="172" t="str">
        <f t="shared" si="266"/>
        <v/>
      </c>
      <c r="AQ270" s="173" t="str">
        <f t="shared" si="267"/>
        <v/>
      </c>
      <c r="AR270" s="14">
        <f t="shared" si="259"/>
        <v>0</v>
      </c>
      <c r="AS270" s="177" t="str">
        <f t="shared" si="268"/>
        <v/>
      </c>
      <c r="AU270" s="128" t="str">
        <f t="shared" si="269"/>
        <v/>
      </c>
      <c r="AV270" s="128">
        <f t="shared" si="270"/>
        <v>0</v>
      </c>
      <c r="AW270" s="184">
        <f>IF(AV270&lt;1,0,SUMIF($I$44:I269,I270,$W$44:W269))</f>
        <v>0</v>
      </c>
      <c r="AX270" s="184">
        <f>IF(AV270&lt;2,0,SUMIF($I271:I$348,I270,$W271:W$348))</f>
        <v>0</v>
      </c>
      <c r="AY270" s="128">
        <f t="shared" si="224"/>
        <v>0</v>
      </c>
      <c r="AZ270" s="128">
        <f t="shared" si="225"/>
        <v>0</v>
      </c>
      <c r="BA270" s="175">
        <f>IF(AW270+AX270=0,0,IF(AW270=0,VLOOKUP(I270,I271:$W$348,15,FALSE),VLOOKUP(I270,$I$45:$W270,15,FALSE)))</f>
        <v>0</v>
      </c>
      <c r="BB270" s="128">
        <f t="shared" si="226"/>
        <v>0</v>
      </c>
      <c r="BC270" s="175">
        <f>IF(AW270+AX270=0,0,IF(AW270=0,VLOOKUP(I270,I271:$Y$348,17,FALSE),VLOOKUP(I270,$I$45:$Y270,17,FALSE)))</f>
        <v>0</v>
      </c>
      <c r="BD270" s="175">
        <f t="shared" si="227"/>
        <v>0</v>
      </c>
      <c r="BE270" s="128">
        <f t="shared" si="228"/>
        <v>0</v>
      </c>
      <c r="BF270" s="176" t="str">
        <f t="shared" si="229"/>
        <v/>
      </c>
      <c r="BG270" s="128">
        <f t="shared" si="230"/>
        <v>0</v>
      </c>
      <c r="BH270" s="175" t="str">
        <f t="shared" si="231"/>
        <v/>
      </c>
      <c r="BK270" s="177" t="str">
        <f t="shared" ref="BK270:BK293" si="273">IF(AR270=AR269,"",AR270)</f>
        <v/>
      </c>
      <c r="BL270" s="177"/>
    </row>
    <row r="271" spans="1:69" ht="30" customHeight="1" x14ac:dyDescent="0.15">
      <c r="A271" s="152" t="str">
        <f t="shared" si="260"/>
        <v/>
      </c>
      <c r="B271" s="152">
        <f t="shared" si="257"/>
        <v>0</v>
      </c>
      <c r="C271" s="152">
        <f t="shared" si="258"/>
        <v>7</v>
      </c>
      <c r="D271" s="152" t="str">
        <f t="shared" si="261"/>
        <v>03</v>
      </c>
      <c r="E271" s="152" t="str">
        <f t="shared" si="262"/>
        <v/>
      </c>
      <c r="F271" s="152">
        <v>3</v>
      </c>
      <c r="G271" s="154" t="str">
        <f t="shared" si="271"/>
        <v>03</v>
      </c>
      <c r="H271" s="140" t="str">
        <f>IF(I271="","",VLOOKUP(I271,[3]マスター!$B$2:$C$5000,2,0))</f>
        <v/>
      </c>
      <c r="I271" s="155"/>
      <c r="J271" s="156"/>
      <c r="K271" s="156"/>
      <c r="L271" s="157"/>
      <c r="M271" s="158"/>
      <c r="N271" s="156"/>
      <c r="O271" s="159" t="str">
        <f t="shared" si="263"/>
        <v/>
      </c>
      <c r="P271" s="280" t="str">
        <f>IF(I271="","",VLOOKUP(I271,[3]マスター!$B$2:$C$5000,2,0))</f>
        <v/>
      </c>
      <c r="Q271" s="280" t="e">
        <f>VLOOKUP(R271,[3]マスター!$B$2:$C$5000,2,0)</f>
        <v>#N/A</v>
      </c>
      <c r="R271" s="280" t="e">
        <f>VLOOKUP(S271,[3]マスター!$B$2:$C$5000,2,0)</f>
        <v>#N/A</v>
      </c>
      <c r="S271" s="281" t="str">
        <f>IF(I271="","",VLOOKUP(I271,[3]マスター!$B$2:$D$5000,3,0))</f>
        <v/>
      </c>
      <c r="T271" s="281"/>
      <c r="U271" s="161" t="str">
        <f>IF(I271="","",VLOOKUP(I271,[3]マスター!$B$2:$L$5000,11,0))</f>
        <v/>
      </c>
      <c r="V271" s="161" t="str">
        <f>IF(I271="","",VLOOKUP(I271,[3]マスター!$B$2:$K$5000,10,0))</f>
        <v/>
      </c>
      <c r="W271" s="179">
        <f>J271+L271</f>
        <v>0</v>
      </c>
      <c r="X271" s="163">
        <f>K271-N271</f>
        <v>0</v>
      </c>
      <c r="Y271" s="179" t="str">
        <f>IF(V271&lt;&gt;"",X271-W271,"")</f>
        <v/>
      </c>
      <c r="Z271" s="180" t="str">
        <f>IF(V271&lt;&gt;"",V271*Y271,"")</f>
        <v/>
      </c>
      <c r="AA271" s="181" t="str">
        <f>IF(V271&lt;&gt;"",IF(W271&lt;7,7-W271,0),"")</f>
        <v/>
      </c>
      <c r="AB271" s="181" t="str">
        <f>IF(V271&lt;&gt;"",IF(X271&gt;22,X271-22,0),"")</f>
        <v/>
      </c>
      <c r="AC271" s="264" t="str">
        <f>IF(V271&lt;&gt;"",IF(P271=V271,IF((Y271+Y272)&gt;8,(Y271+Y272)-8),IF(Y271&gt;8,Y271-8,0)),"")</f>
        <v/>
      </c>
      <c r="AD271" s="182" t="str">
        <f>IF(V271&lt;&gt;"",V271*AA271*0.25,"")</f>
        <v/>
      </c>
      <c r="AE271" s="182" t="str">
        <f>IF(V271&lt;&gt;"",V271*AB271*0.25,"")</f>
        <v/>
      </c>
      <c r="AF271" s="182" t="str">
        <f>IF(AC271&lt;&gt;"",V271*0.25*AC271,"")</f>
        <v/>
      </c>
      <c r="AG271" s="183" t="str">
        <f>IF(I271="","",IF(AV271&gt;2,IF(BG271=3,$AG$42,IF(BG271=2,$AG$42,$AG$43)),IF(AV271=2,IF(BG271=3,$AG$42,$AG$43),$AG$43)))</f>
        <v/>
      </c>
      <c r="AH271" s="168" t="str">
        <f t="shared" si="272"/>
        <v/>
      </c>
      <c r="AL271" s="125">
        <v>1</v>
      </c>
      <c r="AM271" s="123" t="str">
        <f t="shared" si="264"/>
        <v/>
      </c>
      <c r="AN271" s="123" t="str">
        <f t="shared" si="265"/>
        <v/>
      </c>
      <c r="AO271" s="123">
        <f>COUNTIF($I$72:I271,I271)</f>
        <v>7</v>
      </c>
      <c r="AP271" s="172" t="str">
        <f t="shared" si="266"/>
        <v/>
      </c>
      <c r="AQ271" s="173" t="str">
        <f t="shared" si="267"/>
        <v/>
      </c>
      <c r="AR271" s="14">
        <f t="shared" si="259"/>
        <v>0</v>
      </c>
      <c r="AS271" s="177" t="str">
        <f t="shared" si="268"/>
        <v/>
      </c>
      <c r="AU271" s="128" t="str">
        <f t="shared" si="269"/>
        <v/>
      </c>
      <c r="AV271" s="128">
        <f t="shared" si="270"/>
        <v>0</v>
      </c>
      <c r="AW271" s="184">
        <f>IF(AV271&lt;1,0,SUMIF($I$44:I270,I271,$W$44:W270))</f>
        <v>0</v>
      </c>
      <c r="AX271" s="184">
        <f>IF(AV271&lt;2,0,SUMIF($I272:I$348,I271,$W272:W$348))</f>
        <v>0</v>
      </c>
      <c r="AY271" s="128">
        <f t="shared" si="224"/>
        <v>0</v>
      </c>
      <c r="AZ271" s="128">
        <f t="shared" si="225"/>
        <v>0</v>
      </c>
      <c r="BA271" s="175">
        <f>IF(AW271+AX271=0,0,IF(AW271=0,VLOOKUP(I271,I272:$W$348,15,FALSE),VLOOKUP(I271,$I$45:$W271,15,FALSE)))</f>
        <v>0</v>
      </c>
      <c r="BB271" s="128">
        <f t="shared" si="226"/>
        <v>0</v>
      </c>
      <c r="BC271" s="175">
        <f>IF(AW271+AX271=0,0,IF(AW271=0,VLOOKUP(I271,I272:$Y$348,17,FALSE),VLOOKUP(I271,$I$45:$Y271,17,FALSE)))</f>
        <v>0</v>
      </c>
      <c r="BD271" s="175">
        <f t="shared" si="227"/>
        <v>0</v>
      </c>
      <c r="BE271" s="128">
        <f t="shared" si="228"/>
        <v>0</v>
      </c>
      <c r="BF271" s="176" t="str">
        <f t="shared" si="229"/>
        <v/>
      </c>
      <c r="BG271" s="128">
        <f t="shared" si="230"/>
        <v>0</v>
      </c>
      <c r="BH271" s="175" t="str">
        <f t="shared" si="231"/>
        <v/>
      </c>
      <c r="BK271" s="177" t="str">
        <f t="shared" si="273"/>
        <v/>
      </c>
      <c r="BL271" s="177"/>
    </row>
    <row r="272" spans="1:69" ht="30" customHeight="1" x14ac:dyDescent="0.15">
      <c r="A272" s="152" t="str">
        <f t="shared" si="260"/>
        <v/>
      </c>
      <c r="B272" s="152">
        <f t="shared" si="257"/>
        <v>0</v>
      </c>
      <c r="C272" s="152">
        <f t="shared" si="258"/>
        <v>7</v>
      </c>
      <c r="D272" s="152" t="str">
        <f t="shared" si="261"/>
        <v>04</v>
      </c>
      <c r="E272" s="152" t="str">
        <f t="shared" si="262"/>
        <v/>
      </c>
      <c r="F272" s="152">
        <v>4</v>
      </c>
      <c r="G272" s="154" t="str">
        <f t="shared" si="271"/>
        <v>04</v>
      </c>
      <c r="H272" s="140" t="str">
        <f>IF(I272="","",VLOOKUP(I272,[3]マスター!$B$2:$C$5000,2,0))</f>
        <v/>
      </c>
      <c r="I272" s="155"/>
      <c r="J272" s="156"/>
      <c r="K272" s="156"/>
      <c r="L272" s="157"/>
      <c r="M272" s="158"/>
      <c r="N272" s="156"/>
      <c r="O272" s="159" t="str">
        <f t="shared" si="263"/>
        <v/>
      </c>
      <c r="P272" s="280" t="str">
        <f>IF(I272="","",VLOOKUP(I272,[3]マスター!$B$2:$C$5000,2,0))</f>
        <v/>
      </c>
      <c r="Q272" s="280" t="e">
        <f>VLOOKUP(R272,[3]マスター!$B$2:$C$5000,2,0)</f>
        <v>#N/A</v>
      </c>
      <c r="R272" s="280" t="e">
        <f>VLOOKUP(S272,[3]マスター!$B$2:$C$5000,2,0)</f>
        <v>#N/A</v>
      </c>
      <c r="S272" s="281" t="str">
        <f>IF(I272="","",VLOOKUP(I272,[3]マスター!$B$2:$D$5000,3,0))</f>
        <v/>
      </c>
      <c r="T272" s="281"/>
      <c r="U272" s="161" t="str">
        <f>IF(I272="","",VLOOKUP(I272,[3]マスター!$B$2:$L$5000,11,0))</f>
        <v/>
      </c>
      <c r="V272" s="161" t="str">
        <f>IF(I272="","",VLOOKUP(I272,[3]マスター!$B$2:$K$5000,10,0))</f>
        <v/>
      </c>
      <c r="W272" s="179">
        <f>J272+L272</f>
        <v>0</v>
      </c>
      <c r="X272" s="163">
        <f>K272-N272</f>
        <v>0</v>
      </c>
      <c r="Y272" s="179" t="str">
        <f>IF(V272&lt;&gt;"",X272-W272,"")</f>
        <v/>
      </c>
      <c r="Z272" s="180" t="str">
        <f>IF(V272&lt;&gt;"",V272*Y272,"")</f>
        <v/>
      </c>
      <c r="AA272" s="181" t="str">
        <f>IF(V272&lt;&gt;"",IF(W272&lt;7,7-W272,0),"")</f>
        <v/>
      </c>
      <c r="AB272" s="181" t="str">
        <f>IF(V272&lt;&gt;"",IF(X272&gt;22,X272-22,0),"")</f>
        <v/>
      </c>
      <c r="AC272" s="264" t="str">
        <f>IF(V272&lt;&gt;"",IF(P272=V272,IF((Y272+Y273)&gt;8,(Y272+Y273)-8),IF(Y272&gt;8,Y272-8,0)),"")</f>
        <v/>
      </c>
      <c r="AD272" s="182" t="str">
        <f>IF(V272&lt;&gt;"",V272*AA272*0.25,"")</f>
        <v/>
      </c>
      <c r="AE272" s="182" t="str">
        <f>IF(V272&lt;&gt;"",V272*AB272*0.25,"")</f>
        <v/>
      </c>
      <c r="AF272" s="182" t="str">
        <f>IF(AC272&lt;&gt;"",V272*0.25*AC272,"")</f>
        <v/>
      </c>
      <c r="AG272" s="183" t="str">
        <f>IF(I272="","",IF(AV272&gt;2,IF(BG272=3,$AG$42,IF(BG272=2,$AG$42,$AG$43)),IF(AV272=2,IF(BG272=3,$AG$42,$AG$43),$AG$43)))</f>
        <v/>
      </c>
      <c r="AH272" s="168" t="str">
        <f t="shared" si="272"/>
        <v/>
      </c>
      <c r="AL272" s="125">
        <v>1</v>
      </c>
      <c r="AM272" s="123" t="str">
        <f t="shared" si="264"/>
        <v/>
      </c>
      <c r="AN272" s="123" t="str">
        <f t="shared" si="265"/>
        <v/>
      </c>
      <c r="AO272" s="123">
        <f>COUNTIF($I$72:I272,I272)</f>
        <v>7</v>
      </c>
      <c r="AP272" s="172" t="str">
        <f t="shared" si="266"/>
        <v/>
      </c>
      <c r="AQ272" s="173" t="str">
        <f t="shared" si="267"/>
        <v/>
      </c>
      <c r="AR272" s="14">
        <f t="shared" si="259"/>
        <v>0</v>
      </c>
      <c r="AS272" s="177" t="str">
        <f t="shared" si="268"/>
        <v/>
      </c>
      <c r="AU272" s="128" t="str">
        <f t="shared" si="269"/>
        <v/>
      </c>
      <c r="AV272" s="128">
        <f t="shared" si="270"/>
        <v>0</v>
      </c>
      <c r="AW272" s="184">
        <f>IF(AV272&lt;1,0,SUMIF($I$44:I271,I272,$W$44:W271))</f>
        <v>0</v>
      </c>
      <c r="AX272" s="184">
        <f>IF(AV272&lt;2,0,SUMIF($I273:I$348,I272,$W273:W$348))</f>
        <v>0</v>
      </c>
      <c r="AY272" s="128">
        <f t="shared" si="224"/>
        <v>0</v>
      </c>
      <c r="AZ272" s="128">
        <f t="shared" si="225"/>
        <v>0</v>
      </c>
      <c r="BA272" s="175">
        <f>IF(AW272+AX272=0,0,IF(AW272=0,VLOOKUP(I272,I273:$W$348,15,FALSE),VLOOKUP(I272,$I$45:$W272,15,FALSE)))</f>
        <v>0</v>
      </c>
      <c r="BB272" s="128">
        <f t="shared" si="226"/>
        <v>0</v>
      </c>
      <c r="BC272" s="175">
        <f>IF(AW272+AX272=0,0,IF(AW272=0,VLOOKUP(I272,I273:$Y$348,17,FALSE),VLOOKUP(I272,$I$45:$Y272,17,FALSE)))</f>
        <v>0</v>
      </c>
      <c r="BD272" s="175">
        <f t="shared" si="227"/>
        <v>0</v>
      </c>
      <c r="BE272" s="128">
        <f t="shared" si="228"/>
        <v>0</v>
      </c>
      <c r="BF272" s="176" t="str">
        <f t="shared" si="229"/>
        <v/>
      </c>
      <c r="BG272" s="128">
        <f t="shared" si="230"/>
        <v>0</v>
      </c>
      <c r="BH272" s="175" t="str">
        <f t="shared" si="231"/>
        <v/>
      </c>
      <c r="BK272" s="177" t="str">
        <f t="shared" si="273"/>
        <v/>
      </c>
      <c r="BL272" s="177"/>
    </row>
    <row r="273" spans="1:69" ht="30" customHeight="1" x14ac:dyDescent="0.15">
      <c r="A273" s="152" t="str">
        <f t="shared" si="260"/>
        <v/>
      </c>
      <c r="B273" s="152">
        <f t="shared" si="257"/>
        <v>0</v>
      </c>
      <c r="C273" s="152">
        <f t="shared" si="258"/>
        <v>7</v>
      </c>
      <c r="D273" s="152" t="str">
        <f t="shared" si="261"/>
        <v>05</v>
      </c>
      <c r="E273" s="152" t="str">
        <f t="shared" si="262"/>
        <v/>
      </c>
      <c r="F273" s="152">
        <v>5</v>
      </c>
      <c r="G273" s="154" t="str">
        <f t="shared" si="271"/>
        <v>05</v>
      </c>
      <c r="H273" s="140" t="str">
        <f>IF(I273="","",VLOOKUP(I273,[3]マスター!$B$2:$C$5000,2,0))</f>
        <v/>
      </c>
      <c r="I273" s="155"/>
      <c r="J273" s="156"/>
      <c r="K273" s="156"/>
      <c r="L273" s="157"/>
      <c r="M273" s="158"/>
      <c r="N273" s="156"/>
      <c r="O273" s="159" t="str">
        <f t="shared" si="263"/>
        <v/>
      </c>
      <c r="P273" s="280" t="str">
        <f>IF(I273="","",VLOOKUP(I273,[3]マスター!$B$2:$C$5000,2,0))</f>
        <v/>
      </c>
      <c r="Q273" s="280" t="e">
        <f>VLOOKUP(R273,[3]マスター!$B$2:$C$5000,2,0)</f>
        <v>#N/A</v>
      </c>
      <c r="R273" s="280" t="e">
        <f>VLOOKUP(S273,[3]マスター!$B$2:$C$5000,2,0)</f>
        <v>#N/A</v>
      </c>
      <c r="S273" s="281" t="str">
        <f>IF(I273="","",VLOOKUP(I273,[3]マスター!$B$2:$D$5000,3,0))</f>
        <v/>
      </c>
      <c r="T273" s="281"/>
      <c r="U273" s="161" t="str">
        <f>IF(I273="","",VLOOKUP(I273,[3]マスター!$B$2:$L$5000,11,0))</f>
        <v/>
      </c>
      <c r="V273" s="161" t="str">
        <f>IF(I273="","",VLOOKUP(I273,[3]マスター!$B$2:$K$5000,10,0))</f>
        <v/>
      </c>
      <c r="W273" s="179">
        <f t="shared" ref="W273:W293" si="274">J273+L273</f>
        <v>0</v>
      </c>
      <c r="X273" s="163">
        <f t="shared" ref="X273:X293" si="275">K273-N273</f>
        <v>0</v>
      </c>
      <c r="Y273" s="179" t="str">
        <f t="shared" ref="Y273:Y293" si="276">IF(V273&lt;&gt;"",X273-W273,"")</f>
        <v/>
      </c>
      <c r="Z273" s="180" t="str">
        <f t="shared" ref="Z273:Z293" si="277">IF(V273&lt;&gt;"",V273*Y273,"")</f>
        <v/>
      </c>
      <c r="AA273" s="181" t="str">
        <f t="shared" ref="AA273:AA293" si="278">IF(V273&lt;&gt;"",IF(W273&lt;7,7-W273,0),"")</f>
        <v/>
      </c>
      <c r="AB273" s="181" t="str">
        <f t="shared" ref="AB273:AB293" si="279">IF(V273&lt;&gt;"",IF(X273&gt;22,X273-22,0),"")</f>
        <v/>
      </c>
      <c r="AC273" s="264" t="str">
        <f t="shared" ref="AC273:AC293" si="280">IF(V273&lt;&gt;"",IF(P273=V273,IF((Y273+Y274)&gt;8,(Y273+Y274)-8),IF(Y273&gt;8,Y273-8,0)),"")</f>
        <v/>
      </c>
      <c r="AD273" s="182" t="str">
        <f t="shared" ref="AD273:AD293" si="281">IF(V273&lt;&gt;"",V273*AA273*0.25,"")</f>
        <v/>
      </c>
      <c r="AE273" s="182" t="str">
        <f t="shared" ref="AE273:AE293" si="282">IF(V273&lt;&gt;"",V273*AB273*0.25,"")</f>
        <v/>
      </c>
      <c r="AF273" s="182" t="str">
        <f t="shared" ref="AF273:AF293" si="283">IF(AC273&lt;&gt;"",V273*0.25*AC273,"")</f>
        <v/>
      </c>
      <c r="AG273" s="183" t="str">
        <f t="shared" ref="AG273:AG293" si="284">IF(I273="","",IF(AV273&gt;2,IF(BG273=3,$AG$42,IF(BG273=2,$AG$42,$AG$43)),IF(AV273=2,IF(BG273=3,$AG$42,$AG$43),$AG$43)))</f>
        <v/>
      </c>
      <c r="AH273" s="168" t="str">
        <f t="shared" si="272"/>
        <v/>
      </c>
      <c r="AL273" s="125">
        <v>1</v>
      </c>
      <c r="AM273" s="123" t="str">
        <f t="shared" si="264"/>
        <v/>
      </c>
      <c r="AN273" s="123" t="str">
        <f t="shared" si="265"/>
        <v/>
      </c>
      <c r="AO273" s="123">
        <f>COUNTIF($I$72:I273,I273)</f>
        <v>7</v>
      </c>
      <c r="AP273" s="172" t="str">
        <f t="shared" si="266"/>
        <v/>
      </c>
      <c r="AQ273" s="173" t="str">
        <f t="shared" si="267"/>
        <v/>
      </c>
      <c r="AR273" s="14">
        <f t="shared" si="259"/>
        <v>0</v>
      </c>
      <c r="AS273" s="177" t="str">
        <f t="shared" si="268"/>
        <v/>
      </c>
      <c r="AU273" s="128" t="str">
        <f t="shared" si="269"/>
        <v/>
      </c>
      <c r="AV273" s="128">
        <f t="shared" si="270"/>
        <v>0</v>
      </c>
      <c r="AW273" s="184">
        <f>IF(AV273&lt;1,0,SUMIF($I$44:I272,I273,$W$44:W272))</f>
        <v>0</v>
      </c>
      <c r="AX273" s="184">
        <f>IF(AV273&lt;2,0,SUMIF($I274:I$348,I273,$W274:W$348))</f>
        <v>0</v>
      </c>
      <c r="AY273" s="128">
        <f t="shared" si="224"/>
        <v>0</v>
      </c>
      <c r="AZ273" s="128">
        <f t="shared" si="225"/>
        <v>0</v>
      </c>
      <c r="BA273" s="175">
        <f>IF(AW273+AX273=0,0,IF(AW273=0,VLOOKUP(I273,I274:$W$348,15,FALSE),VLOOKUP(I273,$I$45:$W273,15,FALSE)))</f>
        <v>0</v>
      </c>
      <c r="BB273" s="128">
        <f t="shared" si="226"/>
        <v>0</v>
      </c>
      <c r="BC273" s="175">
        <f>IF(AW273+AX273=0,0,IF(AW273=0,VLOOKUP(I273,I274:$Y$348,17,FALSE),VLOOKUP(I273,$I$45:$Y273,17,FALSE)))</f>
        <v>0</v>
      </c>
      <c r="BD273" s="175">
        <f t="shared" si="227"/>
        <v>0</v>
      </c>
      <c r="BE273" s="128">
        <f t="shared" si="228"/>
        <v>0</v>
      </c>
      <c r="BF273" s="176" t="str">
        <f t="shared" si="229"/>
        <v/>
      </c>
      <c r="BG273" s="128">
        <f t="shared" si="230"/>
        <v>0</v>
      </c>
      <c r="BH273" s="175" t="str">
        <f t="shared" si="231"/>
        <v/>
      </c>
      <c r="BK273" s="177" t="str">
        <f t="shared" si="273"/>
        <v/>
      </c>
      <c r="BL273" s="177"/>
      <c r="BM273" s="178"/>
      <c r="BN273" s="178"/>
      <c r="BO273" s="178"/>
      <c r="BP273" s="178"/>
      <c r="BQ273" s="178"/>
    </row>
    <row r="274" spans="1:69" ht="30" customHeight="1" x14ac:dyDescent="0.15">
      <c r="A274" s="152" t="str">
        <f t="shared" si="260"/>
        <v/>
      </c>
      <c r="B274" s="152">
        <f t="shared" si="257"/>
        <v>0</v>
      </c>
      <c r="C274" s="152">
        <f t="shared" si="258"/>
        <v>7</v>
      </c>
      <c r="D274" s="152" t="str">
        <f t="shared" si="261"/>
        <v>06</v>
      </c>
      <c r="E274" s="152" t="str">
        <f t="shared" si="262"/>
        <v/>
      </c>
      <c r="F274" s="152">
        <v>6</v>
      </c>
      <c r="G274" s="154" t="str">
        <f t="shared" si="271"/>
        <v>06</v>
      </c>
      <c r="H274" s="140" t="str">
        <f>IF(I274="","",VLOOKUP(I274,[3]マスター!$B$2:$C$5000,2,0))</f>
        <v/>
      </c>
      <c r="I274" s="155"/>
      <c r="J274" s="156"/>
      <c r="K274" s="156"/>
      <c r="L274" s="157"/>
      <c r="M274" s="158"/>
      <c r="N274" s="156"/>
      <c r="O274" s="159" t="str">
        <f t="shared" si="263"/>
        <v/>
      </c>
      <c r="P274" s="280" t="str">
        <f>IF(I274="","",VLOOKUP(I274,[3]マスター!$B$2:$C$5000,2,0))</f>
        <v/>
      </c>
      <c r="Q274" s="280" t="e">
        <f>VLOOKUP(R274,[3]マスター!$B$2:$C$5000,2,0)</f>
        <v>#N/A</v>
      </c>
      <c r="R274" s="280" t="e">
        <f>VLOOKUP(S274,[3]マスター!$B$2:$C$5000,2,0)</f>
        <v>#N/A</v>
      </c>
      <c r="S274" s="281" t="str">
        <f>IF(I274="","",VLOOKUP(I274,[3]マスター!$B$2:$D$5000,3,0))</f>
        <v/>
      </c>
      <c r="T274" s="281"/>
      <c r="U274" s="161" t="str">
        <f>IF(I274="","",VLOOKUP(I274,[3]マスター!$B$2:$L$5000,11,0))</f>
        <v/>
      </c>
      <c r="V274" s="161" t="str">
        <f>IF(I274="","",VLOOKUP(I274,[3]マスター!$B$2:$K$5000,10,0))</f>
        <v/>
      </c>
      <c r="W274" s="179">
        <f t="shared" si="274"/>
        <v>0</v>
      </c>
      <c r="X274" s="163">
        <f t="shared" si="275"/>
        <v>0</v>
      </c>
      <c r="Y274" s="179" t="str">
        <f t="shared" si="276"/>
        <v/>
      </c>
      <c r="Z274" s="180" t="str">
        <f t="shared" si="277"/>
        <v/>
      </c>
      <c r="AA274" s="181" t="str">
        <f t="shared" si="278"/>
        <v/>
      </c>
      <c r="AB274" s="181" t="str">
        <f t="shared" si="279"/>
        <v/>
      </c>
      <c r="AC274" s="264" t="str">
        <f t="shared" si="280"/>
        <v/>
      </c>
      <c r="AD274" s="182" t="str">
        <f t="shared" si="281"/>
        <v/>
      </c>
      <c r="AE274" s="182" t="str">
        <f t="shared" si="282"/>
        <v/>
      </c>
      <c r="AF274" s="182" t="str">
        <f t="shared" si="283"/>
        <v/>
      </c>
      <c r="AG274" s="183" t="str">
        <f t="shared" si="284"/>
        <v/>
      </c>
      <c r="AH274" s="168" t="str">
        <f t="shared" si="272"/>
        <v/>
      </c>
      <c r="AL274" s="125">
        <v>1</v>
      </c>
      <c r="AM274" s="123" t="str">
        <f t="shared" si="264"/>
        <v/>
      </c>
      <c r="AN274" s="123" t="str">
        <f t="shared" si="265"/>
        <v/>
      </c>
      <c r="AO274" s="123">
        <f>COUNTIF($I$72:I274,I274)</f>
        <v>7</v>
      </c>
      <c r="AP274" s="172" t="str">
        <f t="shared" si="266"/>
        <v/>
      </c>
      <c r="AQ274" s="173" t="str">
        <f t="shared" si="267"/>
        <v/>
      </c>
      <c r="AR274" s="14">
        <f t="shared" si="259"/>
        <v>0</v>
      </c>
      <c r="AS274" s="177" t="str">
        <f t="shared" si="268"/>
        <v/>
      </c>
      <c r="AU274" s="128" t="str">
        <f t="shared" si="269"/>
        <v/>
      </c>
      <c r="AV274" s="128">
        <f t="shared" si="270"/>
        <v>0</v>
      </c>
      <c r="AW274" s="184">
        <f>IF(AV274&lt;1,0,SUMIF($I$44:I273,I274,$W$44:W273))</f>
        <v>0</v>
      </c>
      <c r="AX274" s="184">
        <f>IF(AV274&lt;2,0,SUMIF($I275:I$348,I274,$W275:W$348))</f>
        <v>0</v>
      </c>
      <c r="AY274" s="128">
        <f t="shared" si="224"/>
        <v>0</v>
      </c>
      <c r="AZ274" s="128">
        <f t="shared" si="225"/>
        <v>0</v>
      </c>
      <c r="BA274" s="175">
        <f>IF(AW274+AX274=0,0,IF(AW274=0,VLOOKUP(I274,I275:$W$348,15,FALSE),VLOOKUP(I274,$I$45:$W274,15,FALSE)))</f>
        <v>0</v>
      </c>
      <c r="BB274" s="128">
        <f t="shared" si="226"/>
        <v>0</v>
      </c>
      <c r="BC274" s="175">
        <f>IF(AW274+AX274=0,0,IF(AW274=0,VLOOKUP(I274,I275:$Y$348,17,FALSE),VLOOKUP(I274,$I$45:$Y274,17,FALSE)))</f>
        <v>0</v>
      </c>
      <c r="BD274" s="175">
        <f t="shared" si="227"/>
        <v>0</v>
      </c>
      <c r="BE274" s="128">
        <f t="shared" si="228"/>
        <v>0</v>
      </c>
      <c r="BF274" s="176" t="str">
        <f t="shared" si="229"/>
        <v/>
      </c>
      <c r="BG274" s="128">
        <f t="shared" si="230"/>
        <v>0</v>
      </c>
      <c r="BH274" s="175" t="str">
        <f t="shared" si="231"/>
        <v/>
      </c>
      <c r="BK274" s="177" t="str">
        <f t="shared" si="273"/>
        <v/>
      </c>
      <c r="BL274" s="177"/>
      <c r="BM274" s="178"/>
      <c r="BN274" s="178"/>
      <c r="BO274" s="178"/>
      <c r="BP274" s="178"/>
      <c r="BQ274" s="178"/>
    </row>
    <row r="275" spans="1:69" ht="30" customHeight="1" x14ac:dyDescent="0.15">
      <c r="A275" s="152" t="str">
        <f t="shared" si="260"/>
        <v/>
      </c>
      <c r="B275" s="152">
        <f t="shared" si="257"/>
        <v>0</v>
      </c>
      <c r="C275" s="152">
        <f t="shared" si="258"/>
        <v>7</v>
      </c>
      <c r="D275" s="152" t="str">
        <f t="shared" si="261"/>
        <v>07</v>
      </c>
      <c r="E275" s="152" t="str">
        <f t="shared" si="262"/>
        <v/>
      </c>
      <c r="F275" s="152">
        <v>7</v>
      </c>
      <c r="G275" s="154" t="str">
        <f t="shared" si="271"/>
        <v>07</v>
      </c>
      <c r="H275" s="140" t="str">
        <f>IF(I275="","",VLOOKUP(I275,[3]マスター!$B$2:$C$5000,2,0))</f>
        <v/>
      </c>
      <c r="I275" s="155"/>
      <c r="J275" s="156"/>
      <c r="K275" s="156"/>
      <c r="L275" s="157"/>
      <c r="M275" s="158"/>
      <c r="N275" s="156"/>
      <c r="O275" s="159" t="str">
        <f t="shared" si="263"/>
        <v/>
      </c>
      <c r="P275" s="280" t="str">
        <f>IF(I275="","",VLOOKUP(I275,[3]マスター!$B$2:$C$5000,2,0))</f>
        <v/>
      </c>
      <c r="Q275" s="280" t="e">
        <f>VLOOKUP(R275,[3]マスター!$B$2:$C$5000,2,0)</f>
        <v>#N/A</v>
      </c>
      <c r="R275" s="280" t="e">
        <f>VLOOKUP(S275,[3]マスター!$B$2:$C$5000,2,0)</f>
        <v>#N/A</v>
      </c>
      <c r="S275" s="281" t="str">
        <f>IF(I275="","",VLOOKUP(I275,[3]マスター!$B$2:$D$5000,3,0))</f>
        <v/>
      </c>
      <c r="T275" s="281"/>
      <c r="U275" s="161" t="str">
        <f>IF(I275="","",VLOOKUP(I275,[3]マスター!$B$2:$L$5000,11,0))</f>
        <v/>
      </c>
      <c r="V275" s="161" t="str">
        <f>IF(I275="","",VLOOKUP(I275,[3]マスター!$B$2:$K$5000,10,0))</f>
        <v/>
      </c>
      <c r="W275" s="179">
        <f t="shared" si="274"/>
        <v>0</v>
      </c>
      <c r="X275" s="163">
        <f t="shared" si="275"/>
        <v>0</v>
      </c>
      <c r="Y275" s="179" t="str">
        <f t="shared" si="276"/>
        <v/>
      </c>
      <c r="Z275" s="180" t="str">
        <f t="shared" si="277"/>
        <v/>
      </c>
      <c r="AA275" s="181" t="str">
        <f t="shared" si="278"/>
        <v/>
      </c>
      <c r="AB275" s="181" t="str">
        <f t="shared" si="279"/>
        <v/>
      </c>
      <c r="AC275" s="264" t="str">
        <f t="shared" si="280"/>
        <v/>
      </c>
      <c r="AD275" s="182" t="str">
        <f t="shared" si="281"/>
        <v/>
      </c>
      <c r="AE275" s="182" t="str">
        <f t="shared" si="282"/>
        <v/>
      </c>
      <c r="AF275" s="182" t="str">
        <f t="shared" si="283"/>
        <v/>
      </c>
      <c r="AG275" s="183" t="str">
        <f t="shared" si="284"/>
        <v/>
      </c>
      <c r="AH275" s="168" t="str">
        <f t="shared" si="272"/>
        <v/>
      </c>
      <c r="AL275" s="125">
        <v>1</v>
      </c>
      <c r="AM275" s="123" t="str">
        <f t="shared" si="264"/>
        <v/>
      </c>
      <c r="AN275" s="123" t="str">
        <f t="shared" si="265"/>
        <v/>
      </c>
      <c r="AO275" s="123">
        <f>COUNTIF($I$72:I275,I275)</f>
        <v>7</v>
      </c>
      <c r="AP275" s="172" t="str">
        <f t="shared" si="266"/>
        <v/>
      </c>
      <c r="AQ275" s="173" t="str">
        <f t="shared" si="267"/>
        <v/>
      </c>
      <c r="AR275" s="14">
        <f t="shared" si="259"/>
        <v>0</v>
      </c>
      <c r="AS275" s="177" t="str">
        <f t="shared" si="268"/>
        <v/>
      </c>
      <c r="AU275" s="128" t="str">
        <f t="shared" si="269"/>
        <v/>
      </c>
      <c r="AV275" s="128">
        <f t="shared" si="270"/>
        <v>0</v>
      </c>
      <c r="AW275" s="184">
        <f>IF(AV275&lt;1,0,SUMIF($I$44:I274,I275,$W$44:W274))</f>
        <v>0</v>
      </c>
      <c r="AX275" s="184">
        <f>IF(AV275&lt;2,0,SUMIF($I276:I$348,I275,$W276:W$348))</f>
        <v>0</v>
      </c>
      <c r="AY275" s="128">
        <f t="shared" si="224"/>
        <v>0</v>
      </c>
      <c r="AZ275" s="128">
        <f t="shared" si="225"/>
        <v>0</v>
      </c>
      <c r="BA275" s="175">
        <f>IF(AW275+AX275=0,0,IF(AW275=0,VLOOKUP(I275,I276:$W$348,15,FALSE),VLOOKUP(I275,$I$45:$W275,15,FALSE)))</f>
        <v>0</v>
      </c>
      <c r="BB275" s="128">
        <f t="shared" si="226"/>
        <v>0</v>
      </c>
      <c r="BC275" s="175">
        <f>IF(AW275+AX275=0,0,IF(AW275=0,VLOOKUP(I275,I276:$Y$348,17,FALSE),VLOOKUP(I275,$I$45:$Y275,17,FALSE)))</f>
        <v>0</v>
      </c>
      <c r="BD275" s="175">
        <f t="shared" si="227"/>
        <v>0</v>
      </c>
      <c r="BE275" s="128">
        <f t="shared" si="228"/>
        <v>0</v>
      </c>
      <c r="BF275" s="176" t="str">
        <f t="shared" si="229"/>
        <v/>
      </c>
      <c r="BG275" s="128">
        <f t="shared" si="230"/>
        <v>0</v>
      </c>
      <c r="BH275" s="175" t="str">
        <f t="shared" si="231"/>
        <v/>
      </c>
      <c r="BK275" s="177" t="str">
        <f t="shared" si="273"/>
        <v/>
      </c>
      <c r="BL275" s="177"/>
      <c r="BM275" s="178"/>
      <c r="BN275" s="178"/>
      <c r="BO275" s="178"/>
      <c r="BP275" s="178"/>
      <c r="BQ275" s="178"/>
    </row>
    <row r="276" spans="1:69" ht="30" customHeight="1" x14ac:dyDescent="0.15">
      <c r="A276" s="152" t="str">
        <f t="shared" si="260"/>
        <v/>
      </c>
      <c r="B276" s="152">
        <f t="shared" si="257"/>
        <v>0</v>
      </c>
      <c r="C276" s="152">
        <f t="shared" si="258"/>
        <v>7</v>
      </c>
      <c r="D276" s="152" t="str">
        <f t="shared" si="261"/>
        <v>08</v>
      </c>
      <c r="E276" s="152" t="str">
        <f t="shared" si="262"/>
        <v/>
      </c>
      <c r="F276" s="152">
        <v>8</v>
      </c>
      <c r="G276" s="154" t="str">
        <f t="shared" si="271"/>
        <v>08</v>
      </c>
      <c r="H276" s="140" t="str">
        <f>IF(I276="","",VLOOKUP(I276,[3]マスター!$B$2:$C$5000,2,0))</f>
        <v/>
      </c>
      <c r="I276" s="155"/>
      <c r="J276" s="156"/>
      <c r="K276" s="156"/>
      <c r="L276" s="157"/>
      <c r="M276" s="158"/>
      <c r="N276" s="156"/>
      <c r="O276" s="159" t="str">
        <f t="shared" si="263"/>
        <v/>
      </c>
      <c r="P276" s="280" t="str">
        <f>IF(I276="","",VLOOKUP(I276,[3]マスター!$B$2:$C$5000,2,0))</f>
        <v/>
      </c>
      <c r="Q276" s="280" t="e">
        <f>VLOOKUP(R276,[3]マスター!$B$2:$C$5000,2,0)</f>
        <v>#N/A</v>
      </c>
      <c r="R276" s="280" t="e">
        <f>VLOOKUP(S276,[3]マスター!$B$2:$C$5000,2,0)</f>
        <v>#N/A</v>
      </c>
      <c r="S276" s="281" t="str">
        <f>IF(I276="","",VLOOKUP(I276,[3]マスター!$B$2:$D$5000,3,0))</f>
        <v/>
      </c>
      <c r="T276" s="281"/>
      <c r="U276" s="161" t="str">
        <f>IF(I276="","",VLOOKUP(I276,[3]マスター!$B$2:$L$5000,11,0))</f>
        <v/>
      </c>
      <c r="V276" s="161" t="str">
        <f>IF(I276="","",VLOOKUP(I276,[3]マスター!$B$2:$K$5000,10,0))</f>
        <v/>
      </c>
      <c r="W276" s="179">
        <f t="shared" si="274"/>
        <v>0</v>
      </c>
      <c r="X276" s="163">
        <f t="shared" si="275"/>
        <v>0</v>
      </c>
      <c r="Y276" s="179" t="str">
        <f t="shared" si="276"/>
        <v/>
      </c>
      <c r="Z276" s="180" t="str">
        <f t="shared" si="277"/>
        <v/>
      </c>
      <c r="AA276" s="181" t="str">
        <f t="shared" si="278"/>
        <v/>
      </c>
      <c r="AB276" s="181" t="str">
        <f t="shared" si="279"/>
        <v/>
      </c>
      <c r="AC276" s="264" t="str">
        <f t="shared" si="280"/>
        <v/>
      </c>
      <c r="AD276" s="182" t="str">
        <f t="shared" si="281"/>
        <v/>
      </c>
      <c r="AE276" s="182" t="str">
        <f t="shared" si="282"/>
        <v/>
      </c>
      <c r="AF276" s="182" t="str">
        <f t="shared" si="283"/>
        <v/>
      </c>
      <c r="AG276" s="183" t="str">
        <f t="shared" si="284"/>
        <v/>
      </c>
      <c r="AH276" s="168" t="str">
        <f t="shared" si="272"/>
        <v/>
      </c>
      <c r="AL276" s="125">
        <v>1</v>
      </c>
      <c r="AM276" s="123" t="str">
        <f t="shared" si="264"/>
        <v/>
      </c>
      <c r="AN276" s="123" t="str">
        <f t="shared" si="265"/>
        <v/>
      </c>
      <c r="AO276" s="123">
        <f>COUNTIF($I$72:I276,I276)</f>
        <v>7</v>
      </c>
      <c r="AP276" s="172" t="str">
        <f t="shared" si="266"/>
        <v/>
      </c>
      <c r="AQ276" s="173" t="str">
        <f t="shared" si="267"/>
        <v/>
      </c>
      <c r="AR276" s="14">
        <f t="shared" si="259"/>
        <v>0</v>
      </c>
      <c r="AS276" s="177" t="str">
        <f t="shared" si="268"/>
        <v/>
      </c>
      <c r="AU276" s="128" t="str">
        <f t="shared" si="269"/>
        <v/>
      </c>
      <c r="AV276" s="128">
        <f t="shared" si="270"/>
        <v>0</v>
      </c>
      <c r="AW276" s="184">
        <f>IF(AV276&lt;1,0,SUMIF($I$44:I275,I276,$W$44:W275))</f>
        <v>0</v>
      </c>
      <c r="AX276" s="184">
        <f>IF(AV276&lt;2,0,SUMIF($I277:I$348,I276,$W277:W$348))</f>
        <v>0</v>
      </c>
      <c r="AY276" s="128">
        <f t="shared" si="224"/>
        <v>0</v>
      </c>
      <c r="AZ276" s="128">
        <f t="shared" si="225"/>
        <v>0</v>
      </c>
      <c r="BA276" s="175">
        <f>IF(AW276+AX276=0,0,IF(AW276=0,VLOOKUP(I276,I277:$W$348,15,FALSE),VLOOKUP(I276,$I$45:$W276,15,FALSE)))</f>
        <v>0</v>
      </c>
      <c r="BB276" s="128">
        <f t="shared" si="226"/>
        <v>0</v>
      </c>
      <c r="BC276" s="175">
        <f>IF(AW276+AX276=0,0,IF(AW276=0,VLOOKUP(I276,I277:$Y$348,17,FALSE),VLOOKUP(I276,$I$45:$Y276,17,FALSE)))</f>
        <v>0</v>
      </c>
      <c r="BD276" s="175">
        <f t="shared" si="227"/>
        <v>0</v>
      </c>
      <c r="BE276" s="128">
        <f t="shared" si="228"/>
        <v>0</v>
      </c>
      <c r="BF276" s="176" t="str">
        <f t="shared" si="229"/>
        <v/>
      </c>
      <c r="BG276" s="128">
        <f t="shared" si="230"/>
        <v>0</v>
      </c>
      <c r="BH276" s="175" t="str">
        <f t="shared" si="231"/>
        <v/>
      </c>
      <c r="BK276" s="177" t="str">
        <f t="shared" si="273"/>
        <v/>
      </c>
      <c r="BL276" s="177"/>
      <c r="BM276" s="178"/>
      <c r="BN276" s="178"/>
      <c r="BO276" s="178"/>
      <c r="BP276" s="178"/>
      <c r="BQ276" s="178"/>
    </row>
    <row r="277" spans="1:69" ht="30" customHeight="1" x14ac:dyDescent="0.15">
      <c r="A277" s="152" t="str">
        <f t="shared" si="260"/>
        <v/>
      </c>
      <c r="B277" s="152">
        <f t="shared" si="257"/>
        <v>0</v>
      </c>
      <c r="C277" s="152">
        <f t="shared" si="258"/>
        <v>7</v>
      </c>
      <c r="D277" s="152" t="str">
        <f t="shared" si="261"/>
        <v>09</v>
      </c>
      <c r="E277" s="152" t="str">
        <f t="shared" si="262"/>
        <v/>
      </c>
      <c r="F277" s="152">
        <v>9</v>
      </c>
      <c r="G277" s="154" t="str">
        <f t="shared" si="271"/>
        <v>09</v>
      </c>
      <c r="H277" s="140" t="str">
        <f>IF(I277="","",VLOOKUP(I277,[3]マスター!$B$2:$C$5000,2,0))</f>
        <v/>
      </c>
      <c r="I277" s="155"/>
      <c r="J277" s="156"/>
      <c r="K277" s="156"/>
      <c r="L277" s="157"/>
      <c r="M277" s="158"/>
      <c r="N277" s="156"/>
      <c r="O277" s="159" t="str">
        <f t="shared" si="263"/>
        <v/>
      </c>
      <c r="P277" s="280" t="str">
        <f>IF(I277="","",VLOOKUP(I277,[3]マスター!$B$2:$C$5000,2,0))</f>
        <v/>
      </c>
      <c r="Q277" s="280" t="e">
        <f>VLOOKUP(R277,[3]マスター!$B$2:$C$5000,2,0)</f>
        <v>#N/A</v>
      </c>
      <c r="R277" s="280" t="e">
        <f>VLOOKUP(S277,[3]マスター!$B$2:$C$5000,2,0)</f>
        <v>#N/A</v>
      </c>
      <c r="S277" s="281" t="str">
        <f>IF(I277="","",VLOOKUP(I277,[3]マスター!$B$2:$D$5000,3,0))</f>
        <v/>
      </c>
      <c r="T277" s="281"/>
      <c r="U277" s="161" t="str">
        <f>IF(I277="","",VLOOKUP(I277,[3]マスター!$B$2:$L$5000,11,0))</f>
        <v/>
      </c>
      <c r="V277" s="161" t="str">
        <f>IF(I277="","",VLOOKUP(I277,[3]マスター!$B$2:$K$5000,10,0))</f>
        <v/>
      </c>
      <c r="W277" s="179">
        <f t="shared" si="274"/>
        <v>0</v>
      </c>
      <c r="X277" s="163">
        <f t="shared" si="275"/>
        <v>0</v>
      </c>
      <c r="Y277" s="179" t="str">
        <f t="shared" si="276"/>
        <v/>
      </c>
      <c r="Z277" s="180" t="str">
        <f t="shared" si="277"/>
        <v/>
      </c>
      <c r="AA277" s="181" t="str">
        <f t="shared" si="278"/>
        <v/>
      </c>
      <c r="AB277" s="181" t="str">
        <f t="shared" si="279"/>
        <v/>
      </c>
      <c r="AC277" s="264" t="str">
        <f t="shared" si="280"/>
        <v/>
      </c>
      <c r="AD277" s="182" t="str">
        <f t="shared" si="281"/>
        <v/>
      </c>
      <c r="AE277" s="182" t="str">
        <f t="shared" si="282"/>
        <v/>
      </c>
      <c r="AF277" s="182" t="str">
        <f t="shared" si="283"/>
        <v/>
      </c>
      <c r="AG277" s="183" t="str">
        <f t="shared" si="284"/>
        <v/>
      </c>
      <c r="AH277" s="168" t="str">
        <f t="shared" si="272"/>
        <v/>
      </c>
      <c r="AL277" s="125">
        <v>1</v>
      </c>
      <c r="AM277" s="123" t="str">
        <f t="shared" si="264"/>
        <v/>
      </c>
      <c r="AN277" s="123" t="str">
        <f t="shared" si="265"/>
        <v/>
      </c>
      <c r="AO277" s="123">
        <f>COUNTIF($I$72:I277,I277)</f>
        <v>7</v>
      </c>
      <c r="AP277" s="172" t="str">
        <f t="shared" si="266"/>
        <v/>
      </c>
      <c r="AQ277" s="173" t="str">
        <f t="shared" si="267"/>
        <v/>
      </c>
      <c r="AR277" s="14">
        <f t="shared" si="259"/>
        <v>0</v>
      </c>
      <c r="AS277" s="177" t="str">
        <f t="shared" si="268"/>
        <v/>
      </c>
      <c r="AU277" s="128" t="str">
        <f t="shared" si="269"/>
        <v/>
      </c>
      <c r="AV277" s="128">
        <f t="shared" si="270"/>
        <v>0</v>
      </c>
      <c r="AW277" s="184">
        <f>IF(AV277&lt;1,0,SUMIF($I$44:I276,I277,$W$44:W276))</f>
        <v>0</v>
      </c>
      <c r="AX277" s="184">
        <f>IF(AV277&lt;2,0,SUMIF($I278:I$348,I277,$W278:W$348))</f>
        <v>0</v>
      </c>
      <c r="AY277" s="128">
        <f t="shared" si="224"/>
        <v>0</v>
      </c>
      <c r="AZ277" s="128">
        <f t="shared" si="225"/>
        <v>0</v>
      </c>
      <c r="BA277" s="175">
        <f>IF(AW277+AX277=0,0,IF(AW277=0,VLOOKUP(I277,I278:$W$348,15,FALSE),VLOOKUP(I277,$I$45:$W277,15,FALSE)))</f>
        <v>0</v>
      </c>
      <c r="BB277" s="128">
        <f t="shared" si="226"/>
        <v>0</v>
      </c>
      <c r="BC277" s="175">
        <f>IF(AW277+AX277=0,0,IF(AW277=0,VLOOKUP(I277,I278:$Y$348,17,FALSE),VLOOKUP(I277,$I$45:$Y277,17,FALSE)))</f>
        <v>0</v>
      </c>
      <c r="BD277" s="175">
        <f t="shared" si="227"/>
        <v>0</v>
      </c>
      <c r="BE277" s="128">
        <f t="shared" si="228"/>
        <v>0</v>
      </c>
      <c r="BF277" s="176" t="str">
        <f t="shared" si="229"/>
        <v/>
      </c>
      <c r="BG277" s="128">
        <f t="shared" si="230"/>
        <v>0</v>
      </c>
      <c r="BH277" s="175" t="str">
        <f t="shared" si="231"/>
        <v/>
      </c>
      <c r="BK277" s="177" t="str">
        <f t="shared" si="273"/>
        <v/>
      </c>
      <c r="BL277" s="177"/>
      <c r="BM277" s="178"/>
      <c r="BN277" s="178"/>
      <c r="BO277" s="178"/>
      <c r="BP277" s="178"/>
      <c r="BQ277" s="178"/>
    </row>
    <row r="278" spans="1:69" ht="30" customHeight="1" x14ac:dyDescent="0.15">
      <c r="A278" s="152" t="str">
        <f t="shared" si="260"/>
        <v/>
      </c>
      <c r="B278" s="152">
        <f t="shared" si="257"/>
        <v>0</v>
      </c>
      <c r="C278" s="152">
        <f t="shared" si="258"/>
        <v>7</v>
      </c>
      <c r="D278" s="152" t="str">
        <f t="shared" si="261"/>
        <v>010</v>
      </c>
      <c r="E278" s="152" t="str">
        <f t="shared" si="262"/>
        <v/>
      </c>
      <c r="F278" s="152">
        <v>10</v>
      </c>
      <c r="G278" s="154" t="str">
        <f t="shared" si="271"/>
        <v>010</v>
      </c>
      <c r="H278" s="140" t="str">
        <f>IF(I278="","",VLOOKUP(I278,[3]マスター!$B$2:$C$5000,2,0))</f>
        <v/>
      </c>
      <c r="I278" s="155"/>
      <c r="J278" s="156"/>
      <c r="K278" s="156"/>
      <c r="L278" s="157"/>
      <c r="M278" s="158"/>
      <c r="N278" s="156"/>
      <c r="O278" s="159" t="str">
        <f t="shared" si="263"/>
        <v/>
      </c>
      <c r="P278" s="280" t="str">
        <f>IF(I278="","",VLOOKUP(I278,[3]マスター!$B$2:$C$5000,2,0))</f>
        <v/>
      </c>
      <c r="Q278" s="280" t="e">
        <f>VLOOKUP(R278,[3]マスター!$B$2:$C$5000,2,0)</f>
        <v>#N/A</v>
      </c>
      <c r="R278" s="280" t="e">
        <f>VLOOKUP(S278,[3]マスター!$B$2:$C$5000,2,0)</f>
        <v>#N/A</v>
      </c>
      <c r="S278" s="281" t="str">
        <f>IF(I278="","",VLOOKUP(I278,[3]マスター!$B$2:$D$5000,3,0))</f>
        <v/>
      </c>
      <c r="T278" s="281"/>
      <c r="U278" s="161" t="str">
        <f>IF(I278="","",VLOOKUP(I278,[3]マスター!$B$2:$L$5000,11,0))</f>
        <v/>
      </c>
      <c r="V278" s="161" t="str">
        <f>IF(I278="","",VLOOKUP(I278,[3]マスター!$B$2:$K$5000,10,0))</f>
        <v/>
      </c>
      <c r="W278" s="179">
        <f t="shared" si="274"/>
        <v>0</v>
      </c>
      <c r="X278" s="163">
        <f t="shared" si="275"/>
        <v>0</v>
      </c>
      <c r="Y278" s="179" t="str">
        <f t="shared" si="276"/>
        <v/>
      </c>
      <c r="Z278" s="180" t="str">
        <f t="shared" si="277"/>
        <v/>
      </c>
      <c r="AA278" s="181" t="str">
        <f t="shared" si="278"/>
        <v/>
      </c>
      <c r="AB278" s="181" t="str">
        <f t="shared" si="279"/>
        <v/>
      </c>
      <c r="AC278" s="264" t="str">
        <f t="shared" si="280"/>
        <v/>
      </c>
      <c r="AD278" s="182" t="str">
        <f t="shared" si="281"/>
        <v/>
      </c>
      <c r="AE278" s="182" t="str">
        <f t="shared" si="282"/>
        <v/>
      </c>
      <c r="AF278" s="182" t="str">
        <f t="shared" si="283"/>
        <v/>
      </c>
      <c r="AG278" s="183" t="str">
        <f t="shared" si="284"/>
        <v/>
      </c>
      <c r="AH278" s="168" t="str">
        <f t="shared" si="272"/>
        <v/>
      </c>
      <c r="AL278" s="125">
        <v>1</v>
      </c>
      <c r="AM278" s="123" t="str">
        <f t="shared" si="264"/>
        <v/>
      </c>
      <c r="AN278" s="123" t="str">
        <f t="shared" si="265"/>
        <v/>
      </c>
      <c r="AO278" s="123">
        <f>COUNTIF($I$72:I278,I278)</f>
        <v>7</v>
      </c>
      <c r="AP278" s="172" t="str">
        <f t="shared" si="266"/>
        <v/>
      </c>
      <c r="AQ278" s="173" t="str">
        <f t="shared" si="267"/>
        <v/>
      </c>
      <c r="AR278" s="14">
        <f t="shared" si="259"/>
        <v>0</v>
      </c>
      <c r="AS278" s="177" t="str">
        <f t="shared" si="268"/>
        <v/>
      </c>
      <c r="AU278" s="128" t="str">
        <f t="shared" si="269"/>
        <v/>
      </c>
      <c r="AV278" s="128">
        <f t="shared" si="270"/>
        <v>0</v>
      </c>
      <c r="AW278" s="184">
        <f>IF(AV278&lt;1,0,SUMIF($I$44:I277,I278,$W$44:W277))</f>
        <v>0</v>
      </c>
      <c r="AX278" s="184">
        <f>IF(AV278&lt;2,0,SUMIF($I279:I$348,I278,$W279:W$348))</f>
        <v>0</v>
      </c>
      <c r="AY278" s="128">
        <f t="shared" si="224"/>
        <v>0</v>
      </c>
      <c r="AZ278" s="128">
        <f t="shared" si="225"/>
        <v>0</v>
      </c>
      <c r="BA278" s="175">
        <f>IF(AW278+AX278=0,0,IF(AW278=0,VLOOKUP(I278,I279:$W$348,15,FALSE),VLOOKUP(I278,$I$45:$W278,15,FALSE)))</f>
        <v>0</v>
      </c>
      <c r="BB278" s="128">
        <f t="shared" si="226"/>
        <v>0</v>
      </c>
      <c r="BC278" s="175">
        <f>IF(AW278+AX278=0,0,IF(AW278=0,VLOOKUP(I278,I279:$Y$348,17,FALSE),VLOOKUP(I278,$I$45:$Y278,17,FALSE)))</f>
        <v>0</v>
      </c>
      <c r="BD278" s="175">
        <f t="shared" si="227"/>
        <v>0</v>
      </c>
      <c r="BE278" s="128">
        <f t="shared" si="228"/>
        <v>0</v>
      </c>
      <c r="BF278" s="176" t="str">
        <f t="shared" si="229"/>
        <v/>
      </c>
      <c r="BG278" s="128">
        <f t="shared" si="230"/>
        <v>0</v>
      </c>
      <c r="BH278" s="175" t="str">
        <f t="shared" si="231"/>
        <v/>
      </c>
      <c r="BK278" s="177" t="str">
        <f t="shared" si="273"/>
        <v/>
      </c>
      <c r="BL278" s="177"/>
      <c r="BM278" s="178"/>
      <c r="BN278" s="178"/>
      <c r="BO278" s="178"/>
      <c r="BP278" s="178"/>
      <c r="BQ278" s="178"/>
    </row>
    <row r="279" spans="1:69" ht="30" customHeight="1" x14ac:dyDescent="0.15">
      <c r="A279" s="152" t="str">
        <f t="shared" si="260"/>
        <v/>
      </c>
      <c r="B279" s="152">
        <f t="shared" si="257"/>
        <v>0</v>
      </c>
      <c r="C279" s="152">
        <f t="shared" si="258"/>
        <v>7</v>
      </c>
      <c r="D279" s="152" t="str">
        <f t="shared" si="261"/>
        <v>011</v>
      </c>
      <c r="E279" s="152" t="str">
        <f t="shared" si="262"/>
        <v/>
      </c>
      <c r="F279" s="152">
        <v>11</v>
      </c>
      <c r="G279" s="154" t="str">
        <f t="shared" si="271"/>
        <v>011</v>
      </c>
      <c r="H279" s="140" t="str">
        <f>IF(I279="","",VLOOKUP(I279,[3]マスター!$B$2:$C$5000,2,0))</f>
        <v/>
      </c>
      <c r="I279" s="155"/>
      <c r="J279" s="156"/>
      <c r="K279" s="156"/>
      <c r="L279" s="157"/>
      <c r="M279" s="158"/>
      <c r="N279" s="156"/>
      <c r="O279" s="159" t="str">
        <f t="shared" si="263"/>
        <v/>
      </c>
      <c r="P279" s="280" t="str">
        <f>IF(I279="","",VLOOKUP(I279,[3]マスター!$B$2:$C$5000,2,0))</f>
        <v/>
      </c>
      <c r="Q279" s="280" t="e">
        <f>VLOOKUP(R279,[3]マスター!$B$2:$C$5000,2,0)</f>
        <v>#N/A</v>
      </c>
      <c r="R279" s="280" t="e">
        <f>VLOOKUP(S279,[3]マスター!$B$2:$C$5000,2,0)</f>
        <v>#N/A</v>
      </c>
      <c r="S279" s="281" t="str">
        <f>IF(I279="","",VLOOKUP(I279,[3]マスター!$B$2:$D$5000,3,0))</f>
        <v/>
      </c>
      <c r="T279" s="281"/>
      <c r="U279" s="161" t="str">
        <f>IF(I279="","",VLOOKUP(I279,[3]マスター!$B$2:$L$5000,11,0))</f>
        <v/>
      </c>
      <c r="V279" s="161" t="str">
        <f>IF(I279="","",VLOOKUP(I279,[3]マスター!$B$2:$K$5000,10,0))</f>
        <v/>
      </c>
      <c r="W279" s="179">
        <f t="shared" si="274"/>
        <v>0</v>
      </c>
      <c r="X279" s="163">
        <f t="shared" si="275"/>
        <v>0</v>
      </c>
      <c r="Y279" s="179" t="str">
        <f t="shared" si="276"/>
        <v/>
      </c>
      <c r="Z279" s="180" t="str">
        <f t="shared" si="277"/>
        <v/>
      </c>
      <c r="AA279" s="181" t="str">
        <f t="shared" si="278"/>
        <v/>
      </c>
      <c r="AB279" s="181" t="str">
        <f t="shared" si="279"/>
        <v/>
      </c>
      <c r="AC279" s="264" t="str">
        <f t="shared" si="280"/>
        <v/>
      </c>
      <c r="AD279" s="182" t="str">
        <f t="shared" si="281"/>
        <v/>
      </c>
      <c r="AE279" s="182" t="str">
        <f t="shared" si="282"/>
        <v/>
      </c>
      <c r="AF279" s="182" t="str">
        <f t="shared" si="283"/>
        <v/>
      </c>
      <c r="AG279" s="183" t="str">
        <f t="shared" si="284"/>
        <v/>
      </c>
      <c r="AH279" s="168" t="str">
        <f t="shared" si="272"/>
        <v/>
      </c>
      <c r="AL279" s="125">
        <v>1</v>
      </c>
      <c r="AM279" s="123" t="str">
        <f t="shared" si="264"/>
        <v/>
      </c>
      <c r="AN279" s="123" t="str">
        <f t="shared" si="265"/>
        <v/>
      </c>
      <c r="AO279" s="123">
        <f>COUNTIF($I$72:I279,I279)</f>
        <v>7</v>
      </c>
      <c r="AP279" s="172" t="str">
        <f t="shared" si="266"/>
        <v/>
      </c>
      <c r="AQ279" s="173" t="str">
        <f t="shared" si="267"/>
        <v/>
      </c>
      <c r="AR279" s="14">
        <f t="shared" si="259"/>
        <v>0</v>
      </c>
      <c r="AS279" s="177" t="str">
        <f t="shared" si="268"/>
        <v/>
      </c>
      <c r="AU279" s="128" t="str">
        <f t="shared" si="269"/>
        <v/>
      </c>
      <c r="AV279" s="128">
        <f t="shared" si="270"/>
        <v>0</v>
      </c>
      <c r="AW279" s="184">
        <f>IF(AV279&lt;1,0,SUMIF($I$44:I278,I279,$W$44:W278))</f>
        <v>0</v>
      </c>
      <c r="AX279" s="184">
        <f>IF(AV279&lt;2,0,SUMIF($I280:I$348,I279,$W280:W$348))</f>
        <v>0</v>
      </c>
      <c r="AY279" s="128">
        <f t="shared" si="224"/>
        <v>0</v>
      </c>
      <c r="AZ279" s="128">
        <f t="shared" si="225"/>
        <v>0</v>
      </c>
      <c r="BA279" s="175">
        <f>IF(AW279+AX279=0,0,IF(AW279=0,VLOOKUP(I279,I280:$W$348,15,FALSE),VLOOKUP(I279,$I$45:$W279,15,FALSE)))</f>
        <v>0</v>
      </c>
      <c r="BB279" s="128">
        <f t="shared" si="226"/>
        <v>0</v>
      </c>
      <c r="BC279" s="175">
        <f>IF(AW279+AX279=0,0,IF(AW279=0,VLOOKUP(I279,I280:$Y$348,17,FALSE),VLOOKUP(I279,$I$45:$Y279,17,FALSE)))</f>
        <v>0</v>
      </c>
      <c r="BD279" s="175">
        <f t="shared" si="227"/>
        <v>0</v>
      </c>
      <c r="BE279" s="128">
        <f t="shared" si="228"/>
        <v>0</v>
      </c>
      <c r="BF279" s="176" t="str">
        <f t="shared" si="229"/>
        <v/>
      </c>
      <c r="BG279" s="128">
        <f t="shared" si="230"/>
        <v>0</v>
      </c>
      <c r="BH279" s="175" t="str">
        <f t="shared" si="231"/>
        <v/>
      </c>
      <c r="BK279" s="177" t="str">
        <f t="shared" si="273"/>
        <v/>
      </c>
      <c r="BL279" s="177"/>
      <c r="BM279" s="178"/>
      <c r="BN279" s="178"/>
      <c r="BO279" s="178"/>
      <c r="BP279" s="178"/>
      <c r="BQ279" s="178"/>
    </row>
    <row r="280" spans="1:69" ht="30" customHeight="1" x14ac:dyDescent="0.15">
      <c r="A280" s="152" t="str">
        <f t="shared" si="260"/>
        <v/>
      </c>
      <c r="B280" s="152">
        <f t="shared" si="257"/>
        <v>0</v>
      </c>
      <c r="C280" s="152">
        <f t="shared" si="258"/>
        <v>7</v>
      </c>
      <c r="D280" s="152" t="str">
        <f t="shared" si="261"/>
        <v>012</v>
      </c>
      <c r="E280" s="152" t="str">
        <f t="shared" si="262"/>
        <v/>
      </c>
      <c r="F280" s="152">
        <v>12</v>
      </c>
      <c r="G280" s="154" t="str">
        <f t="shared" si="271"/>
        <v>012</v>
      </c>
      <c r="H280" s="140" t="str">
        <f>IF(I280="","",VLOOKUP(I280,[3]マスター!$B$2:$C$5000,2,0))</f>
        <v/>
      </c>
      <c r="I280" s="155"/>
      <c r="J280" s="156"/>
      <c r="K280" s="156"/>
      <c r="L280" s="157"/>
      <c r="M280" s="158"/>
      <c r="N280" s="156"/>
      <c r="O280" s="159" t="str">
        <f t="shared" si="263"/>
        <v/>
      </c>
      <c r="P280" s="280" t="str">
        <f>IF(I280="","",VLOOKUP(I280,[3]マスター!$B$2:$C$5000,2,0))</f>
        <v/>
      </c>
      <c r="Q280" s="280" t="e">
        <f>VLOOKUP(R280,[3]マスター!$B$2:$C$5000,2,0)</f>
        <v>#N/A</v>
      </c>
      <c r="R280" s="280" t="e">
        <f>VLOOKUP(S280,[3]マスター!$B$2:$C$5000,2,0)</f>
        <v>#N/A</v>
      </c>
      <c r="S280" s="281" t="str">
        <f>IF(I280="","",VLOOKUP(I280,[3]マスター!$B$2:$D$5000,3,0))</f>
        <v/>
      </c>
      <c r="T280" s="281"/>
      <c r="U280" s="161" t="str">
        <f>IF(I280="","",VLOOKUP(I280,[3]マスター!$B$2:$L$5000,11,0))</f>
        <v/>
      </c>
      <c r="V280" s="161" t="str">
        <f>IF(I280="","",VLOOKUP(I280,[3]マスター!$B$2:$K$5000,10,0))</f>
        <v/>
      </c>
      <c r="W280" s="179">
        <f t="shared" si="274"/>
        <v>0</v>
      </c>
      <c r="X280" s="163">
        <f t="shared" si="275"/>
        <v>0</v>
      </c>
      <c r="Y280" s="179" t="str">
        <f t="shared" si="276"/>
        <v/>
      </c>
      <c r="Z280" s="180" t="str">
        <f t="shared" si="277"/>
        <v/>
      </c>
      <c r="AA280" s="181" t="str">
        <f t="shared" si="278"/>
        <v/>
      </c>
      <c r="AB280" s="181" t="str">
        <f t="shared" si="279"/>
        <v/>
      </c>
      <c r="AC280" s="264" t="str">
        <f t="shared" si="280"/>
        <v/>
      </c>
      <c r="AD280" s="182" t="str">
        <f t="shared" si="281"/>
        <v/>
      </c>
      <c r="AE280" s="182" t="str">
        <f t="shared" si="282"/>
        <v/>
      </c>
      <c r="AF280" s="182" t="str">
        <f t="shared" si="283"/>
        <v/>
      </c>
      <c r="AG280" s="183" t="str">
        <f t="shared" si="284"/>
        <v/>
      </c>
      <c r="AH280" s="168" t="str">
        <f t="shared" si="272"/>
        <v/>
      </c>
      <c r="AL280" s="125">
        <v>1</v>
      </c>
      <c r="AM280" s="123" t="str">
        <f t="shared" si="264"/>
        <v/>
      </c>
      <c r="AN280" s="123" t="str">
        <f t="shared" si="265"/>
        <v/>
      </c>
      <c r="AO280" s="123">
        <f>COUNTIF($I$72:I280,I280)</f>
        <v>7</v>
      </c>
      <c r="AP280" s="172" t="str">
        <f t="shared" si="266"/>
        <v/>
      </c>
      <c r="AQ280" s="173" t="str">
        <f t="shared" si="267"/>
        <v/>
      </c>
      <c r="AR280" s="14">
        <f t="shared" si="259"/>
        <v>0</v>
      </c>
      <c r="AS280" s="177" t="str">
        <f t="shared" si="268"/>
        <v/>
      </c>
      <c r="AU280" s="128" t="str">
        <f t="shared" si="269"/>
        <v/>
      </c>
      <c r="AV280" s="128">
        <f t="shared" si="270"/>
        <v>0</v>
      </c>
      <c r="AW280" s="184">
        <f>IF(AV280&lt;1,0,SUMIF($I$44:I279,I280,$W$44:W279))</f>
        <v>0</v>
      </c>
      <c r="AX280" s="184">
        <f>IF(AV280&lt;2,0,SUMIF($I281:I$348,I280,$W281:W$348))</f>
        <v>0</v>
      </c>
      <c r="AY280" s="128">
        <f t="shared" si="224"/>
        <v>0</v>
      </c>
      <c r="AZ280" s="128">
        <f t="shared" si="225"/>
        <v>0</v>
      </c>
      <c r="BA280" s="175">
        <f>IF(AW280+AX280=0,0,IF(AW280=0,VLOOKUP(I280,I281:$W$348,15,FALSE),VLOOKUP(I280,$I$45:$W280,15,FALSE)))</f>
        <v>0</v>
      </c>
      <c r="BB280" s="128">
        <f t="shared" si="226"/>
        <v>0</v>
      </c>
      <c r="BC280" s="175">
        <f>IF(AW280+AX280=0,0,IF(AW280=0,VLOOKUP(I280,I281:$Y$348,17,FALSE),VLOOKUP(I280,$I$45:$Y280,17,FALSE)))</f>
        <v>0</v>
      </c>
      <c r="BD280" s="175">
        <f t="shared" si="227"/>
        <v>0</v>
      </c>
      <c r="BE280" s="128">
        <f t="shared" si="228"/>
        <v>0</v>
      </c>
      <c r="BF280" s="176" t="str">
        <f t="shared" si="229"/>
        <v/>
      </c>
      <c r="BG280" s="128">
        <f t="shared" si="230"/>
        <v>0</v>
      </c>
      <c r="BH280" s="175" t="str">
        <f t="shared" si="231"/>
        <v/>
      </c>
      <c r="BK280" s="177" t="str">
        <f t="shared" si="273"/>
        <v/>
      </c>
      <c r="BL280" s="177"/>
      <c r="BM280" s="178"/>
      <c r="BN280" s="178"/>
      <c r="BO280" s="178"/>
      <c r="BP280" s="178"/>
      <c r="BQ280" s="178"/>
    </row>
    <row r="281" spans="1:69" ht="30" customHeight="1" x14ac:dyDescent="0.15">
      <c r="A281" s="152" t="str">
        <f t="shared" si="260"/>
        <v/>
      </c>
      <c r="B281" s="152">
        <f t="shared" si="257"/>
        <v>0</v>
      </c>
      <c r="C281" s="152">
        <f t="shared" si="258"/>
        <v>7</v>
      </c>
      <c r="D281" s="152" t="str">
        <f t="shared" si="261"/>
        <v>013</v>
      </c>
      <c r="E281" s="152" t="str">
        <f t="shared" si="262"/>
        <v/>
      </c>
      <c r="F281" s="152">
        <v>13</v>
      </c>
      <c r="G281" s="154" t="str">
        <f t="shared" si="271"/>
        <v>013</v>
      </c>
      <c r="H281" s="140" t="str">
        <f>IF(I281="","",VLOOKUP(I281,[3]マスター!$B$2:$C$5000,2,0))</f>
        <v/>
      </c>
      <c r="I281" s="155"/>
      <c r="J281" s="156"/>
      <c r="K281" s="156"/>
      <c r="L281" s="157"/>
      <c r="M281" s="158"/>
      <c r="N281" s="156"/>
      <c r="O281" s="159" t="str">
        <f t="shared" si="263"/>
        <v/>
      </c>
      <c r="P281" s="280" t="str">
        <f>IF(I281="","",VLOOKUP(I281,[3]マスター!$B$2:$C$5000,2,0))</f>
        <v/>
      </c>
      <c r="Q281" s="280" t="e">
        <f>VLOOKUP(R281,[3]マスター!$B$2:$C$5000,2,0)</f>
        <v>#N/A</v>
      </c>
      <c r="R281" s="280" t="e">
        <f>VLOOKUP(S281,[3]マスター!$B$2:$C$5000,2,0)</f>
        <v>#N/A</v>
      </c>
      <c r="S281" s="281" t="str">
        <f>IF(I281="","",VLOOKUP(I281,[3]マスター!$B$2:$D$5000,3,0))</f>
        <v/>
      </c>
      <c r="T281" s="281"/>
      <c r="U281" s="161" t="str">
        <f>IF(I281="","",VLOOKUP(I281,[3]マスター!$B$2:$L$5000,11,0))</f>
        <v/>
      </c>
      <c r="V281" s="161" t="str">
        <f>IF(I281="","",VLOOKUP(I281,[3]マスター!$B$2:$K$5000,10,0))</f>
        <v/>
      </c>
      <c r="W281" s="179">
        <f t="shared" si="274"/>
        <v>0</v>
      </c>
      <c r="X281" s="163">
        <f t="shared" si="275"/>
        <v>0</v>
      </c>
      <c r="Y281" s="179" t="str">
        <f t="shared" si="276"/>
        <v/>
      </c>
      <c r="Z281" s="180" t="str">
        <f t="shared" si="277"/>
        <v/>
      </c>
      <c r="AA281" s="181" t="str">
        <f t="shared" si="278"/>
        <v/>
      </c>
      <c r="AB281" s="181" t="str">
        <f t="shared" si="279"/>
        <v/>
      </c>
      <c r="AC281" s="264" t="str">
        <f t="shared" si="280"/>
        <v/>
      </c>
      <c r="AD281" s="182" t="str">
        <f t="shared" si="281"/>
        <v/>
      </c>
      <c r="AE281" s="182" t="str">
        <f t="shared" si="282"/>
        <v/>
      </c>
      <c r="AF281" s="182" t="str">
        <f t="shared" si="283"/>
        <v/>
      </c>
      <c r="AG281" s="183" t="str">
        <f t="shared" si="284"/>
        <v/>
      </c>
      <c r="AH281" s="168" t="str">
        <f t="shared" si="272"/>
        <v/>
      </c>
      <c r="AL281" s="125">
        <v>1</v>
      </c>
      <c r="AM281" s="123" t="str">
        <f t="shared" si="264"/>
        <v/>
      </c>
      <c r="AN281" s="123" t="str">
        <f t="shared" si="265"/>
        <v/>
      </c>
      <c r="AO281" s="123">
        <f>COUNTIF($I$72:I281,I281)</f>
        <v>7</v>
      </c>
      <c r="AP281" s="172" t="str">
        <f t="shared" si="266"/>
        <v/>
      </c>
      <c r="AQ281" s="173" t="str">
        <f t="shared" si="267"/>
        <v/>
      </c>
      <c r="AR281" s="14">
        <f t="shared" si="259"/>
        <v>0</v>
      </c>
      <c r="AS281" s="177" t="str">
        <f t="shared" si="268"/>
        <v/>
      </c>
      <c r="AU281" s="128" t="str">
        <f t="shared" si="269"/>
        <v/>
      </c>
      <c r="AV281" s="128">
        <f t="shared" si="270"/>
        <v>0</v>
      </c>
      <c r="AW281" s="184">
        <f>IF(AV281&lt;1,0,SUMIF($I$44:I280,I281,$W$44:W280))</f>
        <v>0</v>
      </c>
      <c r="AX281" s="184">
        <f>IF(AV281&lt;2,0,SUMIF($I282:I$348,I281,$W282:W$348))</f>
        <v>0</v>
      </c>
      <c r="AY281" s="128">
        <f t="shared" si="224"/>
        <v>0</v>
      </c>
      <c r="AZ281" s="128">
        <f t="shared" si="225"/>
        <v>0</v>
      </c>
      <c r="BA281" s="175">
        <f>IF(AW281+AX281=0,0,IF(AW281=0,VLOOKUP(I281,I282:$W$348,15,FALSE),VLOOKUP(I281,$I$45:$W281,15,FALSE)))</f>
        <v>0</v>
      </c>
      <c r="BB281" s="128">
        <f t="shared" si="226"/>
        <v>0</v>
      </c>
      <c r="BC281" s="175">
        <f>IF(AW281+AX281=0,0,IF(AW281=0,VLOOKUP(I281,I282:$Y$348,17,FALSE),VLOOKUP(I281,$I$45:$Y281,17,FALSE)))</f>
        <v>0</v>
      </c>
      <c r="BD281" s="175">
        <f t="shared" si="227"/>
        <v>0</v>
      </c>
      <c r="BE281" s="128">
        <f t="shared" si="228"/>
        <v>0</v>
      </c>
      <c r="BF281" s="176" t="str">
        <f t="shared" si="229"/>
        <v/>
      </c>
      <c r="BG281" s="128">
        <f t="shared" si="230"/>
        <v>0</v>
      </c>
      <c r="BH281" s="175" t="str">
        <f t="shared" si="231"/>
        <v/>
      </c>
      <c r="BK281" s="177" t="str">
        <f t="shared" si="273"/>
        <v/>
      </c>
      <c r="BL281" s="177"/>
      <c r="BM281" s="178"/>
      <c r="BN281" s="178"/>
      <c r="BO281" s="178"/>
      <c r="BP281" s="178"/>
      <c r="BQ281" s="178"/>
    </row>
    <row r="282" spans="1:69" ht="30" customHeight="1" x14ac:dyDescent="0.15">
      <c r="A282" s="152" t="str">
        <f t="shared" si="260"/>
        <v/>
      </c>
      <c r="B282" s="152">
        <f t="shared" si="257"/>
        <v>0</v>
      </c>
      <c r="C282" s="152">
        <f t="shared" si="258"/>
        <v>7</v>
      </c>
      <c r="D282" s="152" t="str">
        <f t="shared" si="261"/>
        <v>014</v>
      </c>
      <c r="E282" s="152" t="str">
        <f t="shared" si="262"/>
        <v/>
      </c>
      <c r="F282" s="152">
        <v>14</v>
      </c>
      <c r="G282" s="154" t="str">
        <f t="shared" si="271"/>
        <v>014</v>
      </c>
      <c r="H282" s="140" t="str">
        <f>IF(I282="","",VLOOKUP(I282,[3]マスター!$B$2:$C$5000,2,0))</f>
        <v/>
      </c>
      <c r="I282" s="155"/>
      <c r="J282" s="156"/>
      <c r="K282" s="156"/>
      <c r="L282" s="157"/>
      <c r="M282" s="158"/>
      <c r="N282" s="156"/>
      <c r="O282" s="159" t="str">
        <f t="shared" si="263"/>
        <v/>
      </c>
      <c r="P282" s="280" t="str">
        <f>IF(I282="","",VLOOKUP(I282,[3]マスター!$B$2:$C$5000,2,0))</f>
        <v/>
      </c>
      <c r="Q282" s="280" t="e">
        <f>VLOOKUP(R282,[3]マスター!$B$2:$C$5000,2,0)</f>
        <v>#N/A</v>
      </c>
      <c r="R282" s="280" t="e">
        <f>VLOOKUP(S282,[3]マスター!$B$2:$C$5000,2,0)</f>
        <v>#N/A</v>
      </c>
      <c r="S282" s="281" t="str">
        <f>IF(I282="","",VLOOKUP(I282,[3]マスター!$B$2:$D$5000,3,0))</f>
        <v/>
      </c>
      <c r="T282" s="281"/>
      <c r="U282" s="161" t="str">
        <f>IF(I282="","",VLOOKUP(I282,[3]マスター!$B$2:$L$5000,11,0))</f>
        <v/>
      </c>
      <c r="V282" s="161" t="str">
        <f>IF(I282="","",VLOOKUP(I282,[3]マスター!$B$2:$K$5000,10,0))</f>
        <v/>
      </c>
      <c r="W282" s="179">
        <f t="shared" si="274"/>
        <v>0</v>
      </c>
      <c r="X282" s="163">
        <f t="shared" si="275"/>
        <v>0</v>
      </c>
      <c r="Y282" s="179" t="str">
        <f t="shared" si="276"/>
        <v/>
      </c>
      <c r="Z282" s="180" t="str">
        <f t="shared" si="277"/>
        <v/>
      </c>
      <c r="AA282" s="181" t="str">
        <f t="shared" si="278"/>
        <v/>
      </c>
      <c r="AB282" s="181" t="str">
        <f t="shared" si="279"/>
        <v/>
      </c>
      <c r="AC282" s="264" t="str">
        <f t="shared" si="280"/>
        <v/>
      </c>
      <c r="AD282" s="182" t="str">
        <f t="shared" si="281"/>
        <v/>
      </c>
      <c r="AE282" s="182" t="str">
        <f t="shared" si="282"/>
        <v/>
      </c>
      <c r="AF282" s="182" t="str">
        <f t="shared" si="283"/>
        <v/>
      </c>
      <c r="AG282" s="183" t="str">
        <f t="shared" si="284"/>
        <v/>
      </c>
      <c r="AH282" s="168" t="str">
        <f t="shared" si="272"/>
        <v/>
      </c>
      <c r="AL282" s="125">
        <v>1</v>
      </c>
      <c r="AM282" s="123" t="str">
        <f t="shared" si="264"/>
        <v/>
      </c>
      <c r="AN282" s="123" t="str">
        <f t="shared" si="265"/>
        <v/>
      </c>
      <c r="AO282" s="123">
        <f>COUNTIF($I$72:I282,I282)</f>
        <v>7</v>
      </c>
      <c r="AP282" s="172" t="str">
        <f t="shared" si="266"/>
        <v/>
      </c>
      <c r="AQ282" s="173" t="str">
        <f t="shared" si="267"/>
        <v/>
      </c>
      <c r="AR282" s="14">
        <f t="shared" si="259"/>
        <v>0</v>
      </c>
      <c r="AS282" s="177" t="str">
        <f t="shared" si="268"/>
        <v/>
      </c>
      <c r="AU282" s="128" t="str">
        <f t="shared" si="269"/>
        <v/>
      </c>
      <c r="AV282" s="128">
        <f t="shared" si="270"/>
        <v>0</v>
      </c>
      <c r="AW282" s="184">
        <f>IF(AV282&lt;1,0,SUMIF($I$44:I281,I282,$W$44:W281))</f>
        <v>0</v>
      </c>
      <c r="AX282" s="184">
        <f>IF(AV282&lt;2,0,SUMIF($I283:I$348,I282,$W283:W$348))</f>
        <v>0</v>
      </c>
      <c r="AY282" s="128">
        <f t="shared" si="224"/>
        <v>0</v>
      </c>
      <c r="AZ282" s="128">
        <f t="shared" si="225"/>
        <v>0</v>
      </c>
      <c r="BA282" s="175">
        <f>IF(AW282+AX282=0,0,IF(AW282=0,VLOOKUP(I282,I283:$W$348,15,FALSE),VLOOKUP(I282,$I$45:$W282,15,FALSE)))</f>
        <v>0</v>
      </c>
      <c r="BB282" s="128">
        <f t="shared" si="226"/>
        <v>0</v>
      </c>
      <c r="BC282" s="175">
        <f>IF(AW282+AX282=0,0,IF(AW282=0,VLOOKUP(I282,I283:$Y$348,17,FALSE),VLOOKUP(I282,$I$45:$Y282,17,FALSE)))</f>
        <v>0</v>
      </c>
      <c r="BD282" s="175">
        <f t="shared" si="227"/>
        <v>0</v>
      </c>
      <c r="BE282" s="128">
        <f t="shared" si="228"/>
        <v>0</v>
      </c>
      <c r="BF282" s="176" t="str">
        <f t="shared" si="229"/>
        <v/>
      </c>
      <c r="BG282" s="128">
        <f t="shared" si="230"/>
        <v>0</v>
      </c>
      <c r="BH282" s="175" t="str">
        <f t="shared" si="231"/>
        <v/>
      </c>
      <c r="BK282" s="177" t="str">
        <f t="shared" si="273"/>
        <v/>
      </c>
      <c r="BL282" s="177"/>
      <c r="BM282" s="178"/>
      <c r="BN282" s="178"/>
      <c r="BO282" s="178"/>
      <c r="BP282" s="178"/>
      <c r="BQ282" s="178"/>
    </row>
    <row r="283" spans="1:69" ht="30" customHeight="1" x14ac:dyDescent="0.15">
      <c r="A283" s="152" t="str">
        <f t="shared" si="260"/>
        <v/>
      </c>
      <c r="B283" s="152">
        <f t="shared" si="257"/>
        <v>0</v>
      </c>
      <c r="C283" s="152">
        <f t="shared" si="258"/>
        <v>7</v>
      </c>
      <c r="D283" s="152" t="str">
        <f t="shared" si="261"/>
        <v>015</v>
      </c>
      <c r="E283" s="152" t="str">
        <f t="shared" si="262"/>
        <v/>
      </c>
      <c r="F283" s="152">
        <v>15</v>
      </c>
      <c r="G283" s="154" t="str">
        <f t="shared" si="271"/>
        <v>015</v>
      </c>
      <c r="H283" s="140" t="str">
        <f>IF(I283="","",VLOOKUP(I283,[3]マスター!$B$2:$C$5000,2,0))</f>
        <v/>
      </c>
      <c r="I283" s="155"/>
      <c r="J283" s="156"/>
      <c r="K283" s="156"/>
      <c r="L283" s="157"/>
      <c r="M283" s="158"/>
      <c r="N283" s="156"/>
      <c r="O283" s="159" t="str">
        <f t="shared" si="263"/>
        <v/>
      </c>
      <c r="P283" s="280" t="str">
        <f>IF(I283="","",VLOOKUP(I283,[3]マスター!$B$2:$C$5000,2,0))</f>
        <v/>
      </c>
      <c r="Q283" s="280" t="e">
        <f>VLOOKUP(R283,[3]マスター!$B$2:$C$5000,2,0)</f>
        <v>#N/A</v>
      </c>
      <c r="R283" s="280" t="e">
        <f>VLOOKUP(S283,[3]マスター!$B$2:$C$5000,2,0)</f>
        <v>#N/A</v>
      </c>
      <c r="S283" s="281" t="str">
        <f>IF(I283="","",VLOOKUP(I283,[3]マスター!$B$2:$D$5000,3,0))</f>
        <v/>
      </c>
      <c r="T283" s="281"/>
      <c r="U283" s="161" t="str">
        <f>IF(I283="","",VLOOKUP(I283,[3]マスター!$B$2:$L$5000,11,0))</f>
        <v/>
      </c>
      <c r="V283" s="161" t="str">
        <f>IF(I283="","",VLOOKUP(I283,[3]マスター!$B$2:$K$5000,10,0))</f>
        <v/>
      </c>
      <c r="W283" s="179">
        <f t="shared" si="274"/>
        <v>0</v>
      </c>
      <c r="X283" s="163">
        <f t="shared" si="275"/>
        <v>0</v>
      </c>
      <c r="Y283" s="179" t="str">
        <f t="shared" si="276"/>
        <v/>
      </c>
      <c r="Z283" s="180" t="str">
        <f t="shared" si="277"/>
        <v/>
      </c>
      <c r="AA283" s="181" t="str">
        <f t="shared" si="278"/>
        <v/>
      </c>
      <c r="AB283" s="181" t="str">
        <f t="shared" si="279"/>
        <v/>
      </c>
      <c r="AC283" s="264" t="str">
        <f t="shared" si="280"/>
        <v/>
      </c>
      <c r="AD283" s="182" t="str">
        <f t="shared" si="281"/>
        <v/>
      </c>
      <c r="AE283" s="182" t="str">
        <f t="shared" si="282"/>
        <v/>
      </c>
      <c r="AF283" s="182" t="str">
        <f t="shared" si="283"/>
        <v/>
      </c>
      <c r="AG283" s="183" t="str">
        <f t="shared" si="284"/>
        <v/>
      </c>
      <c r="AH283" s="168" t="str">
        <f t="shared" si="272"/>
        <v/>
      </c>
      <c r="AL283" s="125">
        <v>1</v>
      </c>
      <c r="AM283" s="123" t="str">
        <f t="shared" si="264"/>
        <v/>
      </c>
      <c r="AN283" s="123" t="str">
        <f t="shared" si="265"/>
        <v/>
      </c>
      <c r="AO283" s="123">
        <f>COUNTIF($I$72:I283,I283)</f>
        <v>7</v>
      </c>
      <c r="AP283" s="172" t="str">
        <f t="shared" si="266"/>
        <v/>
      </c>
      <c r="AQ283" s="173" t="str">
        <f t="shared" si="267"/>
        <v/>
      </c>
      <c r="AR283" s="14">
        <f t="shared" si="259"/>
        <v>0</v>
      </c>
      <c r="AS283" s="177" t="str">
        <f t="shared" si="268"/>
        <v/>
      </c>
      <c r="AU283" s="128" t="str">
        <f t="shared" si="269"/>
        <v/>
      </c>
      <c r="AV283" s="128">
        <f t="shared" si="270"/>
        <v>0</v>
      </c>
      <c r="AW283" s="184">
        <f>IF(AV283&lt;1,0,SUMIF($I$44:I282,I283,$W$44:W282))</f>
        <v>0</v>
      </c>
      <c r="AX283" s="184">
        <f>IF(AV283&lt;2,0,SUMIF($I284:I$348,I283,$W284:W$348))</f>
        <v>0</v>
      </c>
      <c r="AY283" s="128">
        <f t="shared" si="224"/>
        <v>0</v>
      </c>
      <c r="AZ283" s="128">
        <f t="shared" si="225"/>
        <v>0</v>
      </c>
      <c r="BA283" s="175">
        <f>IF(AW283+AX283=0,0,IF(AW283=0,VLOOKUP(I283,I284:$W$348,15,FALSE),VLOOKUP(I283,$I$45:$W283,15,FALSE)))</f>
        <v>0</v>
      </c>
      <c r="BB283" s="128">
        <f t="shared" si="226"/>
        <v>0</v>
      </c>
      <c r="BC283" s="175">
        <f>IF(AW283+AX283=0,0,IF(AW283=0,VLOOKUP(I283,I284:$Y$348,17,FALSE),VLOOKUP(I283,$I$45:$Y283,17,FALSE)))</f>
        <v>0</v>
      </c>
      <c r="BD283" s="175">
        <f t="shared" si="227"/>
        <v>0</v>
      </c>
      <c r="BE283" s="128">
        <f t="shared" si="228"/>
        <v>0</v>
      </c>
      <c r="BF283" s="176" t="str">
        <f t="shared" si="229"/>
        <v/>
      </c>
      <c r="BG283" s="128">
        <f t="shared" si="230"/>
        <v>0</v>
      </c>
      <c r="BH283" s="175" t="str">
        <f t="shared" si="231"/>
        <v/>
      </c>
      <c r="BK283" s="177" t="str">
        <f t="shared" si="273"/>
        <v/>
      </c>
      <c r="BL283" s="177"/>
      <c r="BM283" s="178"/>
      <c r="BN283" s="178"/>
      <c r="BO283" s="178"/>
      <c r="BP283" s="178"/>
      <c r="BQ283" s="178"/>
    </row>
    <row r="284" spans="1:69" ht="30" customHeight="1" x14ac:dyDescent="0.15">
      <c r="A284" s="152" t="str">
        <f t="shared" si="260"/>
        <v/>
      </c>
      <c r="B284" s="152">
        <f t="shared" si="257"/>
        <v>0</v>
      </c>
      <c r="C284" s="152">
        <f t="shared" si="258"/>
        <v>7</v>
      </c>
      <c r="D284" s="152" t="str">
        <f t="shared" si="261"/>
        <v>016</v>
      </c>
      <c r="E284" s="152" t="str">
        <f t="shared" si="262"/>
        <v/>
      </c>
      <c r="F284" s="152">
        <v>16</v>
      </c>
      <c r="G284" s="154" t="str">
        <f t="shared" si="271"/>
        <v>016</v>
      </c>
      <c r="H284" s="140" t="str">
        <f>IF(I284="","",VLOOKUP(I284,[3]マスター!$B$2:$C$5000,2,0))</f>
        <v/>
      </c>
      <c r="I284" s="155"/>
      <c r="J284" s="156"/>
      <c r="K284" s="156"/>
      <c r="L284" s="157"/>
      <c r="M284" s="158"/>
      <c r="N284" s="156"/>
      <c r="O284" s="159" t="str">
        <f t="shared" si="263"/>
        <v/>
      </c>
      <c r="P284" s="280" t="str">
        <f>IF(I284="","",VLOOKUP(I284,[3]マスター!$B$2:$C$5000,2,0))</f>
        <v/>
      </c>
      <c r="Q284" s="280" t="e">
        <f>VLOOKUP(R284,[3]マスター!$B$2:$C$5000,2,0)</f>
        <v>#N/A</v>
      </c>
      <c r="R284" s="280" t="e">
        <f>VLOOKUP(S284,[3]マスター!$B$2:$C$5000,2,0)</f>
        <v>#N/A</v>
      </c>
      <c r="S284" s="281" t="str">
        <f>IF(I284="","",VLOOKUP(I284,[3]マスター!$B$2:$D$5000,3,0))</f>
        <v/>
      </c>
      <c r="T284" s="281"/>
      <c r="U284" s="161" t="str">
        <f>IF(I284="","",VLOOKUP(I284,[3]マスター!$B$2:$L$5000,11,0))</f>
        <v/>
      </c>
      <c r="V284" s="161" t="str">
        <f>IF(I284="","",VLOOKUP(I284,[3]マスター!$B$2:$K$5000,10,0))</f>
        <v/>
      </c>
      <c r="W284" s="179">
        <f t="shared" si="274"/>
        <v>0</v>
      </c>
      <c r="X284" s="163">
        <f t="shared" si="275"/>
        <v>0</v>
      </c>
      <c r="Y284" s="179" t="str">
        <f t="shared" si="276"/>
        <v/>
      </c>
      <c r="Z284" s="180" t="str">
        <f t="shared" si="277"/>
        <v/>
      </c>
      <c r="AA284" s="181" t="str">
        <f t="shared" si="278"/>
        <v/>
      </c>
      <c r="AB284" s="181" t="str">
        <f t="shared" si="279"/>
        <v/>
      </c>
      <c r="AC284" s="264" t="str">
        <f t="shared" si="280"/>
        <v/>
      </c>
      <c r="AD284" s="182" t="str">
        <f t="shared" si="281"/>
        <v/>
      </c>
      <c r="AE284" s="182" t="str">
        <f t="shared" si="282"/>
        <v/>
      </c>
      <c r="AF284" s="182" t="str">
        <f t="shared" si="283"/>
        <v/>
      </c>
      <c r="AG284" s="183" t="str">
        <f t="shared" si="284"/>
        <v/>
      </c>
      <c r="AH284" s="168" t="str">
        <f t="shared" si="272"/>
        <v/>
      </c>
      <c r="AL284" s="125">
        <v>1</v>
      </c>
      <c r="AM284" s="123" t="str">
        <f t="shared" si="264"/>
        <v/>
      </c>
      <c r="AN284" s="123" t="str">
        <f t="shared" si="265"/>
        <v/>
      </c>
      <c r="AO284" s="123">
        <f>COUNTIF($I$72:I284,I284)</f>
        <v>7</v>
      </c>
      <c r="AP284" s="172" t="str">
        <f t="shared" si="266"/>
        <v/>
      </c>
      <c r="AQ284" s="173" t="str">
        <f t="shared" si="267"/>
        <v/>
      </c>
      <c r="AR284" s="14">
        <f t="shared" si="259"/>
        <v>0</v>
      </c>
      <c r="AS284" s="177" t="str">
        <f t="shared" si="268"/>
        <v/>
      </c>
      <c r="AU284" s="128" t="str">
        <f t="shared" si="269"/>
        <v/>
      </c>
      <c r="AV284" s="128">
        <f t="shared" si="270"/>
        <v>0</v>
      </c>
      <c r="AW284" s="184">
        <f>IF(AV284&lt;1,0,SUMIF($I$44:I283,I284,$W$44:W283))</f>
        <v>0</v>
      </c>
      <c r="AX284" s="184">
        <f>IF(AV284&lt;2,0,SUMIF($I285:I$348,I284,$W285:W$348))</f>
        <v>0</v>
      </c>
      <c r="AY284" s="128">
        <f t="shared" si="224"/>
        <v>0</v>
      </c>
      <c r="AZ284" s="128">
        <f t="shared" si="225"/>
        <v>0</v>
      </c>
      <c r="BA284" s="175">
        <f>IF(AW284+AX284=0,0,IF(AW284=0,VLOOKUP(I284,I285:$W$348,15,FALSE),VLOOKUP(I284,$I$45:$W284,15,FALSE)))</f>
        <v>0</v>
      </c>
      <c r="BB284" s="128">
        <f t="shared" si="226"/>
        <v>0</v>
      </c>
      <c r="BC284" s="175">
        <f>IF(AW284+AX284=0,0,IF(AW284=0,VLOOKUP(I284,I285:$Y$348,17,FALSE),VLOOKUP(I284,$I$45:$Y284,17,FALSE)))</f>
        <v>0</v>
      </c>
      <c r="BD284" s="175">
        <f t="shared" si="227"/>
        <v>0</v>
      </c>
      <c r="BE284" s="128">
        <f t="shared" si="228"/>
        <v>0</v>
      </c>
      <c r="BF284" s="176" t="str">
        <f t="shared" si="229"/>
        <v/>
      </c>
      <c r="BG284" s="128">
        <f t="shared" si="230"/>
        <v>0</v>
      </c>
      <c r="BH284" s="175" t="str">
        <f t="shared" si="231"/>
        <v/>
      </c>
      <c r="BK284" s="177" t="str">
        <f t="shared" si="273"/>
        <v/>
      </c>
      <c r="BL284" s="177"/>
      <c r="BM284" s="178"/>
      <c r="BN284" s="178"/>
      <c r="BO284" s="178"/>
      <c r="BP284" s="178"/>
      <c r="BQ284" s="178"/>
    </row>
    <row r="285" spans="1:69" ht="30" customHeight="1" x14ac:dyDescent="0.15">
      <c r="A285" s="152" t="str">
        <f t="shared" si="260"/>
        <v/>
      </c>
      <c r="B285" s="152">
        <f t="shared" si="257"/>
        <v>0</v>
      </c>
      <c r="C285" s="152">
        <f t="shared" si="258"/>
        <v>7</v>
      </c>
      <c r="D285" s="152" t="str">
        <f t="shared" si="261"/>
        <v>017</v>
      </c>
      <c r="E285" s="152" t="str">
        <f t="shared" si="262"/>
        <v/>
      </c>
      <c r="F285" s="152">
        <v>17</v>
      </c>
      <c r="G285" s="154" t="str">
        <f t="shared" si="271"/>
        <v>017</v>
      </c>
      <c r="H285" s="140" t="str">
        <f>IF(I285="","",VLOOKUP(I285,[3]マスター!$B$2:$C$5000,2,0))</f>
        <v/>
      </c>
      <c r="I285" s="155"/>
      <c r="J285" s="156"/>
      <c r="K285" s="156"/>
      <c r="L285" s="157"/>
      <c r="M285" s="158"/>
      <c r="N285" s="156"/>
      <c r="O285" s="159" t="str">
        <f t="shared" si="263"/>
        <v/>
      </c>
      <c r="P285" s="280" t="str">
        <f>IF(I285="","",VLOOKUP(I285,[3]マスター!$B$2:$C$5000,2,0))</f>
        <v/>
      </c>
      <c r="Q285" s="280" t="e">
        <f>VLOOKUP(R285,[3]マスター!$B$2:$C$5000,2,0)</f>
        <v>#N/A</v>
      </c>
      <c r="R285" s="280" t="e">
        <f>VLOOKUP(S285,[3]マスター!$B$2:$C$5000,2,0)</f>
        <v>#N/A</v>
      </c>
      <c r="S285" s="281" t="str">
        <f>IF(I285="","",VLOOKUP(I285,[3]マスター!$B$2:$D$5000,3,0))</f>
        <v/>
      </c>
      <c r="T285" s="281"/>
      <c r="U285" s="161" t="str">
        <f>IF(I285="","",VLOOKUP(I285,[3]マスター!$B$2:$L$5000,11,0))</f>
        <v/>
      </c>
      <c r="V285" s="161" t="str">
        <f>IF(I285="","",VLOOKUP(I285,[3]マスター!$B$2:$K$5000,10,0))</f>
        <v/>
      </c>
      <c r="W285" s="179">
        <f t="shared" si="274"/>
        <v>0</v>
      </c>
      <c r="X285" s="163">
        <f t="shared" si="275"/>
        <v>0</v>
      </c>
      <c r="Y285" s="179" t="str">
        <f t="shared" si="276"/>
        <v/>
      </c>
      <c r="Z285" s="180" t="str">
        <f t="shared" si="277"/>
        <v/>
      </c>
      <c r="AA285" s="181" t="str">
        <f t="shared" si="278"/>
        <v/>
      </c>
      <c r="AB285" s="181" t="str">
        <f t="shared" si="279"/>
        <v/>
      </c>
      <c r="AC285" s="264" t="str">
        <f t="shared" si="280"/>
        <v/>
      </c>
      <c r="AD285" s="182" t="str">
        <f t="shared" si="281"/>
        <v/>
      </c>
      <c r="AE285" s="182" t="str">
        <f t="shared" si="282"/>
        <v/>
      </c>
      <c r="AF285" s="182" t="str">
        <f t="shared" si="283"/>
        <v/>
      </c>
      <c r="AG285" s="183" t="str">
        <f t="shared" si="284"/>
        <v/>
      </c>
      <c r="AH285" s="168" t="str">
        <f t="shared" si="272"/>
        <v/>
      </c>
      <c r="AL285" s="125">
        <v>1</v>
      </c>
      <c r="AM285" s="123" t="str">
        <f t="shared" si="264"/>
        <v/>
      </c>
      <c r="AN285" s="123" t="str">
        <f t="shared" si="265"/>
        <v/>
      </c>
      <c r="AO285" s="123">
        <f>COUNTIF($I$72:I285,I285)</f>
        <v>7</v>
      </c>
      <c r="AP285" s="172" t="str">
        <f t="shared" si="266"/>
        <v/>
      </c>
      <c r="AQ285" s="173" t="str">
        <f t="shared" si="267"/>
        <v/>
      </c>
      <c r="AR285" s="14">
        <f t="shared" si="259"/>
        <v>0</v>
      </c>
      <c r="AS285" s="177" t="str">
        <f t="shared" si="268"/>
        <v/>
      </c>
      <c r="AU285" s="128" t="str">
        <f t="shared" si="269"/>
        <v/>
      </c>
      <c r="AV285" s="128">
        <f t="shared" si="270"/>
        <v>0</v>
      </c>
      <c r="AW285" s="184">
        <f>IF(AV285&lt;1,0,SUMIF($I$44:I284,I285,$W$44:W284))</f>
        <v>0</v>
      </c>
      <c r="AX285" s="184">
        <f>IF(AV285&lt;2,0,SUMIF($I286:I$348,I285,$W286:W$348))</f>
        <v>0</v>
      </c>
      <c r="AY285" s="128">
        <f t="shared" si="224"/>
        <v>0</v>
      </c>
      <c r="AZ285" s="128">
        <f t="shared" si="225"/>
        <v>0</v>
      </c>
      <c r="BA285" s="175">
        <f>IF(AW285+AX285=0,0,IF(AW285=0,VLOOKUP(I285,I286:$W$348,15,FALSE),VLOOKUP(I285,$I$45:$W285,15,FALSE)))</f>
        <v>0</v>
      </c>
      <c r="BB285" s="128">
        <f t="shared" si="226"/>
        <v>0</v>
      </c>
      <c r="BC285" s="175">
        <f>IF(AW285+AX285=0,0,IF(AW285=0,VLOOKUP(I285,I286:$Y$348,17,FALSE),VLOOKUP(I285,$I$45:$Y285,17,FALSE)))</f>
        <v>0</v>
      </c>
      <c r="BD285" s="175">
        <f t="shared" si="227"/>
        <v>0</v>
      </c>
      <c r="BE285" s="128">
        <f t="shared" si="228"/>
        <v>0</v>
      </c>
      <c r="BF285" s="176" t="str">
        <f t="shared" si="229"/>
        <v/>
      </c>
      <c r="BG285" s="128">
        <f t="shared" si="230"/>
        <v>0</v>
      </c>
      <c r="BH285" s="175" t="str">
        <f t="shared" si="231"/>
        <v/>
      </c>
      <c r="BK285" s="177" t="str">
        <f t="shared" si="273"/>
        <v/>
      </c>
      <c r="BL285" s="177"/>
      <c r="BM285" s="178"/>
      <c r="BN285" s="178"/>
      <c r="BO285" s="178"/>
      <c r="BP285" s="178"/>
      <c r="BQ285" s="178"/>
    </row>
    <row r="286" spans="1:69" ht="30" customHeight="1" x14ac:dyDescent="0.15">
      <c r="A286" s="152" t="str">
        <f t="shared" si="260"/>
        <v/>
      </c>
      <c r="B286" s="152">
        <f t="shared" si="257"/>
        <v>0</v>
      </c>
      <c r="C286" s="152">
        <f t="shared" si="258"/>
        <v>7</v>
      </c>
      <c r="D286" s="152" t="str">
        <f t="shared" si="261"/>
        <v>018</v>
      </c>
      <c r="E286" s="152" t="str">
        <f t="shared" si="262"/>
        <v/>
      </c>
      <c r="F286" s="152">
        <v>18</v>
      </c>
      <c r="G286" s="154" t="str">
        <f t="shared" si="271"/>
        <v>018</v>
      </c>
      <c r="H286" s="140" t="str">
        <f>IF(I286="","",VLOOKUP(I286,[3]マスター!$B$2:$C$5000,2,0))</f>
        <v/>
      </c>
      <c r="I286" s="155"/>
      <c r="J286" s="156"/>
      <c r="K286" s="156"/>
      <c r="L286" s="157"/>
      <c r="M286" s="158"/>
      <c r="N286" s="156"/>
      <c r="O286" s="159" t="str">
        <f t="shared" si="263"/>
        <v/>
      </c>
      <c r="P286" s="280" t="str">
        <f>IF(I286="","",VLOOKUP(I286,[3]マスター!$B$2:$C$5000,2,0))</f>
        <v/>
      </c>
      <c r="Q286" s="280" t="e">
        <f>VLOOKUP(R286,[3]マスター!$B$2:$C$5000,2,0)</f>
        <v>#N/A</v>
      </c>
      <c r="R286" s="280" t="e">
        <f>VLOOKUP(S286,[3]マスター!$B$2:$C$5000,2,0)</f>
        <v>#N/A</v>
      </c>
      <c r="S286" s="281" t="str">
        <f>IF(I286="","",VLOOKUP(I286,[3]マスター!$B$2:$D$5000,3,0))</f>
        <v/>
      </c>
      <c r="T286" s="281"/>
      <c r="U286" s="161" t="str">
        <f>IF(I286="","",VLOOKUP(I286,[3]マスター!$B$2:$L$5000,11,0))</f>
        <v/>
      </c>
      <c r="V286" s="161" t="str">
        <f>IF(I286="","",VLOOKUP(I286,[3]マスター!$B$2:$K$5000,10,0))</f>
        <v/>
      </c>
      <c r="W286" s="179">
        <f t="shared" si="274"/>
        <v>0</v>
      </c>
      <c r="X286" s="163">
        <f t="shared" si="275"/>
        <v>0</v>
      </c>
      <c r="Y286" s="179" t="str">
        <f t="shared" si="276"/>
        <v/>
      </c>
      <c r="Z286" s="180" t="str">
        <f t="shared" si="277"/>
        <v/>
      </c>
      <c r="AA286" s="181" t="str">
        <f t="shared" si="278"/>
        <v/>
      </c>
      <c r="AB286" s="181" t="str">
        <f t="shared" si="279"/>
        <v/>
      </c>
      <c r="AC286" s="264" t="str">
        <f t="shared" si="280"/>
        <v/>
      </c>
      <c r="AD286" s="182" t="str">
        <f t="shared" si="281"/>
        <v/>
      </c>
      <c r="AE286" s="182" t="str">
        <f t="shared" si="282"/>
        <v/>
      </c>
      <c r="AF286" s="182" t="str">
        <f t="shared" si="283"/>
        <v/>
      </c>
      <c r="AG286" s="183" t="str">
        <f t="shared" si="284"/>
        <v/>
      </c>
      <c r="AH286" s="168" t="str">
        <f t="shared" si="272"/>
        <v/>
      </c>
      <c r="AL286" s="125">
        <v>1</v>
      </c>
      <c r="AM286" s="123" t="str">
        <f t="shared" si="264"/>
        <v/>
      </c>
      <c r="AN286" s="123" t="str">
        <f t="shared" si="265"/>
        <v/>
      </c>
      <c r="AO286" s="123">
        <f>COUNTIF($I$72:I286,I286)</f>
        <v>7</v>
      </c>
      <c r="AP286" s="172" t="str">
        <f t="shared" si="266"/>
        <v/>
      </c>
      <c r="AQ286" s="173" t="str">
        <f t="shared" si="267"/>
        <v/>
      </c>
      <c r="AR286" s="14">
        <f t="shared" si="259"/>
        <v>0</v>
      </c>
      <c r="AS286" s="177" t="str">
        <f t="shared" si="268"/>
        <v/>
      </c>
      <c r="AU286" s="128" t="str">
        <f t="shared" si="269"/>
        <v/>
      </c>
      <c r="AV286" s="128">
        <f t="shared" si="270"/>
        <v>0</v>
      </c>
      <c r="AW286" s="184">
        <f>IF(AV286&lt;1,0,SUMIF($I$44:I285,I286,$W$44:W285))</f>
        <v>0</v>
      </c>
      <c r="AX286" s="184">
        <f>IF(AV286&lt;2,0,SUMIF($I287:I$348,I286,$W287:W$348))</f>
        <v>0</v>
      </c>
      <c r="AY286" s="128">
        <f t="shared" si="224"/>
        <v>0</v>
      </c>
      <c r="AZ286" s="128">
        <f t="shared" si="225"/>
        <v>0</v>
      </c>
      <c r="BA286" s="175">
        <f>IF(AW286+AX286=0,0,IF(AW286=0,VLOOKUP(I286,I287:$W$348,15,FALSE),VLOOKUP(I286,$I$45:$W286,15,FALSE)))</f>
        <v>0</v>
      </c>
      <c r="BB286" s="128">
        <f t="shared" si="226"/>
        <v>0</v>
      </c>
      <c r="BC286" s="175">
        <f>IF(AW286+AX286=0,0,IF(AW286=0,VLOOKUP(I286,I287:$Y$348,17,FALSE),VLOOKUP(I286,$I$45:$Y286,17,FALSE)))</f>
        <v>0</v>
      </c>
      <c r="BD286" s="175">
        <f t="shared" si="227"/>
        <v>0</v>
      </c>
      <c r="BE286" s="128">
        <f t="shared" si="228"/>
        <v>0</v>
      </c>
      <c r="BF286" s="176" t="str">
        <f t="shared" si="229"/>
        <v/>
      </c>
      <c r="BG286" s="128">
        <f t="shared" si="230"/>
        <v>0</v>
      </c>
      <c r="BH286" s="175" t="str">
        <f t="shared" si="231"/>
        <v/>
      </c>
      <c r="BK286" s="177" t="str">
        <f t="shared" si="273"/>
        <v/>
      </c>
      <c r="BL286" s="177"/>
      <c r="BM286" s="178"/>
      <c r="BN286" s="178"/>
      <c r="BO286" s="178"/>
      <c r="BP286" s="178"/>
      <c r="BQ286" s="178"/>
    </row>
    <row r="287" spans="1:69" ht="30" customHeight="1" x14ac:dyDescent="0.15">
      <c r="A287" s="152" t="str">
        <f t="shared" si="260"/>
        <v/>
      </c>
      <c r="B287" s="152">
        <f t="shared" si="257"/>
        <v>0</v>
      </c>
      <c r="C287" s="152">
        <f t="shared" si="258"/>
        <v>7</v>
      </c>
      <c r="D287" s="152" t="str">
        <f t="shared" si="261"/>
        <v>019</v>
      </c>
      <c r="E287" s="152" t="str">
        <f t="shared" si="262"/>
        <v/>
      </c>
      <c r="F287" s="152">
        <v>19</v>
      </c>
      <c r="G287" s="154" t="str">
        <f t="shared" si="271"/>
        <v>019</v>
      </c>
      <c r="H287" s="140" t="str">
        <f>IF(I287="","",VLOOKUP(I287,[3]マスター!$B$2:$C$5000,2,0))</f>
        <v/>
      </c>
      <c r="I287" s="155"/>
      <c r="J287" s="156"/>
      <c r="K287" s="156"/>
      <c r="L287" s="157"/>
      <c r="M287" s="158"/>
      <c r="N287" s="156"/>
      <c r="O287" s="159" t="str">
        <f t="shared" si="263"/>
        <v/>
      </c>
      <c r="P287" s="280" t="str">
        <f>IF(I287="","",VLOOKUP(I287,[3]マスター!$B$2:$C$5000,2,0))</f>
        <v/>
      </c>
      <c r="Q287" s="280" t="e">
        <f>VLOOKUP(R287,[3]マスター!$B$2:$C$5000,2,0)</f>
        <v>#N/A</v>
      </c>
      <c r="R287" s="280" t="e">
        <f>VLOOKUP(S287,[3]マスター!$B$2:$C$5000,2,0)</f>
        <v>#N/A</v>
      </c>
      <c r="S287" s="281" t="str">
        <f>IF(I287="","",VLOOKUP(I287,[3]マスター!$B$2:$D$5000,3,0))</f>
        <v/>
      </c>
      <c r="T287" s="281"/>
      <c r="U287" s="161" t="str">
        <f>IF(I287="","",VLOOKUP(I287,[3]マスター!$B$2:$L$5000,11,0))</f>
        <v/>
      </c>
      <c r="V287" s="161" t="str">
        <f>IF(I287="","",VLOOKUP(I287,[3]マスター!$B$2:$K$5000,10,0))</f>
        <v/>
      </c>
      <c r="W287" s="179">
        <f t="shared" si="274"/>
        <v>0</v>
      </c>
      <c r="X287" s="163">
        <f t="shared" si="275"/>
        <v>0</v>
      </c>
      <c r="Y287" s="179" t="str">
        <f t="shared" si="276"/>
        <v/>
      </c>
      <c r="Z287" s="180" t="str">
        <f t="shared" si="277"/>
        <v/>
      </c>
      <c r="AA287" s="181" t="str">
        <f t="shared" si="278"/>
        <v/>
      </c>
      <c r="AB287" s="181" t="str">
        <f t="shared" si="279"/>
        <v/>
      </c>
      <c r="AC287" s="264" t="str">
        <f t="shared" si="280"/>
        <v/>
      </c>
      <c r="AD287" s="182" t="str">
        <f t="shared" si="281"/>
        <v/>
      </c>
      <c r="AE287" s="182" t="str">
        <f t="shared" si="282"/>
        <v/>
      </c>
      <c r="AF287" s="182" t="str">
        <f t="shared" si="283"/>
        <v/>
      </c>
      <c r="AG287" s="183" t="str">
        <f t="shared" si="284"/>
        <v/>
      </c>
      <c r="AH287" s="168" t="str">
        <f t="shared" si="272"/>
        <v/>
      </c>
      <c r="AL287" s="125">
        <v>1</v>
      </c>
      <c r="AM287" s="123" t="str">
        <f t="shared" si="264"/>
        <v/>
      </c>
      <c r="AN287" s="123" t="str">
        <f t="shared" si="265"/>
        <v/>
      </c>
      <c r="AO287" s="123">
        <f>COUNTIF($I$72:I287,I287)</f>
        <v>7</v>
      </c>
      <c r="AP287" s="172" t="str">
        <f t="shared" si="266"/>
        <v/>
      </c>
      <c r="AQ287" s="173" t="str">
        <f t="shared" si="267"/>
        <v/>
      </c>
      <c r="AR287" s="14">
        <f t="shared" si="259"/>
        <v>0</v>
      </c>
      <c r="AS287" s="177" t="str">
        <f t="shared" si="268"/>
        <v/>
      </c>
      <c r="AU287" s="128" t="str">
        <f t="shared" si="269"/>
        <v/>
      </c>
      <c r="AV287" s="128">
        <f t="shared" si="270"/>
        <v>0</v>
      </c>
      <c r="AW287" s="184">
        <f>IF(AV287&lt;1,0,SUMIF($I$44:I286,I287,$W$44:W286))</f>
        <v>0</v>
      </c>
      <c r="AX287" s="184">
        <f>IF(AV287&lt;2,0,SUMIF($I288:I$348,I287,$W288:W$348))</f>
        <v>0</v>
      </c>
      <c r="AY287" s="128">
        <f t="shared" si="224"/>
        <v>0</v>
      </c>
      <c r="AZ287" s="128">
        <f t="shared" si="225"/>
        <v>0</v>
      </c>
      <c r="BA287" s="175">
        <f>IF(AW287+AX287=0,0,IF(AW287=0,VLOOKUP(I287,I288:$W$348,15,FALSE),VLOOKUP(I287,$I$45:$W287,15,FALSE)))</f>
        <v>0</v>
      </c>
      <c r="BB287" s="128">
        <f t="shared" si="226"/>
        <v>0</v>
      </c>
      <c r="BC287" s="175">
        <f>IF(AW287+AX287=0,0,IF(AW287=0,VLOOKUP(I287,I288:$Y$348,17,FALSE),VLOOKUP(I287,$I$45:$Y287,17,FALSE)))</f>
        <v>0</v>
      </c>
      <c r="BD287" s="175">
        <f t="shared" si="227"/>
        <v>0</v>
      </c>
      <c r="BE287" s="128">
        <f t="shared" si="228"/>
        <v>0</v>
      </c>
      <c r="BF287" s="176" t="str">
        <f t="shared" si="229"/>
        <v/>
      </c>
      <c r="BG287" s="128">
        <f t="shared" si="230"/>
        <v>0</v>
      </c>
      <c r="BH287" s="175" t="str">
        <f t="shared" si="231"/>
        <v/>
      </c>
      <c r="BK287" s="177" t="str">
        <f t="shared" si="273"/>
        <v/>
      </c>
      <c r="BL287" s="177"/>
      <c r="BM287" s="178"/>
      <c r="BN287" s="178"/>
      <c r="BO287" s="178"/>
      <c r="BP287" s="178"/>
      <c r="BQ287" s="178"/>
    </row>
    <row r="288" spans="1:69" ht="30" customHeight="1" x14ac:dyDescent="0.15">
      <c r="A288" s="152" t="str">
        <f t="shared" si="260"/>
        <v/>
      </c>
      <c r="B288" s="152">
        <f t="shared" si="257"/>
        <v>0</v>
      </c>
      <c r="C288" s="152">
        <f t="shared" si="258"/>
        <v>7</v>
      </c>
      <c r="D288" s="152" t="str">
        <f t="shared" si="261"/>
        <v>020</v>
      </c>
      <c r="E288" s="152" t="str">
        <f t="shared" si="262"/>
        <v/>
      </c>
      <c r="F288" s="152">
        <v>20</v>
      </c>
      <c r="G288" s="154" t="str">
        <f t="shared" si="271"/>
        <v>020</v>
      </c>
      <c r="H288" s="140" t="str">
        <f>IF(I288="","",VLOOKUP(I288,[3]マスター!$B$2:$C$5000,2,0))</f>
        <v/>
      </c>
      <c r="I288" s="155"/>
      <c r="J288" s="156"/>
      <c r="K288" s="156"/>
      <c r="L288" s="157"/>
      <c r="M288" s="158"/>
      <c r="N288" s="156"/>
      <c r="O288" s="159" t="str">
        <f t="shared" si="263"/>
        <v/>
      </c>
      <c r="P288" s="280" t="str">
        <f>IF(I288="","",VLOOKUP(I288,[3]マスター!$B$2:$C$5000,2,0))</f>
        <v/>
      </c>
      <c r="Q288" s="280" t="e">
        <f>VLOOKUP(R288,[3]マスター!$B$2:$C$5000,2,0)</f>
        <v>#N/A</v>
      </c>
      <c r="R288" s="280" t="e">
        <f>VLOOKUP(S288,[3]マスター!$B$2:$C$5000,2,0)</f>
        <v>#N/A</v>
      </c>
      <c r="S288" s="281" t="str">
        <f>IF(I288="","",VLOOKUP(I288,[3]マスター!$B$2:$D$5000,3,0))</f>
        <v/>
      </c>
      <c r="T288" s="281"/>
      <c r="U288" s="161" t="str">
        <f>IF(I288="","",VLOOKUP(I288,[3]マスター!$B$2:$L$5000,11,0))</f>
        <v/>
      </c>
      <c r="V288" s="161" t="str">
        <f>IF(I288="","",VLOOKUP(I288,[3]マスター!$B$2:$K$5000,10,0))</f>
        <v/>
      </c>
      <c r="W288" s="179">
        <f t="shared" si="274"/>
        <v>0</v>
      </c>
      <c r="X288" s="163">
        <f t="shared" si="275"/>
        <v>0</v>
      </c>
      <c r="Y288" s="179" t="str">
        <f t="shared" si="276"/>
        <v/>
      </c>
      <c r="Z288" s="180" t="str">
        <f t="shared" si="277"/>
        <v/>
      </c>
      <c r="AA288" s="181" t="str">
        <f t="shared" si="278"/>
        <v/>
      </c>
      <c r="AB288" s="181" t="str">
        <f t="shared" si="279"/>
        <v/>
      </c>
      <c r="AC288" s="264" t="str">
        <f t="shared" si="280"/>
        <v/>
      </c>
      <c r="AD288" s="182" t="str">
        <f t="shared" si="281"/>
        <v/>
      </c>
      <c r="AE288" s="182" t="str">
        <f t="shared" si="282"/>
        <v/>
      </c>
      <c r="AF288" s="182" t="str">
        <f t="shared" si="283"/>
        <v/>
      </c>
      <c r="AG288" s="183" t="str">
        <f t="shared" si="284"/>
        <v/>
      </c>
      <c r="AH288" s="168" t="str">
        <f t="shared" si="272"/>
        <v/>
      </c>
      <c r="AL288" s="125">
        <v>1</v>
      </c>
      <c r="AM288" s="123" t="str">
        <f t="shared" si="264"/>
        <v/>
      </c>
      <c r="AN288" s="123" t="str">
        <f t="shared" si="265"/>
        <v/>
      </c>
      <c r="AO288" s="123">
        <f>COUNTIF($I$72:I288,I288)</f>
        <v>7</v>
      </c>
      <c r="AP288" s="172" t="str">
        <f t="shared" si="266"/>
        <v/>
      </c>
      <c r="AQ288" s="173" t="str">
        <f t="shared" si="267"/>
        <v/>
      </c>
      <c r="AR288" s="14">
        <f t="shared" si="259"/>
        <v>0</v>
      </c>
      <c r="AS288" s="177" t="str">
        <f t="shared" si="268"/>
        <v/>
      </c>
      <c r="AU288" s="128" t="str">
        <f t="shared" si="269"/>
        <v/>
      </c>
      <c r="AV288" s="128">
        <f t="shared" si="270"/>
        <v>0</v>
      </c>
      <c r="AW288" s="184">
        <f>IF(AV288&lt;1,0,SUMIF($I$44:I287,I288,$W$44:W287))</f>
        <v>0</v>
      </c>
      <c r="AX288" s="184">
        <f>IF(AV288&lt;2,0,SUMIF($I289:I$348,I288,$W289:W$348))</f>
        <v>0</v>
      </c>
      <c r="AY288" s="128">
        <f t="shared" si="224"/>
        <v>0</v>
      </c>
      <c r="AZ288" s="128">
        <f t="shared" si="225"/>
        <v>0</v>
      </c>
      <c r="BA288" s="175">
        <f>IF(AW288+AX288=0,0,IF(AW288=0,VLOOKUP(I288,I289:$W$348,15,FALSE),VLOOKUP(I288,$I$45:$W288,15,FALSE)))</f>
        <v>0</v>
      </c>
      <c r="BB288" s="128">
        <f t="shared" si="226"/>
        <v>0</v>
      </c>
      <c r="BC288" s="175">
        <f>IF(AW288+AX288=0,0,IF(AW288=0,VLOOKUP(I288,I289:$Y$348,17,FALSE),VLOOKUP(I288,$I$45:$Y288,17,FALSE)))</f>
        <v>0</v>
      </c>
      <c r="BD288" s="175">
        <f t="shared" si="227"/>
        <v>0</v>
      </c>
      <c r="BE288" s="128">
        <f t="shared" si="228"/>
        <v>0</v>
      </c>
      <c r="BF288" s="176" t="str">
        <f t="shared" si="229"/>
        <v/>
      </c>
      <c r="BG288" s="128">
        <f t="shared" si="230"/>
        <v>0</v>
      </c>
      <c r="BH288" s="175" t="str">
        <f t="shared" si="231"/>
        <v/>
      </c>
      <c r="BK288" s="177" t="str">
        <f t="shared" si="273"/>
        <v/>
      </c>
      <c r="BL288" s="177"/>
      <c r="BM288" s="178"/>
      <c r="BN288" s="178"/>
      <c r="BO288" s="178"/>
      <c r="BP288" s="178"/>
      <c r="BQ288" s="178"/>
    </row>
    <row r="289" spans="1:69" ht="30" customHeight="1" x14ac:dyDescent="0.15">
      <c r="A289" s="152" t="str">
        <f t="shared" si="260"/>
        <v/>
      </c>
      <c r="B289" s="152">
        <f t="shared" si="257"/>
        <v>0</v>
      </c>
      <c r="C289" s="152">
        <f t="shared" si="258"/>
        <v>7</v>
      </c>
      <c r="D289" s="152" t="str">
        <f t="shared" si="261"/>
        <v>021</v>
      </c>
      <c r="E289" s="152" t="str">
        <f t="shared" si="262"/>
        <v/>
      </c>
      <c r="F289" s="152">
        <v>21</v>
      </c>
      <c r="G289" s="154" t="str">
        <f t="shared" si="271"/>
        <v>021</v>
      </c>
      <c r="H289" s="140" t="str">
        <f>IF(I289="","",VLOOKUP(I289,[3]マスター!$B$2:$C$5000,2,0))</f>
        <v/>
      </c>
      <c r="I289" s="155"/>
      <c r="J289" s="156"/>
      <c r="K289" s="156"/>
      <c r="L289" s="157"/>
      <c r="M289" s="158"/>
      <c r="N289" s="156"/>
      <c r="O289" s="159" t="str">
        <f t="shared" si="263"/>
        <v/>
      </c>
      <c r="P289" s="280" t="str">
        <f>IF(I289="","",VLOOKUP(I289,[3]マスター!$B$2:$C$5000,2,0))</f>
        <v/>
      </c>
      <c r="Q289" s="280" t="e">
        <f>VLOOKUP(R289,[3]マスター!$B$2:$C$5000,2,0)</f>
        <v>#N/A</v>
      </c>
      <c r="R289" s="280" t="e">
        <f>VLOOKUP(S289,[3]マスター!$B$2:$C$5000,2,0)</f>
        <v>#N/A</v>
      </c>
      <c r="S289" s="281" t="str">
        <f>IF(I289="","",VLOOKUP(I289,[3]マスター!$B$2:$D$5000,3,0))</f>
        <v/>
      </c>
      <c r="T289" s="281"/>
      <c r="U289" s="161" t="str">
        <f>IF(I289="","",VLOOKUP(I289,[3]マスター!$B$2:$L$5000,11,0))</f>
        <v/>
      </c>
      <c r="V289" s="161" t="str">
        <f>IF(I289="","",VLOOKUP(I289,[3]マスター!$B$2:$K$5000,10,0))</f>
        <v/>
      </c>
      <c r="W289" s="179">
        <f t="shared" si="274"/>
        <v>0</v>
      </c>
      <c r="X289" s="163">
        <f t="shared" si="275"/>
        <v>0</v>
      </c>
      <c r="Y289" s="179" t="str">
        <f t="shared" si="276"/>
        <v/>
      </c>
      <c r="Z289" s="180" t="str">
        <f t="shared" si="277"/>
        <v/>
      </c>
      <c r="AA289" s="181" t="str">
        <f t="shared" si="278"/>
        <v/>
      </c>
      <c r="AB289" s="181" t="str">
        <f t="shared" si="279"/>
        <v/>
      </c>
      <c r="AC289" s="264" t="str">
        <f t="shared" si="280"/>
        <v/>
      </c>
      <c r="AD289" s="182" t="str">
        <f t="shared" si="281"/>
        <v/>
      </c>
      <c r="AE289" s="182" t="str">
        <f t="shared" si="282"/>
        <v/>
      </c>
      <c r="AF289" s="182" t="str">
        <f t="shared" si="283"/>
        <v/>
      </c>
      <c r="AG289" s="183" t="str">
        <f t="shared" si="284"/>
        <v/>
      </c>
      <c r="AH289" s="168" t="str">
        <f t="shared" si="272"/>
        <v/>
      </c>
      <c r="AI289" s="208"/>
      <c r="AL289" s="125">
        <v>1</v>
      </c>
      <c r="AM289" s="123" t="str">
        <f t="shared" si="264"/>
        <v/>
      </c>
      <c r="AN289" s="123" t="str">
        <f t="shared" si="265"/>
        <v/>
      </c>
      <c r="AO289" s="123">
        <f>COUNTIF($I$72:I289,I289)</f>
        <v>7</v>
      </c>
      <c r="AP289" s="172" t="str">
        <f t="shared" si="266"/>
        <v/>
      </c>
      <c r="AQ289" s="173" t="str">
        <f t="shared" si="267"/>
        <v/>
      </c>
      <c r="AR289" s="14">
        <f t="shared" si="259"/>
        <v>0</v>
      </c>
      <c r="AS289" s="177" t="str">
        <f t="shared" si="268"/>
        <v/>
      </c>
      <c r="AU289" s="128" t="str">
        <f t="shared" si="269"/>
        <v/>
      </c>
      <c r="AV289" s="128">
        <f t="shared" si="270"/>
        <v>0</v>
      </c>
      <c r="AW289" s="184">
        <f>IF(AV289&lt;1,0,SUMIF($I$44:I288,I289,$W$44:W288))</f>
        <v>0</v>
      </c>
      <c r="AX289" s="184">
        <f>IF(AV289&lt;2,0,SUMIF($I290:I$348,I289,$W290:W$348))</f>
        <v>0</v>
      </c>
      <c r="AY289" s="128">
        <f t="shared" si="224"/>
        <v>0</v>
      </c>
      <c r="AZ289" s="128">
        <f t="shared" si="225"/>
        <v>0</v>
      </c>
      <c r="BA289" s="175">
        <f>IF(AW289+AX289=0,0,IF(AW289=0,VLOOKUP(I289,I290:$W$348,15,FALSE),VLOOKUP(I289,$I$45:$W289,15,FALSE)))</f>
        <v>0</v>
      </c>
      <c r="BB289" s="128">
        <f t="shared" si="226"/>
        <v>0</v>
      </c>
      <c r="BC289" s="175">
        <f>IF(AW289+AX289=0,0,IF(AW289=0,VLOOKUP(I289,I290:$Y$348,17,FALSE),VLOOKUP(I289,$I$45:$Y289,17,FALSE)))</f>
        <v>0</v>
      </c>
      <c r="BD289" s="175">
        <f t="shared" si="227"/>
        <v>0</v>
      </c>
      <c r="BE289" s="128">
        <f t="shared" si="228"/>
        <v>0</v>
      </c>
      <c r="BF289" s="176" t="str">
        <f t="shared" si="229"/>
        <v/>
      </c>
      <c r="BG289" s="128">
        <f t="shared" si="230"/>
        <v>0</v>
      </c>
      <c r="BH289" s="175" t="str">
        <f t="shared" si="231"/>
        <v/>
      </c>
      <c r="BK289" s="177" t="str">
        <f t="shared" si="273"/>
        <v/>
      </c>
      <c r="BL289" s="177"/>
    </row>
    <row r="290" spans="1:69" ht="30" customHeight="1" x14ac:dyDescent="0.15">
      <c r="A290" s="152" t="str">
        <f t="shared" si="260"/>
        <v/>
      </c>
      <c r="B290" s="152">
        <f t="shared" si="257"/>
        <v>0</v>
      </c>
      <c r="C290" s="152">
        <f t="shared" si="258"/>
        <v>7</v>
      </c>
      <c r="D290" s="152" t="str">
        <f t="shared" si="261"/>
        <v>022</v>
      </c>
      <c r="E290" s="152" t="str">
        <f t="shared" si="262"/>
        <v/>
      </c>
      <c r="F290" s="152">
        <v>22</v>
      </c>
      <c r="G290" s="154" t="str">
        <f t="shared" si="271"/>
        <v>022</v>
      </c>
      <c r="H290" s="140" t="str">
        <f>IF(I290="","",VLOOKUP(I290,[3]マスター!$B$2:$C$5000,2,0))</f>
        <v/>
      </c>
      <c r="I290" s="155"/>
      <c r="J290" s="156"/>
      <c r="K290" s="156"/>
      <c r="L290" s="157"/>
      <c r="M290" s="158"/>
      <c r="N290" s="156"/>
      <c r="O290" s="159" t="str">
        <f t="shared" si="263"/>
        <v/>
      </c>
      <c r="P290" s="280" t="str">
        <f>IF(I290="","",VLOOKUP(I290,[3]マスター!$B$2:$C$5000,2,0))</f>
        <v/>
      </c>
      <c r="Q290" s="280" t="e">
        <f>VLOOKUP(R290,[3]マスター!$B$2:$C$5000,2,0)</f>
        <v>#N/A</v>
      </c>
      <c r="R290" s="280" t="e">
        <f>VLOOKUP(S290,[3]マスター!$B$2:$C$5000,2,0)</f>
        <v>#N/A</v>
      </c>
      <c r="S290" s="281" t="str">
        <f>IF(I290="","",VLOOKUP(I290,[3]マスター!$B$2:$D$5000,3,0))</f>
        <v/>
      </c>
      <c r="T290" s="281"/>
      <c r="U290" s="161" t="str">
        <f>IF(I290="","",VLOOKUP(I290,[3]マスター!$B$2:$L$5000,11,0))</f>
        <v/>
      </c>
      <c r="V290" s="161" t="str">
        <f>IF(I290="","",VLOOKUP(I290,[3]マスター!$B$2:$K$5000,10,0))</f>
        <v/>
      </c>
      <c r="W290" s="179">
        <f t="shared" si="274"/>
        <v>0</v>
      </c>
      <c r="X290" s="163">
        <f t="shared" si="275"/>
        <v>0</v>
      </c>
      <c r="Y290" s="179" t="str">
        <f t="shared" si="276"/>
        <v/>
      </c>
      <c r="Z290" s="180" t="str">
        <f t="shared" si="277"/>
        <v/>
      </c>
      <c r="AA290" s="181" t="str">
        <f t="shared" si="278"/>
        <v/>
      </c>
      <c r="AB290" s="181" t="str">
        <f t="shared" si="279"/>
        <v/>
      </c>
      <c r="AC290" s="264" t="str">
        <f t="shared" si="280"/>
        <v/>
      </c>
      <c r="AD290" s="182" t="str">
        <f t="shared" si="281"/>
        <v/>
      </c>
      <c r="AE290" s="182" t="str">
        <f t="shared" si="282"/>
        <v/>
      </c>
      <c r="AF290" s="182" t="str">
        <f t="shared" si="283"/>
        <v/>
      </c>
      <c r="AG290" s="183" t="str">
        <f t="shared" si="284"/>
        <v/>
      </c>
      <c r="AH290" s="168" t="str">
        <f t="shared" si="272"/>
        <v/>
      </c>
      <c r="AL290" s="125">
        <v>1</v>
      </c>
      <c r="AM290" s="123" t="str">
        <f t="shared" si="264"/>
        <v/>
      </c>
      <c r="AN290" s="123" t="str">
        <f t="shared" si="265"/>
        <v/>
      </c>
      <c r="AO290" s="123">
        <f>COUNTIF($I$72:I290,I290)</f>
        <v>7</v>
      </c>
      <c r="AP290" s="172" t="str">
        <f t="shared" si="266"/>
        <v/>
      </c>
      <c r="AQ290" s="173" t="str">
        <f t="shared" si="267"/>
        <v/>
      </c>
      <c r="AR290" s="14">
        <f t="shared" si="259"/>
        <v>0</v>
      </c>
      <c r="AS290" s="177" t="str">
        <f t="shared" si="268"/>
        <v/>
      </c>
      <c r="AU290" s="128" t="str">
        <f t="shared" si="269"/>
        <v/>
      </c>
      <c r="AV290" s="128">
        <f t="shared" si="270"/>
        <v>0</v>
      </c>
      <c r="AW290" s="184">
        <f>IF(AV290&lt;1,0,SUMIF($I$44:I289,I290,$W$44:W289))</f>
        <v>0</v>
      </c>
      <c r="AX290" s="184">
        <f>IF(AV290&lt;2,0,SUMIF($I291:I$348,I290,$W291:W$348))</f>
        <v>0</v>
      </c>
      <c r="AY290" s="128">
        <f t="shared" si="224"/>
        <v>0</v>
      </c>
      <c r="AZ290" s="128">
        <f t="shared" si="225"/>
        <v>0</v>
      </c>
      <c r="BA290" s="175">
        <f>IF(AW290+AX290=0,0,IF(AW290=0,VLOOKUP(I290,I291:$W$348,15,FALSE),VLOOKUP(I290,$I$45:$W290,15,FALSE)))</f>
        <v>0</v>
      </c>
      <c r="BB290" s="128">
        <f t="shared" si="226"/>
        <v>0</v>
      </c>
      <c r="BC290" s="175">
        <f>IF(AW290+AX290=0,0,IF(AW290=0,VLOOKUP(I290,I291:$Y$348,17,FALSE),VLOOKUP(I290,$I$45:$Y290,17,FALSE)))</f>
        <v>0</v>
      </c>
      <c r="BD290" s="175">
        <f t="shared" si="227"/>
        <v>0</v>
      </c>
      <c r="BE290" s="128">
        <f t="shared" si="228"/>
        <v>0</v>
      </c>
      <c r="BF290" s="176" t="str">
        <f t="shared" si="229"/>
        <v/>
      </c>
      <c r="BG290" s="128">
        <f t="shared" si="230"/>
        <v>0</v>
      </c>
      <c r="BH290" s="175" t="str">
        <f t="shared" si="231"/>
        <v/>
      </c>
      <c r="BK290" s="177" t="str">
        <f t="shared" si="273"/>
        <v/>
      </c>
      <c r="BL290" s="177"/>
    </row>
    <row r="291" spans="1:69" ht="30" customHeight="1" x14ac:dyDescent="0.15">
      <c r="A291" s="152" t="str">
        <f t="shared" si="260"/>
        <v/>
      </c>
      <c r="B291" s="152">
        <f t="shared" si="257"/>
        <v>0</v>
      </c>
      <c r="C291" s="152">
        <f t="shared" si="258"/>
        <v>7</v>
      </c>
      <c r="D291" s="152" t="str">
        <f t="shared" si="261"/>
        <v>023</v>
      </c>
      <c r="E291" s="152" t="str">
        <f t="shared" si="262"/>
        <v/>
      </c>
      <c r="F291" s="152">
        <v>23</v>
      </c>
      <c r="G291" s="154" t="str">
        <f t="shared" si="271"/>
        <v>023</v>
      </c>
      <c r="H291" s="140" t="str">
        <f>IF(I291="","",VLOOKUP(I291,[3]マスター!$B$2:$C$5000,2,0))</f>
        <v/>
      </c>
      <c r="I291" s="155"/>
      <c r="J291" s="156"/>
      <c r="K291" s="156"/>
      <c r="L291" s="157"/>
      <c r="M291" s="158"/>
      <c r="N291" s="156"/>
      <c r="O291" s="159" t="str">
        <f t="shared" si="263"/>
        <v/>
      </c>
      <c r="P291" s="280" t="str">
        <f>IF(I291="","",VLOOKUP(I291,[3]マスター!$B$2:$C$5000,2,0))</f>
        <v/>
      </c>
      <c r="Q291" s="280" t="e">
        <f>VLOOKUP(R291,[3]マスター!$B$2:$C$5000,2,0)</f>
        <v>#N/A</v>
      </c>
      <c r="R291" s="280" t="e">
        <f>VLOOKUP(S291,[3]マスター!$B$2:$C$5000,2,0)</f>
        <v>#N/A</v>
      </c>
      <c r="S291" s="281" t="str">
        <f>IF(I291="","",VLOOKUP(I291,[3]マスター!$B$2:$D$5000,3,0))</f>
        <v/>
      </c>
      <c r="T291" s="281"/>
      <c r="U291" s="161" t="str">
        <f>IF(I291="","",VLOOKUP(I291,[3]マスター!$B$2:$L$5000,11,0))</f>
        <v/>
      </c>
      <c r="V291" s="161" t="str">
        <f>IF(I291="","",VLOOKUP(I291,[3]マスター!$B$2:$K$5000,10,0))</f>
        <v/>
      </c>
      <c r="W291" s="179">
        <f t="shared" si="274"/>
        <v>0</v>
      </c>
      <c r="X291" s="163">
        <f t="shared" si="275"/>
        <v>0</v>
      </c>
      <c r="Y291" s="179" t="str">
        <f t="shared" si="276"/>
        <v/>
      </c>
      <c r="Z291" s="180" t="str">
        <f t="shared" si="277"/>
        <v/>
      </c>
      <c r="AA291" s="181" t="str">
        <f t="shared" si="278"/>
        <v/>
      </c>
      <c r="AB291" s="181" t="str">
        <f t="shared" si="279"/>
        <v/>
      </c>
      <c r="AC291" s="264" t="str">
        <f t="shared" si="280"/>
        <v/>
      </c>
      <c r="AD291" s="182" t="str">
        <f t="shared" si="281"/>
        <v/>
      </c>
      <c r="AE291" s="182" t="str">
        <f t="shared" si="282"/>
        <v/>
      </c>
      <c r="AF291" s="182" t="str">
        <f t="shared" si="283"/>
        <v/>
      </c>
      <c r="AG291" s="183" t="str">
        <f t="shared" si="284"/>
        <v/>
      </c>
      <c r="AH291" s="168" t="str">
        <f t="shared" si="272"/>
        <v/>
      </c>
      <c r="AL291" s="125">
        <v>1</v>
      </c>
      <c r="AM291" s="123" t="str">
        <f t="shared" si="264"/>
        <v/>
      </c>
      <c r="AN291" s="123" t="str">
        <f t="shared" si="265"/>
        <v/>
      </c>
      <c r="AO291" s="123">
        <f>COUNTIF($I$72:I291,I291)</f>
        <v>7</v>
      </c>
      <c r="AP291" s="172" t="str">
        <f t="shared" si="266"/>
        <v/>
      </c>
      <c r="AQ291" s="173" t="str">
        <f t="shared" si="267"/>
        <v/>
      </c>
      <c r="AR291" s="14">
        <f t="shared" si="259"/>
        <v>0</v>
      </c>
      <c r="AS291" s="177" t="str">
        <f t="shared" si="268"/>
        <v/>
      </c>
      <c r="AU291" s="128" t="str">
        <f t="shared" si="269"/>
        <v/>
      </c>
      <c r="AV291" s="128">
        <f t="shared" si="270"/>
        <v>0</v>
      </c>
      <c r="AW291" s="184">
        <f>IF(AV291&lt;1,0,SUMIF($I$44:I290,I291,$W$44:W290))</f>
        <v>0</v>
      </c>
      <c r="AX291" s="184">
        <f>IF(AV291&lt;2,0,SUMIF($I292:I$348,I291,$W292:W$348))</f>
        <v>0</v>
      </c>
      <c r="AY291" s="128">
        <f t="shared" si="224"/>
        <v>0</v>
      </c>
      <c r="AZ291" s="128">
        <f t="shared" si="225"/>
        <v>0</v>
      </c>
      <c r="BA291" s="175">
        <f>IF(AW291+AX291=0,0,IF(AW291=0,VLOOKUP(I291,I292:$W$348,15,FALSE),VLOOKUP(I291,$I$45:$W291,15,FALSE)))</f>
        <v>0</v>
      </c>
      <c r="BB291" s="128">
        <f t="shared" si="226"/>
        <v>0</v>
      </c>
      <c r="BC291" s="175">
        <f>IF(AW291+AX291=0,0,IF(AW291=0,VLOOKUP(I291,I292:$Y$348,17,FALSE),VLOOKUP(I291,$I$45:$Y291,17,FALSE)))</f>
        <v>0</v>
      </c>
      <c r="BD291" s="175">
        <f t="shared" si="227"/>
        <v>0</v>
      </c>
      <c r="BE291" s="128">
        <f t="shared" si="228"/>
        <v>0</v>
      </c>
      <c r="BF291" s="176" t="str">
        <f t="shared" si="229"/>
        <v/>
      </c>
      <c r="BG291" s="128">
        <f t="shared" si="230"/>
        <v>0</v>
      </c>
      <c r="BH291" s="175" t="str">
        <f t="shared" si="231"/>
        <v/>
      </c>
      <c r="BK291" s="177" t="str">
        <f t="shared" si="273"/>
        <v/>
      </c>
      <c r="BL291" s="177"/>
    </row>
    <row r="292" spans="1:69" ht="30" customHeight="1" x14ac:dyDescent="0.15">
      <c r="A292" s="152" t="str">
        <f t="shared" si="260"/>
        <v/>
      </c>
      <c r="B292" s="152">
        <f t="shared" si="257"/>
        <v>0</v>
      </c>
      <c r="C292" s="152">
        <f t="shared" si="258"/>
        <v>7</v>
      </c>
      <c r="D292" s="152" t="str">
        <f t="shared" si="261"/>
        <v>024</v>
      </c>
      <c r="E292" s="152" t="str">
        <f t="shared" si="262"/>
        <v/>
      </c>
      <c r="F292" s="152">
        <v>24</v>
      </c>
      <c r="G292" s="154" t="str">
        <f t="shared" si="271"/>
        <v>024</v>
      </c>
      <c r="H292" s="140" t="str">
        <f>IF(I292="","",VLOOKUP(I292,[3]マスター!$B$2:$C$5000,2,0))</f>
        <v/>
      </c>
      <c r="I292" s="155"/>
      <c r="J292" s="156"/>
      <c r="K292" s="156"/>
      <c r="L292" s="157"/>
      <c r="M292" s="158"/>
      <c r="N292" s="156"/>
      <c r="O292" s="159" t="str">
        <f t="shared" si="263"/>
        <v/>
      </c>
      <c r="P292" s="280" t="str">
        <f>IF(I292="","",VLOOKUP(I292,[3]マスター!$B$2:$C$5000,2,0))</f>
        <v/>
      </c>
      <c r="Q292" s="280" t="e">
        <f>VLOOKUP(R292,[3]マスター!$B$2:$C$5000,2,0)</f>
        <v>#N/A</v>
      </c>
      <c r="R292" s="280" t="e">
        <f>VLOOKUP(S292,[3]マスター!$B$2:$C$5000,2,0)</f>
        <v>#N/A</v>
      </c>
      <c r="S292" s="281" t="str">
        <f>IF(I292="","",VLOOKUP(I292,[3]マスター!$B$2:$D$5000,3,0))</f>
        <v/>
      </c>
      <c r="T292" s="281"/>
      <c r="U292" s="161" t="str">
        <f>IF(I292="","",VLOOKUP(I292,[3]マスター!$B$2:$L$5000,11,0))</f>
        <v/>
      </c>
      <c r="V292" s="161" t="str">
        <f>IF(I292="","",VLOOKUP(I292,[3]マスター!$B$2:$K$5000,10,0))</f>
        <v/>
      </c>
      <c r="W292" s="179">
        <f t="shared" si="274"/>
        <v>0</v>
      </c>
      <c r="X292" s="163">
        <f t="shared" si="275"/>
        <v>0</v>
      </c>
      <c r="Y292" s="179" t="str">
        <f t="shared" si="276"/>
        <v/>
      </c>
      <c r="Z292" s="180" t="str">
        <f t="shared" si="277"/>
        <v/>
      </c>
      <c r="AA292" s="181" t="str">
        <f t="shared" si="278"/>
        <v/>
      </c>
      <c r="AB292" s="181" t="str">
        <f t="shared" si="279"/>
        <v/>
      </c>
      <c r="AC292" s="264" t="str">
        <f t="shared" si="280"/>
        <v/>
      </c>
      <c r="AD292" s="182" t="str">
        <f t="shared" si="281"/>
        <v/>
      </c>
      <c r="AE292" s="182" t="str">
        <f t="shared" si="282"/>
        <v/>
      </c>
      <c r="AF292" s="182" t="str">
        <f t="shared" si="283"/>
        <v/>
      </c>
      <c r="AG292" s="183" t="str">
        <f t="shared" si="284"/>
        <v/>
      </c>
      <c r="AH292" s="168" t="str">
        <f t="shared" si="272"/>
        <v/>
      </c>
      <c r="AL292" s="125">
        <v>1</v>
      </c>
      <c r="AM292" s="123" t="str">
        <f t="shared" si="264"/>
        <v/>
      </c>
      <c r="AN292" s="123" t="str">
        <f t="shared" si="265"/>
        <v/>
      </c>
      <c r="AO292" s="123">
        <f>COUNTIF($I$72:I292,I292)</f>
        <v>7</v>
      </c>
      <c r="AP292" s="172" t="str">
        <f t="shared" si="266"/>
        <v/>
      </c>
      <c r="AQ292" s="173" t="str">
        <f t="shared" si="267"/>
        <v/>
      </c>
      <c r="AR292" s="14">
        <f t="shared" si="259"/>
        <v>0</v>
      </c>
      <c r="AS292" s="177" t="str">
        <f t="shared" si="268"/>
        <v/>
      </c>
      <c r="AU292" s="128" t="str">
        <f t="shared" si="269"/>
        <v/>
      </c>
      <c r="AV292" s="128">
        <f t="shared" si="270"/>
        <v>0</v>
      </c>
      <c r="AW292" s="184">
        <f>IF(AV292&lt;1,0,SUMIF($I$44:I291,I292,$W$44:W291))</f>
        <v>0</v>
      </c>
      <c r="AX292" s="184">
        <f>IF(AV292&lt;2,0,SUMIF($I293:I$348,I292,$W293:W$348))</f>
        <v>0</v>
      </c>
      <c r="AY292" s="128">
        <f t="shared" si="224"/>
        <v>0</v>
      </c>
      <c r="AZ292" s="128">
        <f t="shared" si="225"/>
        <v>0</v>
      </c>
      <c r="BA292" s="175">
        <f>IF(AW292+AX292=0,0,IF(AW292=0,VLOOKUP(I292,I293:$W$348,15,FALSE),VLOOKUP(I292,$I$45:$W292,15,FALSE)))</f>
        <v>0</v>
      </c>
      <c r="BB292" s="128">
        <f t="shared" si="226"/>
        <v>0</v>
      </c>
      <c r="BC292" s="175">
        <f>IF(AW292+AX292=0,0,IF(AW292=0,VLOOKUP(I292,I293:$Y$348,17,FALSE),VLOOKUP(I292,$I$45:$Y292,17,FALSE)))</f>
        <v>0</v>
      </c>
      <c r="BD292" s="175">
        <f t="shared" si="227"/>
        <v>0</v>
      </c>
      <c r="BE292" s="128">
        <f t="shared" si="228"/>
        <v>0</v>
      </c>
      <c r="BF292" s="176" t="str">
        <f t="shared" si="229"/>
        <v/>
      </c>
      <c r="BG292" s="128">
        <f t="shared" si="230"/>
        <v>0</v>
      </c>
      <c r="BH292" s="175" t="str">
        <f t="shared" si="231"/>
        <v/>
      </c>
      <c r="BK292" s="177" t="str">
        <f t="shared" si="273"/>
        <v/>
      </c>
      <c r="BL292" s="177"/>
    </row>
    <row r="293" spans="1:69" ht="30" customHeight="1" x14ac:dyDescent="0.15">
      <c r="A293" s="152" t="str">
        <f t="shared" si="260"/>
        <v/>
      </c>
      <c r="B293" s="152">
        <f t="shared" si="257"/>
        <v>0</v>
      </c>
      <c r="C293" s="152">
        <f t="shared" si="258"/>
        <v>7</v>
      </c>
      <c r="D293" s="152" t="str">
        <f t="shared" si="261"/>
        <v>025</v>
      </c>
      <c r="E293" s="152" t="str">
        <f>IF(I293="","",IF(AR292=AR293,SUMIF($AR$73:$AR$348,AR293),IF(#REF!="",AR293,IF(AR293=#REF!,SUMIF($AR$73:$AR$348,AR293)))))</f>
        <v/>
      </c>
      <c r="F293" s="152">
        <v>25</v>
      </c>
      <c r="G293" s="154" t="str">
        <f t="shared" si="271"/>
        <v>025</v>
      </c>
      <c r="H293" s="140" t="str">
        <f>IF(I293="","",VLOOKUP(I293,[3]マスター!$B$2:$C$5000,2,0))</f>
        <v/>
      </c>
      <c r="I293" s="155"/>
      <c r="J293" s="156"/>
      <c r="K293" s="156"/>
      <c r="L293" s="157"/>
      <c r="M293" s="158"/>
      <c r="N293" s="156"/>
      <c r="O293" s="159" t="str">
        <f t="shared" si="263"/>
        <v/>
      </c>
      <c r="P293" s="280" t="str">
        <f>IF(I293="","",VLOOKUP(I293,[3]マスター!$B$2:$C$5000,2,0))</f>
        <v/>
      </c>
      <c r="Q293" s="280" t="e">
        <f>VLOOKUP(R293,[3]マスター!$B$2:$C$5000,2,0)</f>
        <v>#N/A</v>
      </c>
      <c r="R293" s="280" t="e">
        <f>VLOOKUP(S293,[3]マスター!$B$2:$C$5000,2,0)</f>
        <v>#N/A</v>
      </c>
      <c r="S293" s="281" t="str">
        <f>IF(I293="","",VLOOKUP(I293,[3]マスター!$B$2:$D$5000,3,0))</f>
        <v/>
      </c>
      <c r="T293" s="281"/>
      <c r="U293" s="161" t="str">
        <f>IF(I293="","",VLOOKUP(I293,[3]マスター!$B$2:$L$5000,11,0))</f>
        <v/>
      </c>
      <c r="V293" s="161" t="str">
        <f>IF(I293="","",VLOOKUP(I293,[3]マスター!$B$2:$K$5000,10,0))</f>
        <v/>
      </c>
      <c r="W293" s="179">
        <f t="shared" si="274"/>
        <v>0</v>
      </c>
      <c r="X293" s="163">
        <f t="shared" si="275"/>
        <v>0</v>
      </c>
      <c r="Y293" s="179" t="str">
        <f t="shared" si="276"/>
        <v/>
      </c>
      <c r="Z293" s="180" t="str">
        <f t="shared" si="277"/>
        <v/>
      </c>
      <c r="AA293" s="181" t="str">
        <f t="shared" si="278"/>
        <v/>
      </c>
      <c r="AB293" s="181" t="str">
        <f t="shared" si="279"/>
        <v/>
      </c>
      <c r="AC293" s="264" t="str">
        <f t="shared" si="280"/>
        <v/>
      </c>
      <c r="AD293" s="182" t="str">
        <f t="shared" si="281"/>
        <v/>
      </c>
      <c r="AE293" s="182" t="str">
        <f t="shared" si="282"/>
        <v/>
      </c>
      <c r="AF293" s="182" t="str">
        <f t="shared" si="283"/>
        <v/>
      </c>
      <c r="AG293" s="183" t="str">
        <f t="shared" si="284"/>
        <v/>
      </c>
      <c r="AH293" s="168" t="str">
        <f t="shared" si="272"/>
        <v/>
      </c>
      <c r="AL293" s="125">
        <v>1</v>
      </c>
      <c r="AM293" s="123" t="str">
        <f t="shared" si="264"/>
        <v/>
      </c>
      <c r="AN293" s="123" t="str">
        <f t="shared" si="265"/>
        <v/>
      </c>
      <c r="AO293" s="123">
        <f>COUNTIF($I$72:I293,I293)</f>
        <v>7</v>
      </c>
      <c r="AP293" s="172" t="str">
        <f t="shared" si="266"/>
        <v/>
      </c>
      <c r="AQ293" s="173" t="str">
        <f t="shared" si="267"/>
        <v/>
      </c>
      <c r="AR293" s="14">
        <f t="shared" si="259"/>
        <v>0</v>
      </c>
      <c r="AS293" s="177" t="str">
        <f t="shared" si="268"/>
        <v/>
      </c>
      <c r="AU293" s="128" t="str">
        <f t="shared" si="269"/>
        <v/>
      </c>
      <c r="AV293" s="128">
        <f t="shared" si="270"/>
        <v>0</v>
      </c>
      <c r="AW293" s="184">
        <f>IF(AV293&lt;1,0,SUMIF($I$44:I292,I293,$W$44:W292))</f>
        <v>0</v>
      </c>
      <c r="AX293" s="184">
        <f>IF(AV293&lt;2,0,SUMIF($I294:I$348,I293,$W294:W$348))</f>
        <v>0</v>
      </c>
      <c r="AY293" s="128">
        <f t="shared" ref="AY293" si="285">IF(AV293=2,IF(BG293=2,0,IF(BC293&gt;=8,IF(Y293&gt;8,(8-Y293)+Y293,Y293),IF(BC293+Y293&lt;8,0,BC293+Y293-8))),0)</f>
        <v>0</v>
      </c>
      <c r="AZ293" s="128">
        <f>IF(BG293=1,0,IF(BG293=2,IF(BH293&gt;8,IF(Y293&gt;8,8-Y293+Y293,Y293),IF(Y293&gt;8,Y293+BH293-8-(Y293-8),IF(BH293+Y293&gt;8,BH293+Y293-8,0))),IF(BG293=3,IF(BC293+BD288&gt;8,IF(Y293&gt;=8,8,Y293),IF(Y293+BC293+BD288&gt;8,Y293+BC293+BD288-8,0)),0)))</f>
        <v>0</v>
      </c>
      <c r="BA293" s="175">
        <f>IF(AW293+AX293=0,0,IF(AW293=0,VLOOKUP(I293,I294:$W$348,15,FALSE),VLOOKUP(I293,$I$45:$W293,15,FALSE)))</f>
        <v>0</v>
      </c>
      <c r="BB293" s="128">
        <f>IF(BA293&gt;W293,1,0)+IF(BA293&gt;BD293,1,0)</f>
        <v>0</v>
      </c>
      <c r="BC293" s="175">
        <f>IF(AW293+AX293=0,0,IF(AW293=0,VLOOKUP(I293,I294:$Y$348,17,FALSE),VLOOKUP(I293,$I$45:$Y293,17,FALSE)))</f>
        <v>0</v>
      </c>
      <c r="BD293" s="175">
        <f t="shared" ref="BD293" si="286">IF(AND(AW293&gt;1,AX293&gt;1),AX293,AW293+AX293-BA293)</f>
        <v>0</v>
      </c>
      <c r="BE293" s="128">
        <f>IF(BD293&gt;BA293,1,0)+IF(BD293&gt;W293,1,0)</f>
        <v>0</v>
      </c>
      <c r="BF293" s="176" t="str">
        <f t="shared" ref="BF293" si="287">IF(I293="","",SUMIF($I$45:$I$348,I293,$Y$45:$Y$348)-BC293-Y293)</f>
        <v/>
      </c>
      <c r="BG293" s="128">
        <f t="shared" ref="BG293" si="288">IF(AW293+AX293=0,0,IF(BB293+BE293=3,1,IF(BB293+BE293=2,2,3)))</f>
        <v>0</v>
      </c>
      <c r="BH293" s="175" t="str">
        <f t="shared" ref="BH293" si="289">IF(BE293=2,BC293,BF293)</f>
        <v/>
      </c>
      <c r="BK293" s="177" t="str">
        <f t="shared" si="273"/>
        <v/>
      </c>
      <c r="BL293" s="177"/>
    </row>
    <row r="294" spans="1:69" ht="30" customHeight="1" x14ac:dyDescent="0.15">
      <c r="A294" s="17"/>
      <c r="B294" s="17"/>
      <c r="C294" s="17"/>
      <c r="D294" s="17"/>
      <c r="E294" s="17"/>
      <c r="F294" s="17"/>
      <c r="G294" s="17"/>
      <c r="H294" s="270"/>
      <c r="I294" s="270"/>
      <c r="J294" s="178"/>
      <c r="K294" s="178"/>
      <c r="L294" s="178"/>
      <c r="M294" s="178"/>
      <c r="N294" s="178"/>
      <c r="O294" s="178"/>
      <c r="P294" s="178"/>
      <c r="Q294" s="178"/>
      <c r="R294" s="178"/>
      <c r="S294" s="178"/>
      <c r="T294" s="178"/>
      <c r="U294" s="271"/>
      <c r="V294" s="178"/>
      <c r="W294" s="178"/>
      <c r="X294" s="178"/>
      <c r="Y294" s="178"/>
      <c r="Z294" s="178"/>
      <c r="AA294" s="178"/>
      <c r="AB294" s="178"/>
      <c r="AC294" s="178"/>
      <c r="AD294" s="178"/>
      <c r="AE294" s="178"/>
      <c r="AF294" s="178"/>
      <c r="AG294" s="178"/>
      <c r="AH294" s="168" t="str">
        <f>IF(V294&lt;&gt;"",Z294+AD294+AE294+AF294,"")</f>
        <v/>
      </c>
      <c r="AI294" s="178"/>
      <c r="AJ294" s="178"/>
      <c r="AK294" s="178"/>
      <c r="AL294" s="178"/>
      <c r="AM294" s="178"/>
      <c r="AN294" s="178"/>
      <c r="AO294" s="178"/>
      <c r="AP294" s="178"/>
      <c r="AQ294" s="178"/>
      <c r="AR294" s="178"/>
      <c r="AS294" s="178"/>
      <c r="AT294" s="178"/>
      <c r="BI294" s="178"/>
      <c r="BJ294" s="178"/>
      <c r="BK294" s="178"/>
      <c r="BL294" s="177"/>
      <c r="BM294" s="178"/>
      <c r="BN294" s="178"/>
      <c r="BO294" s="178"/>
      <c r="BP294" s="178"/>
      <c r="BQ294" s="178"/>
    </row>
    <row r="295" spans="1:69" ht="30" customHeight="1" x14ac:dyDescent="0.15">
      <c r="A295" s="17"/>
      <c r="B295" s="17"/>
      <c r="C295" s="17"/>
      <c r="D295" s="17"/>
      <c r="E295" s="17"/>
      <c r="F295" s="17"/>
      <c r="G295" s="17"/>
      <c r="H295" s="270"/>
      <c r="I295" s="270"/>
      <c r="J295" s="178"/>
      <c r="K295" s="178"/>
      <c r="L295" s="178"/>
      <c r="M295" s="178"/>
      <c r="N295" s="178"/>
      <c r="O295" s="178"/>
      <c r="P295" s="178"/>
      <c r="Q295" s="178"/>
      <c r="R295" s="178"/>
      <c r="S295" s="178"/>
      <c r="T295" s="178"/>
      <c r="U295" s="271"/>
      <c r="V295" s="178"/>
      <c r="W295" s="178"/>
      <c r="X295" s="178"/>
      <c r="Y295" s="178"/>
      <c r="Z295" s="178"/>
      <c r="AA295" s="178"/>
      <c r="AB295" s="178"/>
      <c r="AC295" s="178"/>
      <c r="AD295" s="178"/>
      <c r="AE295" s="178"/>
      <c r="AF295" s="178"/>
      <c r="AG295" s="178"/>
      <c r="AH295" s="178"/>
      <c r="AI295" s="178"/>
      <c r="AJ295" s="178"/>
      <c r="AK295" s="178"/>
      <c r="AL295" s="178"/>
      <c r="AM295" s="178"/>
      <c r="AN295" s="178"/>
      <c r="AO295" s="178"/>
      <c r="AP295" s="178"/>
      <c r="AQ295" s="178"/>
      <c r="AR295" s="178"/>
      <c r="AS295" s="178"/>
      <c r="AT295" s="178"/>
      <c r="BI295" s="178"/>
      <c r="BJ295" s="178"/>
      <c r="BK295" s="178"/>
      <c r="BL295" s="177"/>
      <c r="BM295" s="178"/>
      <c r="BN295" s="178"/>
      <c r="BO295" s="178"/>
      <c r="BP295" s="178"/>
      <c r="BQ295" s="178"/>
    </row>
    <row r="296" spans="1:69" ht="30" customHeight="1" x14ac:dyDescent="0.15">
      <c r="A296" s="17"/>
      <c r="B296" s="17"/>
      <c r="C296" s="17"/>
      <c r="D296" s="17"/>
      <c r="E296" s="17"/>
      <c r="F296" s="17"/>
      <c r="G296" s="17"/>
      <c r="H296" s="270"/>
      <c r="I296" s="270"/>
      <c r="J296" s="178"/>
      <c r="K296" s="178"/>
      <c r="L296" s="178"/>
      <c r="M296" s="178"/>
      <c r="N296" s="178"/>
      <c r="O296" s="178"/>
      <c r="P296" s="178"/>
      <c r="Q296" s="178"/>
      <c r="R296" s="178"/>
      <c r="S296" s="178"/>
      <c r="T296" s="178"/>
      <c r="U296" s="271"/>
      <c r="V296" s="178"/>
      <c r="W296" s="178"/>
      <c r="X296" s="178"/>
      <c r="Y296" s="178"/>
      <c r="Z296" s="178"/>
      <c r="AA296" s="178"/>
      <c r="AB296" s="178"/>
      <c r="AC296" s="178"/>
      <c r="AD296" s="178"/>
      <c r="AE296" s="178"/>
      <c r="AF296" s="178"/>
      <c r="AG296" s="178"/>
      <c r="AH296" s="178"/>
      <c r="AI296" s="178"/>
      <c r="AJ296" s="178"/>
      <c r="AK296" s="178"/>
      <c r="AL296" s="178"/>
      <c r="AM296" s="178"/>
      <c r="AN296" s="178"/>
      <c r="AO296" s="178"/>
      <c r="AP296" s="178"/>
      <c r="AQ296" s="178"/>
      <c r="AR296" s="178"/>
      <c r="AS296" s="178"/>
      <c r="AT296" s="178"/>
      <c r="BI296" s="178"/>
      <c r="BJ296" s="178"/>
      <c r="BK296" s="178"/>
      <c r="BL296" s="177"/>
      <c r="BM296" s="178"/>
      <c r="BN296" s="178"/>
      <c r="BO296" s="178"/>
      <c r="BP296" s="178"/>
      <c r="BQ296" s="178"/>
    </row>
    <row r="297" spans="1:69" ht="30" customHeight="1" x14ac:dyDescent="0.15">
      <c r="A297" s="17"/>
      <c r="B297" s="17"/>
      <c r="C297" s="17"/>
      <c r="D297" s="17"/>
      <c r="E297" s="17"/>
      <c r="F297" s="17"/>
      <c r="G297" s="17"/>
      <c r="H297" s="270"/>
      <c r="I297" s="270"/>
      <c r="J297" s="178"/>
      <c r="K297" s="178"/>
      <c r="L297" s="178"/>
      <c r="M297" s="178"/>
      <c r="N297" s="178"/>
      <c r="O297" s="178"/>
      <c r="P297" s="178"/>
      <c r="Q297" s="178"/>
      <c r="R297" s="178"/>
      <c r="S297" s="178"/>
      <c r="T297" s="178"/>
      <c r="U297" s="271"/>
      <c r="V297" s="178"/>
      <c r="W297" s="178"/>
      <c r="X297" s="178"/>
      <c r="Y297" s="178"/>
      <c r="Z297" s="178"/>
      <c r="AA297" s="178"/>
      <c r="AB297" s="178"/>
      <c r="AC297" s="178"/>
      <c r="AD297" s="178"/>
      <c r="AE297" s="178"/>
      <c r="AF297" s="178"/>
      <c r="AG297" s="178"/>
      <c r="AH297" s="178"/>
      <c r="AI297" s="178"/>
      <c r="AJ297" s="178"/>
      <c r="AK297" s="178"/>
      <c r="AL297" s="178"/>
      <c r="AM297" s="178"/>
      <c r="AN297" s="178"/>
      <c r="AO297" s="178"/>
      <c r="AP297" s="178"/>
      <c r="AQ297" s="178"/>
      <c r="AR297" s="178"/>
      <c r="AS297" s="178"/>
      <c r="AT297" s="178"/>
      <c r="BI297" s="178"/>
      <c r="BJ297" s="178"/>
      <c r="BK297" s="178"/>
      <c r="BL297" s="177"/>
      <c r="BM297" s="178"/>
      <c r="BN297" s="178"/>
      <c r="BO297" s="178"/>
      <c r="BP297" s="178"/>
      <c r="BQ297" s="178"/>
    </row>
    <row r="298" spans="1:69" ht="30" customHeight="1" x14ac:dyDescent="0.15">
      <c r="A298" s="17"/>
      <c r="B298" s="17"/>
      <c r="C298" s="17"/>
      <c r="D298" s="17"/>
      <c r="E298" s="17"/>
      <c r="F298" s="17"/>
      <c r="G298" s="17"/>
      <c r="H298" s="270"/>
      <c r="I298" s="270"/>
      <c r="J298" s="178"/>
      <c r="K298" s="178"/>
      <c r="L298" s="178"/>
      <c r="M298" s="178"/>
      <c r="N298" s="178"/>
      <c r="O298" s="178"/>
      <c r="P298" s="178"/>
      <c r="Q298" s="178"/>
      <c r="R298" s="178"/>
      <c r="S298" s="178"/>
      <c r="T298" s="178"/>
      <c r="U298" s="271"/>
      <c r="V298" s="178"/>
      <c r="W298" s="178"/>
      <c r="X298" s="178"/>
      <c r="Y298" s="178"/>
      <c r="Z298" s="178"/>
      <c r="AA298" s="178"/>
      <c r="AB298" s="178"/>
      <c r="AC298" s="178"/>
      <c r="AD298" s="178"/>
      <c r="AE298" s="178"/>
      <c r="AF298" s="178"/>
      <c r="AG298" s="178"/>
      <c r="AH298" s="178"/>
      <c r="AI298" s="178"/>
      <c r="AJ298" s="178"/>
      <c r="AK298" s="178"/>
      <c r="AL298" s="178"/>
      <c r="AM298" s="178"/>
      <c r="AN298" s="178"/>
      <c r="AO298" s="178"/>
      <c r="AP298" s="178"/>
      <c r="AQ298" s="178"/>
      <c r="AR298" s="178"/>
      <c r="AS298" s="178"/>
      <c r="AT298" s="178"/>
      <c r="BI298" s="178"/>
      <c r="BJ298" s="178"/>
      <c r="BK298" s="178"/>
      <c r="BL298" s="177"/>
      <c r="BM298" s="178"/>
      <c r="BN298" s="178"/>
      <c r="BO298" s="178"/>
      <c r="BP298" s="178"/>
      <c r="BQ298" s="178"/>
    </row>
    <row r="299" spans="1:69" ht="30" customHeight="1" x14ac:dyDescent="0.15">
      <c r="A299" s="17"/>
      <c r="B299" s="17"/>
      <c r="C299" s="17"/>
      <c r="D299" s="17"/>
      <c r="E299" s="17"/>
      <c r="F299" s="17"/>
      <c r="G299" s="17"/>
      <c r="H299" s="270"/>
      <c r="I299" s="270"/>
      <c r="J299" s="178"/>
      <c r="K299" s="178"/>
      <c r="L299" s="178"/>
      <c r="M299" s="178"/>
      <c r="N299" s="178"/>
      <c r="O299" s="178"/>
      <c r="P299" s="178"/>
      <c r="Q299" s="178"/>
      <c r="R299" s="178"/>
      <c r="S299" s="178"/>
      <c r="T299" s="178"/>
      <c r="U299" s="271"/>
      <c r="V299" s="178"/>
      <c r="W299" s="178"/>
      <c r="X299" s="178"/>
      <c r="Y299" s="178"/>
      <c r="Z299" s="178"/>
      <c r="AA299" s="178"/>
      <c r="AB299" s="178"/>
      <c r="AC299" s="178"/>
      <c r="AD299" s="178"/>
      <c r="AE299" s="178"/>
      <c r="AF299" s="178"/>
      <c r="AG299" s="178"/>
      <c r="AH299" s="178"/>
      <c r="AI299" s="178"/>
      <c r="AJ299" s="178"/>
      <c r="AK299" s="178"/>
      <c r="AL299" s="178"/>
      <c r="AM299" s="178"/>
      <c r="AN299" s="178"/>
      <c r="AO299" s="178"/>
      <c r="AP299" s="178"/>
      <c r="AQ299" s="178"/>
      <c r="AR299" s="178"/>
      <c r="AS299" s="178"/>
      <c r="AT299" s="178"/>
      <c r="BI299" s="178"/>
      <c r="BJ299" s="178"/>
      <c r="BK299" s="178"/>
      <c r="BL299" s="177"/>
      <c r="BM299" s="178"/>
      <c r="BN299" s="178"/>
      <c r="BO299" s="178"/>
      <c r="BP299" s="178"/>
      <c r="BQ299" s="178"/>
    </row>
    <row r="300" spans="1:69" ht="30" customHeight="1" x14ac:dyDescent="0.15">
      <c r="A300" s="17"/>
      <c r="B300" s="17"/>
      <c r="C300" s="17"/>
      <c r="D300" s="17"/>
      <c r="E300" s="17"/>
      <c r="F300" s="17"/>
      <c r="G300" s="17"/>
      <c r="H300" s="270"/>
      <c r="I300" s="270"/>
      <c r="J300" s="178"/>
      <c r="K300" s="178"/>
      <c r="L300" s="178"/>
      <c r="M300" s="178"/>
      <c r="N300" s="178"/>
      <c r="O300" s="178"/>
      <c r="P300" s="178"/>
      <c r="Q300" s="178"/>
      <c r="R300" s="178"/>
      <c r="S300" s="178"/>
      <c r="T300" s="178"/>
      <c r="U300" s="271"/>
      <c r="V300" s="178"/>
      <c r="W300" s="178"/>
      <c r="X300" s="178"/>
      <c r="Y300" s="178"/>
      <c r="Z300" s="178"/>
      <c r="AA300" s="178"/>
      <c r="AB300" s="178"/>
      <c r="AC300" s="178"/>
      <c r="AD300" s="178"/>
      <c r="AE300" s="178"/>
      <c r="AF300" s="178"/>
      <c r="AG300" s="178"/>
      <c r="AH300" s="178"/>
      <c r="AI300" s="178"/>
      <c r="AJ300" s="178"/>
      <c r="AK300" s="178"/>
      <c r="AL300" s="178"/>
      <c r="AM300" s="178"/>
      <c r="AN300" s="178"/>
      <c r="AO300" s="178"/>
      <c r="AP300" s="178"/>
      <c r="AQ300" s="178"/>
      <c r="AR300" s="178"/>
      <c r="AS300" s="178"/>
      <c r="AT300" s="178"/>
      <c r="BI300" s="178"/>
      <c r="BJ300" s="178"/>
      <c r="BK300" s="178"/>
      <c r="BL300" s="177"/>
      <c r="BM300" s="178"/>
      <c r="BN300" s="178"/>
      <c r="BO300" s="178"/>
      <c r="BP300" s="178"/>
      <c r="BQ300" s="178"/>
    </row>
    <row r="301" spans="1:69" ht="30" customHeight="1" x14ac:dyDescent="0.15">
      <c r="A301" s="17"/>
      <c r="B301" s="17"/>
      <c r="C301" s="17"/>
      <c r="D301" s="17"/>
      <c r="E301" s="17"/>
      <c r="F301" s="17"/>
      <c r="G301" s="17"/>
      <c r="H301" s="270"/>
      <c r="I301" s="270"/>
      <c r="J301" s="178"/>
      <c r="K301" s="178"/>
      <c r="L301" s="178"/>
      <c r="M301" s="178"/>
      <c r="N301" s="178"/>
      <c r="O301" s="178"/>
      <c r="P301" s="178"/>
      <c r="Q301" s="178"/>
      <c r="R301" s="178"/>
      <c r="S301" s="178"/>
      <c r="T301" s="178"/>
      <c r="U301" s="271"/>
      <c r="V301" s="178"/>
      <c r="W301" s="178"/>
      <c r="X301" s="178"/>
      <c r="Y301" s="178"/>
      <c r="Z301" s="178"/>
      <c r="AA301" s="178"/>
      <c r="AB301" s="178"/>
      <c r="AC301" s="178"/>
      <c r="AD301" s="178"/>
      <c r="AE301" s="178"/>
      <c r="AF301" s="178"/>
      <c r="AG301" s="178"/>
      <c r="AH301" s="178"/>
      <c r="AI301" s="178"/>
      <c r="AJ301" s="178"/>
      <c r="AK301" s="178"/>
      <c r="AL301" s="178"/>
      <c r="AM301" s="178"/>
      <c r="AN301" s="178"/>
      <c r="AO301" s="178"/>
      <c r="AP301" s="178"/>
      <c r="AQ301" s="178"/>
      <c r="AR301" s="178"/>
      <c r="AS301" s="178"/>
      <c r="AT301" s="178"/>
      <c r="BI301" s="178"/>
      <c r="BJ301" s="178"/>
      <c r="BK301" s="178"/>
      <c r="BL301" s="177"/>
      <c r="BM301" s="178"/>
      <c r="BN301" s="178"/>
      <c r="BO301" s="178"/>
      <c r="BP301" s="178"/>
      <c r="BQ301" s="178"/>
    </row>
    <row r="302" spans="1:69" ht="30" customHeight="1" x14ac:dyDescent="0.15">
      <c r="A302" s="17"/>
      <c r="B302" s="17"/>
      <c r="C302" s="17"/>
      <c r="D302" s="17"/>
      <c r="E302" s="17"/>
      <c r="F302" s="17"/>
      <c r="G302" s="17"/>
      <c r="H302" s="270"/>
      <c r="I302" s="270"/>
      <c r="J302" s="178"/>
      <c r="K302" s="178"/>
      <c r="L302" s="178"/>
      <c r="M302" s="178"/>
      <c r="N302" s="178"/>
      <c r="O302" s="178"/>
      <c r="P302" s="178"/>
      <c r="Q302" s="178"/>
      <c r="R302" s="178"/>
      <c r="S302" s="178"/>
      <c r="T302" s="178"/>
      <c r="U302" s="271"/>
      <c r="V302" s="178"/>
      <c r="W302" s="178"/>
      <c r="X302" s="178"/>
      <c r="Y302" s="178"/>
      <c r="Z302" s="178"/>
      <c r="AA302" s="178"/>
      <c r="AB302" s="178"/>
      <c r="AC302" s="178"/>
      <c r="AD302" s="178"/>
      <c r="AE302" s="178"/>
      <c r="AF302" s="178"/>
      <c r="AG302" s="178"/>
      <c r="AH302" s="178"/>
      <c r="AI302" s="178"/>
      <c r="AJ302" s="178"/>
      <c r="AK302" s="178"/>
      <c r="AL302" s="178"/>
      <c r="AM302" s="178"/>
      <c r="AN302" s="178"/>
      <c r="AO302" s="178"/>
      <c r="AP302" s="178"/>
      <c r="AQ302" s="178"/>
      <c r="AR302" s="178"/>
      <c r="AS302" s="178"/>
      <c r="AT302" s="178"/>
      <c r="BI302" s="178"/>
      <c r="BJ302" s="178"/>
      <c r="BK302" s="178"/>
      <c r="BL302" s="177"/>
      <c r="BM302" s="178"/>
      <c r="BN302" s="178"/>
      <c r="BO302" s="178"/>
      <c r="BP302" s="178"/>
      <c r="BQ302" s="178"/>
    </row>
    <row r="303" spans="1:69" ht="30" customHeight="1" x14ac:dyDescent="0.15">
      <c r="A303" s="17"/>
      <c r="B303" s="17"/>
      <c r="C303" s="17"/>
      <c r="D303" s="17"/>
      <c r="E303" s="17"/>
      <c r="F303" s="17"/>
      <c r="G303" s="17"/>
      <c r="H303" s="270"/>
      <c r="I303" s="270"/>
      <c r="J303" s="178"/>
      <c r="K303" s="178"/>
      <c r="L303" s="178"/>
      <c r="M303" s="178"/>
      <c r="N303" s="178"/>
      <c r="O303" s="178"/>
      <c r="P303" s="178"/>
      <c r="Q303" s="178"/>
      <c r="R303" s="178"/>
      <c r="S303" s="178"/>
      <c r="T303" s="178"/>
      <c r="U303" s="271"/>
      <c r="V303" s="178"/>
      <c r="W303" s="178"/>
      <c r="X303" s="178"/>
      <c r="Y303" s="178"/>
      <c r="Z303" s="178"/>
      <c r="AA303" s="178"/>
      <c r="AB303" s="178"/>
      <c r="AC303" s="178"/>
      <c r="AD303" s="178"/>
      <c r="AE303" s="178"/>
      <c r="AF303" s="178"/>
      <c r="AG303" s="178"/>
      <c r="AH303" s="178"/>
      <c r="AI303" s="178"/>
      <c r="AJ303" s="178"/>
      <c r="AK303" s="178"/>
      <c r="AL303" s="178"/>
      <c r="AM303" s="178"/>
      <c r="AN303" s="178"/>
      <c r="AO303" s="178"/>
      <c r="AP303" s="178"/>
      <c r="AQ303" s="178"/>
      <c r="AR303" s="178"/>
      <c r="AS303" s="178"/>
      <c r="AT303" s="178"/>
      <c r="BI303" s="178"/>
      <c r="BJ303" s="178"/>
      <c r="BK303" s="178"/>
      <c r="BL303" s="177"/>
      <c r="BM303" s="178"/>
      <c r="BN303" s="178"/>
      <c r="BO303" s="178"/>
      <c r="BP303" s="178"/>
      <c r="BQ303" s="178"/>
    </row>
    <row r="304" spans="1:69" ht="30" customHeight="1" x14ac:dyDescent="0.15">
      <c r="A304" s="17"/>
      <c r="B304" s="17"/>
      <c r="C304" s="17"/>
      <c r="D304" s="17"/>
      <c r="E304" s="17"/>
      <c r="F304" s="17"/>
      <c r="G304" s="17"/>
      <c r="H304" s="270"/>
      <c r="I304" s="270"/>
      <c r="J304" s="178"/>
      <c r="K304" s="178"/>
      <c r="L304" s="178"/>
      <c r="M304" s="178"/>
      <c r="N304" s="178"/>
      <c r="O304" s="178"/>
      <c r="P304" s="178"/>
      <c r="Q304" s="178"/>
      <c r="R304" s="178"/>
      <c r="S304" s="178"/>
      <c r="T304" s="178"/>
      <c r="U304" s="271"/>
      <c r="V304" s="178"/>
      <c r="W304" s="178"/>
      <c r="X304" s="178"/>
      <c r="Y304" s="178"/>
      <c r="Z304" s="178"/>
      <c r="AA304" s="178"/>
      <c r="AB304" s="178"/>
      <c r="AC304" s="178"/>
      <c r="AD304" s="178"/>
      <c r="AE304" s="178"/>
      <c r="AF304" s="178"/>
      <c r="AG304" s="178"/>
      <c r="AH304" s="178"/>
      <c r="AI304" s="178"/>
      <c r="AJ304" s="178"/>
      <c r="AK304" s="178"/>
      <c r="AL304" s="178"/>
      <c r="AM304" s="178"/>
      <c r="AN304" s="178"/>
      <c r="AO304" s="178"/>
      <c r="AP304" s="178"/>
      <c r="AQ304" s="178"/>
      <c r="AR304" s="178"/>
      <c r="AS304" s="178"/>
      <c r="AT304" s="178"/>
      <c r="BI304" s="178"/>
      <c r="BJ304" s="178"/>
      <c r="BK304" s="178"/>
      <c r="BL304" s="177"/>
      <c r="BM304" s="178"/>
      <c r="BN304" s="178"/>
      <c r="BO304" s="178"/>
      <c r="BP304" s="178"/>
      <c r="BQ304" s="178"/>
    </row>
    <row r="305" spans="1:69" ht="30" customHeight="1" x14ac:dyDescent="0.15">
      <c r="A305" s="17"/>
      <c r="B305" s="17"/>
      <c r="C305" s="17"/>
      <c r="D305" s="17"/>
      <c r="E305" s="17"/>
      <c r="F305" s="17"/>
      <c r="G305" s="17"/>
      <c r="H305" s="270"/>
      <c r="I305" s="270"/>
      <c r="J305" s="178"/>
      <c r="K305" s="178"/>
      <c r="L305" s="178"/>
      <c r="M305" s="178"/>
      <c r="N305" s="178"/>
      <c r="O305" s="178"/>
      <c r="P305" s="178"/>
      <c r="Q305" s="178"/>
      <c r="R305" s="178"/>
      <c r="S305" s="178"/>
      <c r="T305" s="178"/>
      <c r="U305" s="271"/>
      <c r="V305" s="178"/>
      <c r="W305" s="178"/>
      <c r="X305" s="178"/>
      <c r="Y305" s="178"/>
      <c r="Z305" s="178"/>
      <c r="AA305" s="178"/>
      <c r="AB305" s="178"/>
      <c r="AC305" s="178"/>
      <c r="AD305" s="178"/>
      <c r="AE305" s="178"/>
      <c r="AF305" s="178"/>
      <c r="AG305" s="178"/>
      <c r="AH305" s="178"/>
      <c r="AI305" s="178"/>
      <c r="AJ305" s="178"/>
      <c r="AK305" s="178"/>
      <c r="AL305" s="178"/>
      <c r="AM305" s="178"/>
      <c r="AN305" s="178"/>
      <c r="AO305" s="178"/>
      <c r="AP305" s="178"/>
      <c r="AQ305" s="178"/>
      <c r="AR305" s="178"/>
      <c r="AS305" s="178"/>
      <c r="AT305" s="178"/>
      <c r="BI305" s="178"/>
      <c r="BJ305" s="178"/>
      <c r="BK305" s="178"/>
      <c r="BL305" s="177"/>
      <c r="BM305" s="178"/>
      <c r="BN305" s="178"/>
      <c r="BO305" s="178"/>
      <c r="BP305" s="178"/>
      <c r="BQ305" s="178"/>
    </row>
    <row r="306" spans="1:69" ht="30" customHeight="1" x14ac:dyDescent="0.15">
      <c r="A306" s="17"/>
      <c r="B306" s="17"/>
      <c r="C306" s="17"/>
      <c r="D306" s="17"/>
      <c r="E306" s="17"/>
      <c r="F306" s="17"/>
      <c r="G306" s="17"/>
      <c r="H306" s="270"/>
      <c r="I306" s="270"/>
      <c r="J306" s="178"/>
      <c r="K306" s="178"/>
      <c r="L306" s="178"/>
      <c r="M306" s="178"/>
      <c r="N306" s="178"/>
      <c r="O306" s="178"/>
      <c r="P306" s="178"/>
      <c r="Q306" s="178"/>
      <c r="R306" s="178"/>
      <c r="S306" s="178"/>
      <c r="T306" s="178"/>
      <c r="U306" s="271"/>
      <c r="V306" s="178"/>
      <c r="W306" s="178"/>
      <c r="X306" s="178"/>
      <c r="Y306" s="178"/>
      <c r="Z306" s="178"/>
      <c r="AA306" s="178"/>
      <c r="AB306" s="178"/>
      <c r="AC306" s="178"/>
      <c r="AD306" s="178"/>
      <c r="AE306" s="178"/>
      <c r="AF306" s="178"/>
      <c r="AG306" s="178"/>
      <c r="AH306" s="178"/>
      <c r="AI306" s="178"/>
      <c r="AJ306" s="178"/>
      <c r="AK306" s="178"/>
      <c r="AL306" s="178"/>
      <c r="AM306" s="178"/>
      <c r="AN306" s="178"/>
      <c r="AO306" s="178"/>
      <c r="AP306" s="178"/>
      <c r="AQ306" s="178"/>
      <c r="AR306" s="178"/>
      <c r="AS306" s="178"/>
      <c r="AT306" s="178"/>
      <c r="BI306" s="178"/>
      <c r="BJ306" s="178"/>
      <c r="BK306" s="178"/>
      <c r="BL306" s="177"/>
      <c r="BM306" s="178"/>
      <c r="BN306" s="178"/>
      <c r="BO306" s="178"/>
      <c r="BP306" s="178"/>
      <c r="BQ306" s="178"/>
    </row>
    <row r="307" spans="1:69" ht="30" customHeight="1" x14ac:dyDescent="0.15">
      <c r="A307" s="17"/>
      <c r="B307" s="17"/>
      <c r="C307" s="17"/>
      <c r="D307" s="17"/>
      <c r="E307" s="17"/>
      <c r="F307" s="17"/>
      <c r="G307" s="17"/>
      <c r="H307" s="270"/>
      <c r="I307" s="270"/>
      <c r="J307" s="178"/>
      <c r="K307" s="178"/>
      <c r="L307" s="178"/>
      <c r="M307" s="178"/>
      <c r="N307" s="178"/>
      <c r="O307" s="178"/>
      <c r="P307" s="178"/>
      <c r="Q307" s="178"/>
      <c r="R307" s="178"/>
      <c r="S307" s="178"/>
      <c r="T307" s="178"/>
      <c r="U307" s="271"/>
      <c r="V307" s="178"/>
      <c r="W307" s="178"/>
      <c r="X307" s="178"/>
      <c r="Y307" s="178"/>
      <c r="Z307" s="178"/>
      <c r="AA307" s="178"/>
      <c r="AB307" s="178"/>
      <c r="AC307" s="178"/>
      <c r="AD307" s="178"/>
      <c r="AE307" s="178"/>
      <c r="AF307" s="178"/>
      <c r="AG307" s="178"/>
      <c r="AH307" s="178"/>
      <c r="AI307" s="178"/>
      <c r="AJ307" s="178"/>
      <c r="AK307" s="178"/>
      <c r="AL307" s="178"/>
      <c r="AM307" s="178"/>
      <c r="AN307" s="178"/>
      <c r="AO307" s="178"/>
      <c r="AP307" s="178"/>
      <c r="AQ307" s="178"/>
      <c r="AR307" s="178"/>
      <c r="AS307" s="178"/>
      <c r="AT307" s="178"/>
      <c r="BI307" s="178"/>
      <c r="BJ307" s="178"/>
      <c r="BK307" s="178"/>
      <c r="BL307" s="177"/>
      <c r="BM307" s="178"/>
      <c r="BN307" s="178"/>
      <c r="BO307" s="178"/>
      <c r="BP307" s="178"/>
      <c r="BQ307" s="178"/>
    </row>
    <row r="308" spans="1:69" ht="30" customHeight="1" x14ac:dyDescent="0.15">
      <c r="A308" s="17"/>
      <c r="B308" s="17"/>
      <c r="C308" s="17"/>
      <c r="D308" s="17"/>
      <c r="E308" s="17"/>
      <c r="F308" s="17"/>
      <c r="G308" s="17"/>
      <c r="H308" s="270"/>
      <c r="I308" s="270"/>
      <c r="J308" s="178"/>
      <c r="K308" s="178"/>
      <c r="L308" s="178"/>
      <c r="M308" s="178"/>
      <c r="N308" s="178"/>
      <c r="O308" s="178"/>
      <c r="P308" s="178"/>
      <c r="Q308" s="178"/>
      <c r="R308" s="178"/>
      <c r="S308" s="178"/>
      <c r="T308" s="178"/>
      <c r="U308" s="271"/>
      <c r="V308" s="178"/>
      <c r="W308" s="178"/>
      <c r="X308" s="178"/>
      <c r="Y308" s="178"/>
      <c r="Z308" s="178"/>
      <c r="AA308" s="178"/>
      <c r="AB308" s="178"/>
      <c r="AC308" s="178"/>
      <c r="AD308" s="178"/>
      <c r="AE308" s="178"/>
      <c r="AF308" s="178"/>
      <c r="AG308" s="178"/>
      <c r="AH308" s="178"/>
      <c r="AI308" s="178"/>
      <c r="AJ308" s="178"/>
      <c r="AK308" s="178"/>
      <c r="AL308" s="178"/>
      <c r="AM308" s="178"/>
      <c r="AN308" s="178"/>
      <c r="AO308" s="178"/>
      <c r="AP308" s="178"/>
      <c r="AQ308" s="178"/>
      <c r="AR308" s="178"/>
      <c r="AS308" s="178"/>
      <c r="AT308" s="178"/>
      <c r="BI308" s="178"/>
      <c r="BJ308" s="178"/>
      <c r="BK308" s="178"/>
      <c r="BL308" s="177"/>
      <c r="BM308" s="178"/>
      <c r="BN308" s="178"/>
      <c r="BO308" s="178"/>
      <c r="BP308" s="178"/>
      <c r="BQ308" s="178"/>
    </row>
    <row r="309" spans="1:69" ht="30" customHeight="1" x14ac:dyDescent="0.15">
      <c r="U309" s="271"/>
    </row>
    <row r="310" spans="1:69" ht="30" customHeight="1" x14ac:dyDescent="0.15">
      <c r="U310" s="271"/>
    </row>
    <row r="311" spans="1:69" ht="30" customHeight="1" x14ac:dyDescent="0.15">
      <c r="U311" s="271"/>
    </row>
    <row r="312" spans="1:69" ht="30" customHeight="1" x14ac:dyDescent="0.15">
      <c r="U312" s="271"/>
    </row>
    <row r="313" spans="1:69" ht="30" customHeight="1" x14ac:dyDescent="0.15">
      <c r="U313" s="271"/>
    </row>
    <row r="314" spans="1:69" ht="30" customHeight="1" x14ac:dyDescent="0.15">
      <c r="U314" s="271"/>
    </row>
    <row r="315" spans="1:69" ht="30" customHeight="1" x14ac:dyDescent="0.15">
      <c r="U315" s="271"/>
    </row>
    <row r="316" spans="1:69" ht="30" customHeight="1" x14ac:dyDescent="0.15">
      <c r="U316" s="271"/>
    </row>
    <row r="317" spans="1:69" ht="30" customHeight="1" x14ac:dyDescent="0.15">
      <c r="U317" s="271"/>
    </row>
    <row r="318" spans="1:69" ht="30" customHeight="1" x14ac:dyDescent="0.15">
      <c r="U318" s="271"/>
    </row>
    <row r="319" spans="1:69" ht="30" customHeight="1" x14ac:dyDescent="0.15">
      <c r="U319" s="271"/>
    </row>
    <row r="320" spans="1:69" ht="30" customHeight="1" x14ac:dyDescent="0.15">
      <c r="U320" s="271"/>
    </row>
    <row r="321" spans="1:69" ht="30" customHeight="1" x14ac:dyDescent="0.15">
      <c r="A321" s="17"/>
      <c r="B321" s="17"/>
      <c r="C321" s="17"/>
      <c r="D321" s="17"/>
      <c r="E321" s="17"/>
      <c r="F321" s="17"/>
      <c r="G321" s="17"/>
      <c r="H321" s="270"/>
      <c r="I321" s="270"/>
      <c r="J321" s="178"/>
      <c r="K321" s="178"/>
      <c r="L321" s="178"/>
      <c r="M321" s="178"/>
      <c r="N321" s="178"/>
      <c r="O321" s="178"/>
      <c r="P321" s="178"/>
      <c r="Q321" s="178"/>
      <c r="R321" s="178"/>
      <c r="S321" s="178"/>
      <c r="T321" s="178"/>
      <c r="U321" s="271"/>
      <c r="V321" s="178"/>
      <c r="W321" s="178"/>
      <c r="X321" s="178"/>
      <c r="Y321" s="178"/>
      <c r="Z321" s="178"/>
      <c r="AA321" s="178"/>
      <c r="AB321" s="178"/>
      <c r="AC321" s="178"/>
      <c r="AD321" s="178"/>
      <c r="AE321" s="178"/>
      <c r="AF321" s="178"/>
      <c r="AG321" s="178"/>
      <c r="AH321" s="178"/>
      <c r="AI321" s="178"/>
      <c r="AJ321" s="178"/>
      <c r="AK321" s="178"/>
      <c r="AL321" s="178"/>
      <c r="AM321" s="178"/>
      <c r="AN321" s="178"/>
      <c r="AO321" s="178"/>
      <c r="AP321" s="178"/>
      <c r="AQ321" s="178"/>
      <c r="AR321" s="178"/>
      <c r="AS321" s="178"/>
      <c r="AT321" s="178"/>
      <c r="BI321" s="178"/>
      <c r="BJ321" s="178"/>
      <c r="BK321" s="178"/>
      <c r="BM321" s="178"/>
      <c r="BN321" s="178"/>
      <c r="BO321" s="178"/>
      <c r="BP321" s="178"/>
      <c r="BQ321" s="178"/>
    </row>
    <row r="322" spans="1:69" ht="30" customHeight="1" x14ac:dyDescent="0.15">
      <c r="A322" s="17"/>
      <c r="B322" s="17"/>
      <c r="C322" s="17"/>
      <c r="D322" s="17"/>
      <c r="E322" s="17"/>
      <c r="F322" s="17"/>
      <c r="G322" s="17"/>
      <c r="H322" s="270"/>
      <c r="I322" s="270"/>
      <c r="J322" s="178"/>
      <c r="K322" s="178"/>
      <c r="L322" s="178"/>
      <c r="M322" s="178"/>
      <c r="N322" s="178"/>
      <c r="O322" s="178"/>
      <c r="P322" s="178"/>
      <c r="Q322" s="178"/>
      <c r="R322" s="178"/>
      <c r="S322" s="178"/>
      <c r="T322" s="178"/>
      <c r="U322" s="271"/>
      <c r="V322" s="178"/>
      <c r="W322" s="178"/>
      <c r="X322" s="178"/>
      <c r="Y322" s="178"/>
      <c r="Z322" s="178"/>
      <c r="AA322" s="178"/>
      <c r="AB322" s="178"/>
      <c r="AC322" s="178"/>
      <c r="AD322" s="178"/>
      <c r="AE322" s="178"/>
      <c r="AF322" s="178"/>
      <c r="AG322" s="178"/>
      <c r="AH322" s="178"/>
      <c r="AI322" s="178"/>
      <c r="AJ322" s="178"/>
      <c r="AK322" s="178"/>
      <c r="AL322" s="178"/>
      <c r="AM322" s="178"/>
      <c r="AN322" s="178"/>
      <c r="AO322" s="178"/>
      <c r="AP322" s="178"/>
      <c r="AQ322" s="178"/>
      <c r="AR322" s="178"/>
      <c r="AS322" s="178"/>
      <c r="AT322" s="178"/>
      <c r="BI322" s="178"/>
      <c r="BJ322" s="178"/>
      <c r="BK322" s="178"/>
      <c r="BM322" s="178"/>
      <c r="BN322" s="178"/>
      <c r="BO322" s="178"/>
      <c r="BP322" s="178"/>
      <c r="BQ322" s="178"/>
    </row>
    <row r="323" spans="1:69" ht="30" customHeight="1" x14ac:dyDescent="0.15">
      <c r="A323" s="17"/>
      <c r="B323" s="17"/>
      <c r="C323" s="17"/>
      <c r="D323" s="17"/>
      <c r="E323" s="17"/>
      <c r="F323" s="17"/>
      <c r="G323" s="17"/>
      <c r="H323" s="270"/>
      <c r="I323" s="270"/>
      <c r="J323" s="178"/>
      <c r="K323" s="178"/>
      <c r="L323" s="178"/>
      <c r="M323" s="178"/>
      <c r="N323" s="178"/>
      <c r="O323" s="178"/>
      <c r="P323" s="178"/>
      <c r="Q323" s="178"/>
      <c r="R323" s="178"/>
      <c r="S323" s="178"/>
      <c r="T323" s="178"/>
      <c r="U323" s="271"/>
      <c r="V323" s="178"/>
      <c r="W323" s="178"/>
      <c r="X323" s="178"/>
      <c r="Y323" s="178"/>
      <c r="Z323" s="178"/>
      <c r="AA323" s="178"/>
      <c r="AB323" s="178"/>
      <c r="AC323" s="178"/>
      <c r="AD323" s="178"/>
      <c r="AE323" s="178"/>
      <c r="AF323" s="178"/>
      <c r="AG323" s="178"/>
      <c r="AH323" s="178"/>
      <c r="AI323" s="178"/>
      <c r="AJ323" s="178"/>
      <c r="AK323" s="178"/>
      <c r="AL323" s="178"/>
      <c r="AM323" s="178"/>
      <c r="AN323" s="178"/>
      <c r="AO323" s="178"/>
      <c r="AP323" s="178"/>
      <c r="AQ323" s="178"/>
      <c r="AR323" s="178"/>
      <c r="AS323" s="178"/>
      <c r="AT323" s="178"/>
      <c r="BI323" s="178"/>
      <c r="BJ323" s="178"/>
      <c r="BK323" s="178"/>
      <c r="BM323" s="178"/>
      <c r="BN323" s="178"/>
      <c r="BO323" s="178"/>
      <c r="BP323" s="178"/>
      <c r="BQ323" s="178"/>
    </row>
    <row r="324" spans="1:69" ht="30" customHeight="1" x14ac:dyDescent="0.15">
      <c r="A324" s="17"/>
      <c r="B324" s="17"/>
      <c r="C324" s="17"/>
      <c r="D324" s="17"/>
      <c r="E324" s="17"/>
      <c r="F324" s="17"/>
      <c r="G324" s="17"/>
      <c r="H324" s="270"/>
      <c r="I324" s="270"/>
      <c r="J324" s="178"/>
      <c r="K324" s="178"/>
      <c r="L324" s="178"/>
      <c r="M324" s="178"/>
      <c r="N324" s="178"/>
      <c r="O324" s="178"/>
      <c r="P324" s="178"/>
      <c r="Q324" s="178"/>
      <c r="R324" s="178"/>
      <c r="S324" s="178"/>
      <c r="T324" s="178"/>
      <c r="U324" s="271"/>
      <c r="V324" s="178"/>
      <c r="W324" s="178"/>
      <c r="X324" s="178"/>
      <c r="Y324" s="178"/>
      <c r="Z324" s="178"/>
      <c r="AA324" s="178"/>
      <c r="AB324" s="178"/>
      <c r="AC324" s="178"/>
      <c r="AD324" s="178"/>
      <c r="AE324" s="178"/>
      <c r="AF324" s="178"/>
      <c r="AG324" s="178"/>
      <c r="AH324" s="178"/>
      <c r="AI324" s="178"/>
      <c r="AJ324" s="178"/>
      <c r="AK324" s="178"/>
      <c r="AL324" s="178"/>
      <c r="AM324" s="178"/>
      <c r="AN324" s="178"/>
      <c r="AO324" s="178"/>
      <c r="AP324" s="178"/>
      <c r="AQ324" s="178"/>
      <c r="AR324" s="178"/>
      <c r="AS324" s="178"/>
      <c r="AT324" s="178"/>
      <c r="BI324" s="178"/>
      <c r="BJ324" s="178"/>
      <c r="BK324" s="178"/>
      <c r="BM324" s="178"/>
      <c r="BN324" s="178"/>
      <c r="BO324" s="178"/>
      <c r="BP324" s="178"/>
      <c r="BQ324" s="178"/>
    </row>
    <row r="325" spans="1:69" ht="30" customHeight="1" x14ac:dyDescent="0.15">
      <c r="A325" s="17"/>
      <c r="B325" s="17"/>
      <c r="C325" s="17"/>
      <c r="D325" s="17"/>
      <c r="E325" s="17"/>
      <c r="F325" s="17"/>
      <c r="G325" s="17"/>
      <c r="H325" s="270"/>
      <c r="I325" s="270"/>
      <c r="J325" s="178"/>
      <c r="K325" s="178"/>
      <c r="L325" s="178"/>
      <c r="M325" s="178"/>
      <c r="N325" s="178"/>
      <c r="O325" s="178"/>
      <c r="P325" s="178"/>
      <c r="Q325" s="178"/>
      <c r="R325" s="178"/>
      <c r="S325" s="178"/>
      <c r="T325" s="178"/>
      <c r="U325" s="271"/>
      <c r="V325" s="178"/>
      <c r="W325" s="178"/>
      <c r="X325" s="178"/>
      <c r="Y325" s="178"/>
      <c r="Z325" s="178"/>
      <c r="AA325" s="178"/>
      <c r="AB325" s="178"/>
      <c r="AC325" s="178"/>
      <c r="AD325" s="178"/>
      <c r="AE325" s="178"/>
      <c r="AF325" s="178"/>
      <c r="AG325" s="178"/>
      <c r="AH325" s="178"/>
      <c r="AI325" s="178"/>
      <c r="AJ325" s="178"/>
      <c r="AK325" s="178"/>
      <c r="AL325" s="178"/>
      <c r="AM325" s="178"/>
      <c r="AN325" s="178"/>
      <c r="AO325" s="178"/>
      <c r="AP325" s="178"/>
      <c r="AQ325" s="178"/>
      <c r="AR325" s="178"/>
      <c r="AS325" s="178"/>
      <c r="AT325" s="178"/>
      <c r="BI325" s="178"/>
      <c r="BJ325" s="178"/>
      <c r="BK325" s="178"/>
      <c r="BM325" s="178"/>
      <c r="BN325" s="178"/>
      <c r="BO325" s="178"/>
      <c r="BP325" s="178"/>
      <c r="BQ325" s="178"/>
    </row>
    <row r="326" spans="1:69" ht="30" customHeight="1" x14ac:dyDescent="0.15">
      <c r="A326" s="17"/>
      <c r="B326" s="17"/>
      <c r="C326" s="17"/>
      <c r="D326" s="17"/>
      <c r="E326" s="17"/>
      <c r="F326" s="17"/>
      <c r="G326" s="17"/>
      <c r="H326" s="270"/>
      <c r="I326" s="270"/>
      <c r="J326" s="178"/>
      <c r="K326" s="178"/>
      <c r="L326" s="178"/>
      <c r="M326" s="178"/>
      <c r="N326" s="178"/>
      <c r="O326" s="178"/>
      <c r="P326" s="178"/>
      <c r="Q326" s="178"/>
      <c r="R326" s="178"/>
      <c r="S326" s="178"/>
      <c r="T326" s="178"/>
      <c r="U326" s="271"/>
      <c r="V326" s="178"/>
      <c r="W326" s="178"/>
      <c r="X326" s="178"/>
      <c r="Y326" s="178"/>
      <c r="Z326" s="178"/>
      <c r="AA326" s="178"/>
      <c r="AB326" s="178"/>
      <c r="AC326" s="178"/>
      <c r="AD326" s="178"/>
      <c r="AE326" s="178"/>
      <c r="AF326" s="178"/>
      <c r="AG326" s="178"/>
      <c r="AH326" s="178"/>
      <c r="AI326" s="178"/>
      <c r="AJ326" s="178"/>
      <c r="AK326" s="178"/>
      <c r="AL326" s="178"/>
      <c r="AM326" s="178"/>
      <c r="AN326" s="178"/>
      <c r="AO326" s="178"/>
      <c r="AP326" s="178"/>
      <c r="AQ326" s="178"/>
      <c r="AR326" s="178"/>
      <c r="AS326" s="178"/>
      <c r="AT326" s="178"/>
      <c r="BI326" s="178"/>
      <c r="BJ326" s="178"/>
      <c r="BK326" s="178"/>
      <c r="BM326" s="178"/>
      <c r="BN326" s="178"/>
      <c r="BO326" s="178"/>
      <c r="BP326" s="178"/>
      <c r="BQ326" s="178"/>
    </row>
    <row r="327" spans="1:69" ht="30" customHeight="1" x14ac:dyDescent="0.15">
      <c r="A327" s="17"/>
      <c r="B327" s="17"/>
      <c r="C327" s="17"/>
      <c r="D327" s="17"/>
      <c r="E327" s="17"/>
      <c r="F327" s="17"/>
      <c r="G327" s="17"/>
      <c r="H327" s="270"/>
      <c r="I327" s="270"/>
      <c r="J327" s="178"/>
      <c r="K327" s="178"/>
      <c r="L327" s="178"/>
      <c r="M327" s="178"/>
      <c r="N327" s="178"/>
      <c r="O327" s="178"/>
      <c r="P327" s="178"/>
      <c r="Q327" s="178"/>
      <c r="R327" s="178"/>
      <c r="S327" s="178"/>
      <c r="T327" s="178"/>
      <c r="U327" s="271"/>
      <c r="V327" s="178"/>
      <c r="W327" s="178"/>
      <c r="X327" s="178"/>
      <c r="Y327" s="178"/>
      <c r="Z327" s="178"/>
      <c r="AA327" s="178"/>
      <c r="AB327" s="178"/>
      <c r="AC327" s="178"/>
      <c r="AD327" s="178"/>
      <c r="AE327" s="178"/>
      <c r="AF327" s="178"/>
      <c r="AG327" s="178"/>
      <c r="AH327" s="178"/>
      <c r="AI327" s="178"/>
      <c r="AJ327" s="178"/>
      <c r="AK327" s="178"/>
      <c r="AL327" s="178"/>
      <c r="AM327" s="178"/>
      <c r="AN327" s="178"/>
      <c r="AO327" s="178"/>
      <c r="AP327" s="178"/>
      <c r="AQ327" s="178"/>
      <c r="AR327" s="178"/>
      <c r="AS327" s="178"/>
      <c r="AT327" s="178"/>
      <c r="BI327" s="178"/>
      <c r="BJ327" s="178"/>
      <c r="BK327" s="178"/>
      <c r="BM327" s="178"/>
      <c r="BN327" s="178"/>
      <c r="BO327" s="178"/>
      <c r="BP327" s="178"/>
      <c r="BQ327" s="178"/>
    </row>
    <row r="328" spans="1:69" ht="30" customHeight="1" x14ac:dyDescent="0.15">
      <c r="A328" s="17"/>
      <c r="B328" s="17"/>
      <c r="C328" s="17"/>
      <c r="D328" s="17"/>
      <c r="E328" s="17"/>
      <c r="F328" s="17"/>
      <c r="G328" s="17"/>
      <c r="H328" s="270"/>
      <c r="I328" s="270"/>
      <c r="J328" s="178"/>
      <c r="K328" s="178"/>
      <c r="L328" s="178"/>
      <c r="M328" s="178"/>
      <c r="N328" s="178"/>
      <c r="O328" s="178"/>
      <c r="P328" s="178"/>
      <c r="Q328" s="178"/>
      <c r="R328" s="178"/>
      <c r="S328" s="178"/>
      <c r="T328" s="178"/>
      <c r="U328" s="271"/>
      <c r="V328" s="178"/>
      <c r="W328" s="178"/>
      <c r="X328" s="178"/>
      <c r="Y328" s="178"/>
      <c r="Z328" s="178"/>
      <c r="AA328" s="178"/>
      <c r="AB328" s="178"/>
      <c r="AC328" s="178"/>
      <c r="AD328" s="178"/>
      <c r="AE328" s="178"/>
      <c r="AF328" s="178"/>
      <c r="AG328" s="178"/>
      <c r="AH328" s="178"/>
      <c r="AI328" s="178"/>
      <c r="AJ328" s="178"/>
      <c r="AK328" s="178"/>
      <c r="AL328" s="178"/>
      <c r="AM328" s="178"/>
      <c r="AN328" s="178"/>
      <c r="AO328" s="178"/>
      <c r="AP328" s="178"/>
      <c r="AQ328" s="178"/>
      <c r="AR328" s="178"/>
      <c r="AS328" s="178"/>
      <c r="AT328" s="178"/>
      <c r="BI328" s="178"/>
      <c r="BJ328" s="178"/>
      <c r="BK328" s="178"/>
      <c r="BM328" s="178"/>
      <c r="BN328" s="178"/>
      <c r="BO328" s="178"/>
      <c r="BP328" s="178"/>
      <c r="BQ328" s="178"/>
    </row>
    <row r="329" spans="1:69" ht="30" customHeight="1" x14ac:dyDescent="0.15">
      <c r="A329" s="17"/>
      <c r="B329" s="17"/>
      <c r="C329" s="17"/>
      <c r="D329" s="17"/>
      <c r="E329" s="17"/>
      <c r="F329" s="17"/>
      <c r="G329" s="17"/>
      <c r="H329" s="270"/>
      <c r="I329" s="270"/>
      <c r="J329" s="178"/>
      <c r="K329" s="178"/>
      <c r="L329" s="178"/>
      <c r="M329" s="178"/>
      <c r="N329" s="178"/>
      <c r="O329" s="178"/>
      <c r="P329" s="178"/>
      <c r="Q329" s="178"/>
      <c r="R329" s="178"/>
      <c r="S329" s="178"/>
      <c r="T329" s="178"/>
      <c r="U329" s="271"/>
      <c r="V329" s="178"/>
      <c r="W329" s="178"/>
      <c r="X329" s="178"/>
      <c r="Y329" s="178"/>
      <c r="Z329" s="178"/>
      <c r="AA329" s="178"/>
      <c r="AB329" s="178"/>
      <c r="AC329" s="178"/>
      <c r="AD329" s="178"/>
      <c r="AE329" s="178"/>
      <c r="AF329" s="178"/>
      <c r="AG329" s="178"/>
      <c r="AH329" s="178"/>
      <c r="AI329" s="178"/>
      <c r="AJ329" s="178"/>
      <c r="AK329" s="178"/>
      <c r="AL329" s="178"/>
      <c r="AM329" s="178"/>
      <c r="AN329" s="178"/>
      <c r="AO329" s="178"/>
      <c r="AP329" s="178"/>
      <c r="AQ329" s="178"/>
      <c r="AR329" s="178"/>
      <c r="AS329" s="178"/>
      <c r="AT329" s="178"/>
      <c r="BI329" s="178"/>
      <c r="BJ329" s="178"/>
      <c r="BK329" s="178"/>
      <c r="BM329" s="178"/>
      <c r="BN329" s="178"/>
      <c r="BO329" s="178"/>
      <c r="BP329" s="178"/>
      <c r="BQ329" s="178"/>
    </row>
    <row r="330" spans="1:69" ht="30" customHeight="1" x14ac:dyDescent="0.15">
      <c r="A330" s="17"/>
      <c r="B330" s="17"/>
      <c r="C330" s="17"/>
      <c r="D330" s="17"/>
      <c r="E330" s="17"/>
      <c r="F330" s="17"/>
      <c r="G330" s="17"/>
      <c r="H330" s="270"/>
      <c r="I330" s="270"/>
      <c r="J330" s="178"/>
      <c r="K330" s="178"/>
      <c r="L330" s="178"/>
      <c r="M330" s="178"/>
      <c r="N330" s="178"/>
      <c r="O330" s="178"/>
      <c r="P330" s="178"/>
      <c r="Q330" s="178"/>
      <c r="R330" s="178"/>
      <c r="S330" s="178"/>
      <c r="T330" s="178"/>
      <c r="U330" s="271"/>
      <c r="V330" s="178"/>
      <c r="W330" s="178"/>
      <c r="X330" s="178"/>
      <c r="Y330" s="178"/>
      <c r="Z330" s="178"/>
      <c r="AA330" s="178"/>
      <c r="AB330" s="178"/>
      <c r="AC330" s="178"/>
      <c r="AD330" s="178"/>
      <c r="AE330" s="178"/>
      <c r="AF330" s="178"/>
      <c r="AG330" s="178"/>
      <c r="AH330" s="178"/>
      <c r="AI330" s="178"/>
      <c r="AJ330" s="178"/>
      <c r="AK330" s="178"/>
      <c r="AL330" s="178"/>
      <c r="AM330" s="178"/>
      <c r="AN330" s="178"/>
      <c r="AO330" s="178"/>
      <c r="AP330" s="178"/>
      <c r="AQ330" s="178"/>
      <c r="AR330" s="178"/>
      <c r="AS330" s="178"/>
      <c r="AT330" s="178"/>
      <c r="BI330" s="178"/>
      <c r="BJ330" s="178"/>
      <c r="BK330" s="178"/>
      <c r="BM330" s="178"/>
      <c r="BN330" s="178"/>
      <c r="BO330" s="178"/>
      <c r="BP330" s="178"/>
      <c r="BQ330" s="178"/>
    </row>
    <row r="331" spans="1:69" ht="30" customHeight="1" x14ac:dyDescent="0.15">
      <c r="A331" s="17"/>
      <c r="B331" s="17"/>
      <c r="C331" s="17"/>
      <c r="D331" s="17"/>
      <c r="E331" s="17"/>
      <c r="F331" s="17"/>
      <c r="G331" s="17"/>
      <c r="H331" s="270"/>
      <c r="I331" s="270"/>
      <c r="J331" s="178"/>
      <c r="K331" s="178"/>
      <c r="L331" s="178"/>
      <c r="M331" s="178"/>
      <c r="N331" s="178"/>
      <c r="O331" s="178"/>
      <c r="P331" s="178"/>
      <c r="Q331" s="178"/>
      <c r="R331" s="178"/>
      <c r="S331" s="178"/>
      <c r="T331" s="178"/>
      <c r="U331" s="271"/>
      <c r="V331" s="178"/>
      <c r="W331" s="178"/>
      <c r="X331" s="178"/>
      <c r="Y331" s="178"/>
      <c r="Z331" s="178"/>
      <c r="AA331" s="178"/>
      <c r="AB331" s="178"/>
      <c r="AC331" s="178"/>
      <c r="AD331" s="178"/>
      <c r="AE331" s="178"/>
      <c r="AF331" s="178"/>
      <c r="AG331" s="178"/>
      <c r="AH331" s="178"/>
      <c r="AI331" s="178"/>
      <c r="AJ331" s="178"/>
      <c r="AK331" s="178"/>
      <c r="AL331" s="178"/>
      <c r="AM331" s="178"/>
      <c r="AN331" s="178"/>
      <c r="AO331" s="178"/>
      <c r="AP331" s="178"/>
      <c r="AQ331" s="178"/>
      <c r="AR331" s="178"/>
      <c r="AS331" s="178"/>
      <c r="AT331" s="178"/>
      <c r="BI331" s="178"/>
      <c r="BJ331" s="178"/>
      <c r="BK331" s="178"/>
      <c r="BM331" s="178"/>
      <c r="BN331" s="178"/>
      <c r="BO331" s="178"/>
      <c r="BP331" s="178"/>
      <c r="BQ331" s="178"/>
    </row>
    <row r="332" spans="1:69" ht="30" customHeight="1" x14ac:dyDescent="0.15">
      <c r="A332" s="17"/>
      <c r="B332" s="17"/>
      <c r="C332" s="17"/>
      <c r="D332" s="17"/>
      <c r="E332" s="17"/>
      <c r="F332" s="17"/>
      <c r="G332" s="17"/>
      <c r="H332" s="270"/>
      <c r="I332" s="270"/>
      <c r="J332" s="178"/>
      <c r="K332" s="178"/>
      <c r="L332" s="178"/>
      <c r="M332" s="178"/>
      <c r="N332" s="178"/>
      <c r="O332" s="178"/>
      <c r="P332" s="178"/>
      <c r="Q332" s="178"/>
      <c r="R332" s="178"/>
      <c r="S332" s="178"/>
      <c r="T332" s="178"/>
      <c r="U332" s="271"/>
      <c r="V332" s="178"/>
      <c r="W332" s="178"/>
      <c r="X332" s="178"/>
      <c r="Y332" s="178"/>
      <c r="Z332" s="178"/>
      <c r="AA332" s="178"/>
      <c r="AB332" s="178"/>
      <c r="AC332" s="178"/>
      <c r="AD332" s="178"/>
      <c r="AE332" s="178"/>
      <c r="AF332" s="178"/>
      <c r="AG332" s="178"/>
      <c r="AH332" s="178"/>
      <c r="AI332" s="178"/>
      <c r="AJ332" s="178"/>
      <c r="AK332" s="178"/>
      <c r="AL332" s="178"/>
      <c r="AM332" s="178"/>
      <c r="AN332" s="178"/>
      <c r="AO332" s="178"/>
      <c r="AP332" s="178"/>
      <c r="AQ332" s="178"/>
      <c r="AR332" s="178"/>
      <c r="AS332" s="178"/>
      <c r="AT332" s="178"/>
      <c r="BI332" s="178"/>
      <c r="BJ332" s="178"/>
      <c r="BK332" s="178"/>
      <c r="BM332" s="178"/>
      <c r="BN332" s="178"/>
      <c r="BO332" s="178"/>
      <c r="BP332" s="178"/>
      <c r="BQ332" s="178"/>
    </row>
    <row r="333" spans="1:69" ht="30" customHeight="1" x14ac:dyDescent="0.15">
      <c r="A333" s="17"/>
      <c r="B333" s="17"/>
      <c r="C333" s="17"/>
      <c r="D333" s="17"/>
      <c r="E333" s="17"/>
      <c r="F333" s="17"/>
      <c r="G333" s="17"/>
      <c r="H333" s="270"/>
      <c r="I333" s="270"/>
      <c r="J333" s="178"/>
      <c r="K333" s="178"/>
      <c r="L333" s="178"/>
      <c r="M333" s="178"/>
      <c r="N333" s="178"/>
      <c r="O333" s="178"/>
      <c r="P333" s="178"/>
      <c r="Q333" s="178"/>
      <c r="R333" s="178"/>
      <c r="S333" s="178"/>
      <c r="T333" s="178"/>
      <c r="U333" s="271"/>
      <c r="V333" s="178"/>
      <c r="W333" s="178"/>
      <c r="X333" s="178"/>
      <c r="Y333" s="178"/>
      <c r="Z333" s="178"/>
      <c r="AA333" s="178"/>
      <c r="AB333" s="178"/>
      <c r="AC333" s="178"/>
      <c r="AD333" s="178"/>
      <c r="AE333" s="178"/>
      <c r="AF333" s="178"/>
      <c r="AG333" s="178"/>
      <c r="AH333" s="178"/>
      <c r="AI333" s="178"/>
      <c r="AJ333" s="178"/>
      <c r="AK333" s="178"/>
      <c r="AL333" s="178"/>
      <c r="AM333" s="178"/>
      <c r="AN333" s="178"/>
      <c r="AO333" s="178"/>
      <c r="AP333" s="178"/>
      <c r="AQ333" s="178"/>
      <c r="AR333" s="178"/>
      <c r="AS333" s="178"/>
      <c r="AT333" s="178"/>
      <c r="BI333" s="178"/>
      <c r="BJ333" s="178"/>
      <c r="BK333" s="178"/>
      <c r="BM333" s="178"/>
      <c r="BN333" s="178"/>
      <c r="BO333" s="178"/>
      <c r="BP333" s="178"/>
      <c r="BQ333" s="178"/>
    </row>
    <row r="334" spans="1:69" ht="30" customHeight="1" x14ac:dyDescent="0.15">
      <c r="A334" s="17"/>
      <c r="B334" s="17"/>
      <c r="C334" s="17"/>
      <c r="D334" s="17"/>
      <c r="E334" s="17"/>
      <c r="F334" s="17"/>
      <c r="G334" s="17"/>
      <c r="H334" s="270"/>
      <c r="I334" s="270"/>
      <c r="J334" s="178"/>
      <c r="K334" s="178"/>
      <c r="L334" s="178"/>
      <c r="M334" s="178"/>
      <c r="N334" s="178"/>
      <c r="O334" s="178"/>
      <c r="P334" s="178"/>
      <c r="Q334" s="178"/>
      <c r="R334" s="178"/>
      <c r="S334" s="178"/>
      <c r="T334" s="178"/>
      <c r="U334" s="271"/>
      <c r="V334" s="178"/>
      <c r="W334" s="178"/>
      <c r="X334" s="178"/>
      <c r="Y334" s="178"/>
      <c r="Z334" s="178"/>
      <c r="AA334" s="178"/>
      <c r="AB334" s="178"/>
      <c r="AC334" s="178"/>
      <c r="AD334" s="178"/>
      <c r="AE334" s="178"/>
      <c r="AF334" s="178"/>
      <c r="AG334" s="178"/>
      <c r="AH334" s="178"/>
      <c r="AI334" s="178"/>
      <c r="AJ334" s="178"/>
      <c r="AK334" s="178"/>
      <c r="AL334" s="178"/>
      <c r="AM334" s="178"/>
      <c r="AN334" s="178"/>
      <c r="AO334" s="178"/>
      <c r="AP334" s="178"/>
      <c r="AQ334" s="178"/>
      <c r="AR334" s="178"/>
      <c r="AS334" s="178"/>
      <c r="AT334" s="178"/>
      <c r="BI334" s="178"/>
      <c r="BJ334" s="178"/>
      <c r="BK334" s="178"/>
      <c r="BM334" s="178"/>
      <c r="BN334" s="178"/>
      <c r="BO334" s="178"/>
      <c r="BP334" s="178"/>
      <c r="BQ334" s="178"/>
    </row>
    <row r="335" spans="1:69" ht="30" customHeight="1" x14ac:dyDescent="0.15">
      <c r="A335" s="17"/>
      <c r="B335" s="17"/>
      <c r="C335" s="17"/>
      <c r="D335" s="17"/>
      <c r="E335" s="17"/>
      <c r="F335" s="17"/>
      <c r="G335" s="17"/>
      <c r="H335" s="270"/>
      <c r="I335" s="270"/>
      <c r="J335" s="178"/>
      <c r="K335" s="178"/>
      <c r="L335" s="178"/>
      <c r="M335" s="178"/>
      <c r="N335" s="178"/>
      <c r="O335" s="178"/>
      <c r="P335" s="178"/>
      <c r="Q335" s="178"/>
      <c r="R335" s="178"/>
      <c r="S335" s="178"/>
      <c r="T335" s="178"/>
      <c r="U335" s="271"/>
      <c r="V335" s="178"/>
      <c r="W335" s="178"/>
      <c r="X335" s="178"/>
      <c r="Y335" s="178"/>
      <c r="Z335" s="178"/>
      <c r="AA335" s="178"/>
      <c r="AB335" s="178"/>
      <c r="AC335" s="178"/>
      <c r="AD335" s="178"/>
      <c r="AE335" s="178"/>
      <c r="AF335" s="178"/>
      <c r="AG335" s="178"/>
      <c r="AH335" s="178"/>
      <c r="AI335" s="178"/>
      <c r="AJ335" s="178"/>
      <c r="AK335" s="178"/>
      <c r="AL335" s="178"/>
      <c r="AM335" s="178"/>
      <c r="AN335" s="178"/>
      <c r="AO335" s="178"/>
      <c r="AP335" s="178"/>
      <c r="AQ335" s="178"/>
      <c r="AR335" s="178"/>
      <c r="AS335" s="178"/>
      <c r="AT335" s="178"/>
      <c r="BI335" s="178"/>
      <c r="BJ335" s="178"/>
      <c r="BK335" s="178"/>
      <c r="BM335" s="178"/>
      <c r="BN335" s="178"/>
      <c r="BO335" s="178"/>
      <c r="BP335" s="178"/>
      <c r="BQ335" s="178"/>
    </row>
    <row r="336" spans="1:69" ht="30" customHeight="1" x14ac:dyDescent="0.15">
      <c r="A336" s="17"/>
      <c r="B336" s="17"/>
      <c r="C336" s="17"/>
      <c r="D336" s="17"/>
      <c r="E336" s="17"/>
      <c r="F336" s="17"/>
      <c r="G336" s="17"/>
      <c r="H336" s="270"/>
      <c r="I336" s="270"/>
      <c r="J336" s="178"/>
      <c r="K336" s="178"/>
      <c r="L336" s="178"/>
      <c r="M336" s="178"/>
      <c r="N336" s="178"/>
      <c r="O336" s="178"/>
      <c r="P336" s="178"/>
      <c r="Q336" s="178"/>
      <c r="R336" s="178"/>
      <c r="S336" s="178"/>
      <c r="T336" s="178"/>
      <c r="U336" s="271"/>
      <c r="V336" s="178"/>
      <c r="W336" s="178"/>
      <c r="X336" s="178"/>
      <c r="Y336" s="178"/>
      <c r="Z336" s="178"/>
      <c r="AA336" s="178"/>
      <c r="AB336" s="178"/>
      <c r="AC336" s="178"/>
      <c r="AD336" s="178"/>
      <c r="AE336" s="178"/>
      <c r="AF336" s="178"/>
      <c r="AG336" s="178"/>
      <c r="AH336" s="178"/>
      <c r="AI336" s="178"/>
      <c r="AJ336" s="178"/>
      <c r="AK336" s="178"/>
      <c r="AL336" s="178"/>
      <c r="AM336" s="178"/>
      <c r="AN336" s="178"/>
      <c r="AO336" s="178"/>
      <c r="AP336" s="178"/>
      <c r="AQ336" s="178"/>
      <c r="AR336" s="178"/>
      <c r="AS336" s="178"/>
      <c r="AT336" s="178"/>
      <c r="BI336" s="178"/>
      <c r="BJ336" s="178"/>
      <c r="BK336" s="178"/>
      <c r="BM336" s="178"/>
      <c r="BN336" s="178"/>
      <c r="BO336" s="178"/>
      <c r="BP336" s="178"/>
      <c r="BQ336" s="178"/>
    </row>
    <row r="337" spans="1:69" ht="30" customHeight="1" x14ac:dyDescent="0.15">
      <c r="A337" s="17"/>
      <c r="B337" s="17"/>
      <c r="C337" s="17"/>
      <c r="D337" s="17"/>
      <c r="E337" s="17"/>
      <c r="F337" s="17"/>
      <c r="G337" s="17"/>
      <c r="H337" s="270"/>
      <c r="I337" s="270"/>
      <c r="J337" s="178"/>
      <c r="K337" s="178"/>
      <c r="L337" s="178"/>
      <c r="M337" s="178"/>
      <c r="N337" s="178"/>
      <c r="O337" s="178"/>
      <c r="P337" s="178"/>
      <c r="Q337" s="178"/>
      <c r="R337" s="178"/>
      <c r="S337" s="178"/>
      <c r="T337" s="178"/>
      <c r="U337" s="271"/>
      <c r="V337" s="178"/>
      <c r="W337" s="178"/>
      <c r="X337" s="178"/>
      <c r="Y337" s="178"/>
      <c r="Z337" s="178"/>
      <c r="AA337" s="178"/>
      <c r="AB337" s="178"/>
      <c r="AC337" s="178"/>
      <c r="AD337" s="178"/>
      <c r="AE337" s="178"/>
      <c r="AF337" s="178"/>
      <c r="AG337" s="178"/>
      <c r="AH337" s="178"/>
      <c r="AI337" s="178"/>
      <c r="AJ337" s="178"/>
      <c r="AK337" s="178"/>
      <c r="AL337" s="178"/>
      <c r="AM337" s="178"/>
      <c r="AN337" s="178"/>
      <c r="AO337" s="178"/>
      <c r="AP337" s="178"/>
      <c r="AQ337" s="178"/>
      <c r="AR337" s="178"/>
      <c r="AS337" s="178"/>
      <c r="AT337" s="178"/>
      <c r="BI337" s="178"/>
      <c r="BJ337" s="178"/>
      <c r="BK337" s="178"/>
      <c r="BM337" s="178"/>
      <c r="BN337" s="178"/>
      <c r="BO337" s="178"/>
      <c r="BP337" s="178"/>
      <c r="BQ337" s="178"/>
    </row>
    <row r="338" spans="1:69" ht="30" customHeight="1" x14ac:dyDescent="0.15">
      <c r="A338" s="17"/>
      <c r="B338" s="17"/>
      <c r="C338" s="17"/>
      <c r="D338" s="17"/>
      <c r="E338" s="17"/>
      <c r="F338" s="17"/>
      <c r="G338" s="17"/>
      <c r="H338" s="270"/>
      <c r="I338" s="270"/>
      <c r="J338" s="178"/>
      <c r="K338" s="178"/>
      <c r="L338" s="178"/>
      <c r="M338" s="178"/>
      <c r="N338" s="178"/>
      <c r="O338" s="178"/>
      <c r="P338" s="178"/>
      <c r="Q338" s="178"/>
      <c r="R338" s="178"/>
      <c r="S338" s="178"/>
      <c r="T338" s="178"/>
      <c r="U338" s="271"/>
      <c r="V338" s="178"/>
      <c r="W338" s="178"/>
      <c r="X338" s="178"/>
      <c r="Y338" s="178"/>
      <c r="Z338" s="178"/>
      <c r="AA338" s="178"/>
      <c r="AB338" s="178"/>
      <c r="AC338" s="178"/>
      <c r="AD338" s="178"/>
      <c r="AE338" s="178"/>
      <c r="AF338" s="178"/>
      <c r="AG338" s="178"/>
      <c r="AH338" s="178"/>
      <c r="AI338" s="178"/>
      <c r="AJ338" s="178"/>
      <c r="AK338" s="178"/>
      <c r="AL338" s="178"/>
      <c r="AM338" s="178"/>
      <c r="AN338" s="178"/>
      <c r="AO338" s="178"/>
      <c r="AP338" s="178"/>
      <c r="AQ338" s="178"/>
      <c r="AR338" s="178"/>
      <c r="AS338" s="178"/>
      <c r="AT338" s="178"/>
      <c r="BI338" s="178"/>
      <c r="BJ338" s="178"/>
      <c r="BK338" s="178"/>
      <c r="BM338" s="178"/>
      <c r="BN338" s="178"/>
      <c r="BO338" s="178"/>
      <c r="BP338" s="178"/>
      <c r="BQ338" s="178"/>
    </row>
    <row r="339" spans="1:69" ht="30" customHeight="1" x14ac:dyDescent="0.15">
      <c r="A339" s="17"/>
      <c r="B339" s="17"/>
      <c r="C339" s="17"/>
      <c r="D339" s="17"/>
      <c r="E339" s="17"/>
      <c r="F339" s="17"/>
      <c r="G339" s="17"/>
      <c r="H339" s="270"/>
      <c r="I339" s="270"/>
      <c r="J339" s="178"/>
      <c r="K339" s="178"/>
      <c r="L339" s="178"/>
      <c r="M339" s="178"/>
      <c r="N339" s="178"/>
      <c r="O339" s="178"/>
      <c r="P339" s="178"/>
      <c r="Q339" s="178"/>
      <c r="R339" s="178"/>
      <c r="S339" s="178"/>
      <c r="T339" s="178"/>
      <c r="U339" s="271"/>
      <c r="V339" s="178"/>
      <c r="W339" s="178"/>
      <c r="X339" s="178"/>
      <c r="Y339" s="178"/>
      <c r="Z339" s="178"/>
      <c r="AA339" s="178"/>
      <c r="AB339" s="178"/>
      <c r="AC339" s="178"/>
      <c r="AD339" s="178"/>
      <c r="AE339" s="178"/>
      <c r="AF339" s="178"/>
      <c r="AG339" s="178"/>
      <c r="AH339" s="178"/>
      <c r="AI339" s="178"/>
      <c r="AJ339" s="178"/>
      <c r="AK339" s="178"/>
      <c r="AL339" s="178"/>
      <c r="AM339" s="178"/>
      <c r="AN339" s="178"/>
      <c r="AO339" s="178"/>
      <c r="AP339" s="178"/>
      <c r="AQ339" s="178"/>
      <c r="AR339" s="178"/>
      <c r="AS339" s="178"/>
      <c r="AT339" s="178"/>
      <c r="BI339" s="178"/>
      <c r="BJ339" s="178"/>
      <c r="BK339" s="178"/>
      <c r="BM339" s="178"/>
      <c r="BN339" s="178"/>
      <c r="BO339" s="178"/>
      <c r="BP339" s="178"/>
      <c r="BQ339" s="178"/>
    </row>
    <row r="340" spans="1:69" ht="30" customHeight="1" x14ac:dyDescent="0.15">
      <c r="A340" s="17"/>
      <c r="B340" s="17"/>
      <c r="C340" s="17"/>
      <c r="D340" s="17"/>
      <c r="E340" s="17"/>
      <c r="F340" s="17"/>
      <c r="G340" s="17"/>
      <c r="H340" s="270"/>
      <c r="I340" s="270"/>
      <c r="J340" s="178"/>
      <c r="K340" s="178"/>
      <c r="L340" s="178"/>
      <c r="M340" s="178"/>
      <c r="N340" s="178"/>
      <c r="O340" s="178"/>
      <c r="P340" s="178"/>
      <c r="Q340" s="178"/>
      <c r="R340" s="178"/>
      <c r="S340" s="178"/>
      <c r="T340" s="178"/>
      <c r="U340" s="271"/>
      <c r="V340" s="178"/>
      <c r="W340" s="178"/>
      <c r="X340" s="178"/>
      <c r="Y340" s="178"/>
      <c r="Z340" s="178"/>
      <c r="AA340" s="178"/>
      <c r="AB340" s="178"/>
      <c r="AC340" s="178"/>
      <c r="AD340" s="178"/>
      <c r="AE340" s="178"/>
      <c r="AF340" s="178"/>
      <c r="AG340" s="178"/>
      <c r="AH340" s="178"/>
      <c r="AI340" s="178"/>
      <c r="AJ340" s="178"/>
      <c r="AK340" s="178"/>
      <c r="AL340" s="178"/>
      <c r="AM340" s="178"/>
      <c r="AN340" s="178"/>
      <c r="AO340" s="178"/>
      <c r="AP340" s="178"/>
      <c r="AQ340" s="178"/>
      <c r="AR340" s="178"/>
      <c r="AS340" s="178"/>
      <c r="AT340" s="178"/>
      <c r="BI340" s="178"/>
      <c r="BJ340" s="178"/>
      <c r="BK340" s="178"/>
      <c r="BM340" s="178"/>
      <c r="BN340" s="178"/>
      <c r="BO340" s="178"/>
      <c r="BP340" s="178"/>
      <c r="BQ340" s="178"/>
    </row>
    <row r="341" spans="1:69" ht="30" customHeight="1" x14ac:dyDescent="0.15">
      <c r="A341" s="17"/>
      <c r="B341" s="17"/>
      <c r="C341" s="17"/>
      <c r="D341" s="17"/>
      <c r="E341" s="17"/>
      <c r="F341" s="17"/>
      <c r="G341" s="17"/>
      <c r="H341" s="270"/>
      <c r="I341" s="270"/>
      <c r="J341" s="178"/>
      <c r="K341" s="178"/>
      <c r="L341" s="178"/>
      <c r="M341" s="178"/>
      <c r="N341" s="178"/>
      <c r="O341" s="178"/>
      <c r="P341" s="178"/>
      <c r="Q341" s="178"/>
      <c r="R341" s="178"/>
      <c r="S341" s="178"/>
      <c r="T341" s="178"/>
      <c r="U341" s="271"/>
      <c r="V341" s="178"/>
      <c r="W341" s="178"/>
      <c r="X341" s="178"/>
      <c r="Y341" s="178"/>
      <c r="Z341" s="178"/>
      <c r="AA341" s="178"/>
      <c r="AB341" s="178"/>
      <c r="AC341" s="178"/>
      <c r="AD341" s="178"/>
      <c r="AE341" s="178"/>
      <c r="AF341" s="178"/>
      <c r="AG341" s="178"/>
      <c r="AH341" s="178"/>
      <c r="AI341" s="178"/>
      <c r="AJ341" s="178"/>
      <c r="AK341" s="178"/>
      <c r="AL341" s="178"/>
      <c r="AM341" s="178"/>
      <c r="AN341" s="178"/>
      <c r="AO341" s="178"/>
      <c r="AP341" s="178"/>
      <c r="AQ341" s="178"/>
      <c r="AR341" s="178"/>
      <c r="AS341" s="178"/>
      <c r="AT341" s="178"/>
      <c r="BI341" s="178"/>
      <c r="BJ341" s="178"/>
      <c r="BK341" s="178"/>
      <c r="BM341" s="178"/>
      <c r="BN341" s="178"/>
      <c r="BO341" s="178"/>
      <c r="BP341" s="178"/>
      <c r="BQ341" s="178"/>
    </row>
    <row r="342" spans="1:69" ht="30" customHeight="1" x14ac:dyDescent="0.15">
      <c r="A342" s="17"/>
      <c r="B342" s="17"/>
      <c r="C342" s="17"/>
      <c r="D342" s="17"/>
      <c r="E342" s="17"/>
      <c r="F342" s="17"/>
      <c r="G342" s="17"/>
      <c r="H342" s="270"/>
      <c r="I342" s="270"/>
      <c r="J342" s="178"/>
      <c r="K342" s="178"/>
      <c r="L342" s="178"/>
      <c r="M342" s="178"/>
      <c r="N342" s="178"/>
      <c r="O342" s="178"/>
      <c r="P342" s="178"/>
      <c r="Q342" s="178"/>
      <c r="R342" s="178"/>
      <c r="S342" s="178"/>
      <c r="T342" s="178"/>
      <c r="U342" s="271"/>
      <c r="V342" s="178"/>
      <c r="W342" s="178"/>
      <c r="X342" s="178"/>
      <c r="Y342" s="178"/>
      <c r="Z342" s="178"/>
      <c r="AA342" s="178"/>
      <c r="AB342" s="178"/>
      <c r="AC342" s="178"/>
      <c r="AD342" s="178"/>
      <c r="AE342" s="178"/>
      <c r="AF342" s="178"/>
      <c r="AG342" s="178"/>
      <c r="AH342" s="178"/>
      <c r="AI342" s="178"/>
      <c r="AJ342" s="178"/>
      <c r="AK342" s="178"/>
      <c r="AL342" s="178"/>
      <c r="AM342" s="178"/>
      <c r="AN342" s="178"/>
      <c r="AO342" s="178"/>
      <c r="AP342" s="178"/>
      <c r="AQ342" s="178"/>
      <c r="AR342" s="178"/>
      <c r="AS342" s="178"/>
      <c r="AT342" s="178"/>
      <c r="BI342" s="178"/>
      <c r="BJ342" s="178"/>
      <c r="BK342" s="178"/>
      <c r="BM342" s="178"/>
      <c r="BN342" s="178"/>
      <c r="BO342" s="178"/>
      <c r="BP342" s="178"/>
      <c r="BQ342" s="178"/>
    </row>
    <row r="343" spans="1:69" ht="30" customHeight="1" x14ac:dyDescent="0.15">
      <c r="A343" s="17"/>
      <c r="B343" s="17"/>
      <c r="C343" s="17"/>
      <c r="D343" s="17"/>
      <c r="E343" s="17"/>
      <c r="F343" s="17"/>
      <c r="G343" s="17"/>
      <c r="H343" s="270"/>
      <c r="I343" s="270"/>
      <c r="J343" s="178"/>
      <c r="K343" s="178"/>
      <c r="L343" s="178"/>
      <c r="M343" s="178"/>
      <c r="N343" s="178"/>
      <c r="O343" s="178"/>
      <c r="P343" s="178"/>
      <c r="Q343" s="178"/>
      <c r="R343" s="178"/>
      <c r="S343" s="178"/>
      <c r="T343" s="178"/>
      <c r="U343" s="271"/>
      <c r="V343" s="178"/>
      <c r="W343" s="178"/>
      <c r="X343" s="178"/>
      <c r="Y343" s="178"/>
      <c r="Z343" s="178"/>
      <c r="AA343" s="178"/>
      <c r="AB343" s="178"/>
      <c r="AC343" s="178"/>
      <c r="AD343" s="178"/>
      <c r="AE343" s="178"/>
      <c r="AF343" s="178"/>
      <c r="AG343" s="178"/>
      <c r="AH343" s="178"/>
      <c r="AI343" s="178"/>
      <c r="AJ343" s="178"/>
      <c r="AK343" s="178"/>
      <c r="AL343" s="178"/>
      <c r="AM343" s="178"/>
      <c r="AN343" s="178"/>
      <c r="AO343" s="178"/>
      <c r="AP343" s="178"/>
      <c r="AQ343" s="178"/>
      <c r="AR343" s="178"/>
      <c r="AS343" s="178"/>
      <c r="AT343" s="178"/>
      <c r="BI343" s="178"/>
      <c r="BJ343" s="178"/>
      <c r="BK343" s="178"/>
      <c r="BM343" s="178"/>
      <c r="BN343" s="178"/>
      <c r="BO343" s="178"/>
      <c r="BP343" s="178"/>
      <c r="BQ343" s="178"/>
    </row>
    <row r="344" spans="1:69" ht="30" customHeight="1" x14ac:dyDescent="0.15">
      <c r="A344" s="17"/>
      <c r="B344" s="17"/>
      <c r="C344" s="17"/>
      <c r="D344" s="17"/>
      <c r="E344" s="17"/>
      <c r="F344" s="17"/>
      <c r="G344" s="17"/>
      <c r="H344" s="270"/>
      <c r="I344" s="270"/>
      <c r="J344" s="178"/>
      <c r="K344" s="178"/>
      <c r="L344" s="178"/>
      <c r="M344" s="178"/>
      <c r="N344" s="178"/>
      <c r="O344" s="178"/>
      <c r="P344" s="178"/>
      <c r="Q344" s="178"/>
      <c r="R344" s="178"/>
      <c r="S344" s="178"/>
      <c r="T344" s="178"/>
      <c r="U344" s="271"/>
      <c r="V344" s="178"/>
      <c r="W344" s="178"/>
      <c r="X344" s="178"/>
      <c r="Y344" s="178"/>
      <c r="Z344" s="178"/>
      <c r="AA344" s="178"/>
      <c r="AB344" s="178"/>
      <c r="AC344" s="178"/>
      <c r="AD344" s="178"/>
      <c r="AE344" s="178"/>
      <c r="AF344" s="178"/>
      <c r="AG344" s="178"/>
      <c r="AH344" s="178"/>
      <c r="AI344" s="178"/>
      <c r="AJ344" s="178"/>
      <c r="AK344" s="178"/>
      <c r="AL344" s="178"/>
      <c r="AM344" s="178"/>
      <c r="AN344" s="178"/>
      <c r="AO344" s="178"/>
      <c r="AP344" s="178"/>
      <c r="AQ344" s="178"/>
      <c r="AR344" s="178"/>
      <c r="AS344" s="178"/>
      <c r="AT344" s="178"/>
      <c r="BI344" s="178"/>
      <c r="BJ344" s="178"/>
      <c r="BK344" s="178"/>
      <c r="BM344" s="178"/>
      <c r="BN344" s="178"/>
      <c r="BO344" s="178"/>
      <c r="BP344" s="178"/>
      <c r="BQ344" s="178"/>
    </row>
    <row r="345" spans="1:69" ht="30" customHeight="1" x14ac:dyDescent="0.15">
      <c r="A345" s="17"/>
      <c r="B345" s="17"/>
      <c r="C345" s="17"/>
      <c r="D345" s="17"/>
      <c r="E345" s="17"/>
      <c r="F345" s="17"/>
      <c r="G345" s="17"/>
      <c r="H345" s="270"/>
      <c r="I345" s="270"/>
      <c r="J345" s="178"/>
      <c r="K345" s="178"/>
      <c r="L345" s="178"/>
      <c r="M345" s="178"/>
      <c r="N345" s="178"/>
      <c r="O345" s="178"/>
      <c r="P345" s="178"/>
      <c r="Q345" s="178"/>
      <c r="R345" s="178"/>
      <c r="S345" s="178"/>
      <c r="T345" s="178"/>
      <c r="U345" s="271"/>
      <c r="V345" s="178"/>
      <c r="W345" s="178"/>
      <c r="X345" s="178"/>
      <c r="Y345" s="178"/>
      <c r="Z345" s="178"/>
      <c r="AA345" s="178"/>
      <c r="AB345" s="178"/>
      <c r="AC345" s="178"/>
      <c r="AD345" s="178"/>
      <c r="AE345" s="178"/>
      <c r="AF345" s="178"/>
      <c r="AG345" s="178"/>
      <c r="AH345" s="178"/>
      <c r="AI345" s="178"/>
      <c r="AJ345" s="178"/>
      <c r="AK345" s="178"/>
      <c r="AL345" s="178"/>
      <c r="AM345" s="178"/>
      <c r="AN345" s="178"/>
      <c r="AO345" s="178"/>
      <c r="AP345" s="178"/>
      <c r="AQ345" s="178"/>
      <c r="AR345" s="178"/>
      <c r="AS345" s="178"/>
      <c r="AT345" s="178"/>
      <c r="BI345" s="178"/>
      <c r="BJ345" s="178"/>
      <c r="BK345" s="178"/>
      <c r="BM345" s="178"/>
      <c r="BN345" s="178"/>
      <c r="BO345" s="178"/>
      <c r="BP345" s="178"/>
      <c r="BQ345" s="178"/>
    </row>
    <row r="346" spans="1:69" ht="30" customHeight="1" x14ac:dyDescent="0.15">
      <c r="A346" s="17"/>
      <c r="B346" s="17"/>
      <c r="C346" s="17"/>
      <c r="D346" s="17"/>
      <c r="E346" s="17"/>
      <c r="F346" s="17"/>
      <c r="G346" s="17"/>
      <c r="H346" s="270"/>
      <c r="I346" s="270"/>
      <c r="J346" s="178"/>
      <c r="K346" s="178"/>
      <c r="L346" s="178"/>
      <c r="M346" s="178"/>
      <c r="N346" s="178"/>
      <c r="O346" s="178"/>
      <c r="P346" s="178"/>
      <c r="Q346" s="178"/>
      <c r="R346" s="178"/>
      <c r="S346" s="178"/>
      <c r="T346" s="178"/>
      <c r="U346" s="271"/>
      <c r="V346" s="178"/>
      <c r="W346" s="178"/>
      <c r="X346" s="178"/>
      <c r="Y346" s="178"/>
      <c r="Z346" s="178"/>
      <c r="AA346" s="178"/>
      <c r="AB346" s="178"/>
      <c r="AC346" s="178"/>
      <c r="AD346" s="178"/>
      <c r="AE346" s="178"/>
      <c r="AF346" s="178"/>
      <c r="AG346" s="178"/>
      <c r="AH346" s="178"/>
      <c r="AI346" s="178"/>
      <c r="AJ346" s="178"/>
      <c r="AK346" s="178"/>
      <c r="AL346" s="178"/>
      <c r="AM346" s="178"/>
      <c r="AN346" s="178"/>
      <c r="AO346" s="178"/>
      <c r="AP346" s="178"/>
      <c r="AQ346" s="178"/>
      <c r="AR346" s="178"/>
      <c r="AS346" s="178"/>
      <c r="AT346" s="178"/>
      <c r="BI346" s="178"/>
      <c r="BJ346" s="178"/>
      <c r="BK346" s="178"/>
      <c r="BM346" s="178"/>
      <c r="BN346" s="178"/>
      <c r="BO346" s="178"/>
      <c r="BP346" s="178"/>
      <c r="BQ346" s="178"/>
    </row>
    <row r="347" spans="1:69" ht="30" customHeight="1" x14ac:dyDescent="0.15">
      <c r="A347" s="17"/>
      <c r="B347" s="17"/>
      <c r="C347" s="17"/>
      <c r="D347" s="17"/>
      <c r="E347" s="17"/>
      <c r="F347" s="17"/>
      <c r="G347" s="17"/>
      <c r="H347" s="270"/>
      <c r="I347" s="270"/>
      <c r="J347" s="178"/>
      <c r="K347" s="178"/>
      <c r="L347" s="178"/>
      <c r="M347" s="178"/>
      <c r="N347" s="178"/>
      <c r="O347" s="178"/>
      <c r="P347" s="178"/>
      <c r="Q347" s="178"/>
      <c r="R347" s="178"/>
      <c r="S347" s="178"/>
      <c r="T347" s="178"/>
      <c r="U347" s="271"/>
      <c r="V347" s="178"/>
      <c r="W347" s="178"/>
      <c r="X347" s="178"/>
      <c r="Y347" s="178"/>
      <c r="Z347" s="178"/>
      <c r="AA347" s="178"/>
      <c r="AB347" s="178"/>
      <c r="AC347" s="178"/>
      <c r="AD347" s="178"/>
      <c r="AE347" s="178"/>
      <c r="AF347" s="178"/>
      <c r="AG347" s="178"/>
      <c r="AH347" s="178"/>
      <c r="AI347" s="178"/>
      <c r="AJ347" s="178"/>
      <c r="AK347" s="178"/>
      <c r="AL347" s="178"/>
      <c r="AM347" s="178"/>
      <c r="AN347" s="178"/>
      <c r="AO347" s="178"/>
      <c r="AP347" s="178"/>
      <c r="AQ347" s="178"/>
      <c r="AR347" s="178"/>
      <c r="AS347" s="178"/>
      <c r="AT347" s="178"/>
      <c r="BI347" s="178"/>
      <c r="BJ347" s="178"/>
      <c r="BK347" s="178"/>
      <c r="BM347" s="178"/>
      <c r="BN347" s="178"/>
      <c r="BO347" s="178"/>
      <c r="BP347" s="178"/>
      <c r="BQ347" s="178"/>
    </row>
    <row r="348" spans="1:69" ht="30" customHeight="1" x14ac:dyDescent="0.15">
      <c r="A348" s="17"/>
      <c r="B348" s="17"/>
      <c r="C348" s="17"/>
      <c r="D348" s="17"/>
      <c r="E348" s="17"/>
      <c r="F348" s="17"/>
      <c r="G348" s="17"/>
      <c r="H348" s="270"/>
      <c r="I348" s="270"/>
      <c r="J348" s="178"/>
      <c r="K348" s="178"/>
      <c r="L348" s="178"/>
      <c r="M348" s="178"/>
      <c r="N348" s="178"/>
      <c r="O348" s="178"/>
      <c r="P348" s="178"/>
      <c r="Q348" s="178"/>
      <c r="R348" s="178"/>
      <c r="S348" s="178"/>
      <c r="T348" s="178"/>
      <c r="U348" s="271"/>
      <c r="V348" s="178"/>
      <c r="W348" s="178"/>
      <c r="X348" s="178"/>
      <c r="Y348" s="178"/>
      <c r="Z348" s="178"/>
      <c r="AA348" s="178"/>
      <c r="AB348" s="178"/>
      <c r="AC348" s="178"/>
      <c r="AD348" s="178"/>
      <c r="AE348" s="178"/>
      <c r="AF348" s="178"/>
      <c r="AG348" s="178"/>
      <c r="AH348" s="178"/>
      <c r="AI348" s="178"/>
      <c r="AJ348" s="178"/>
      <c r="AK348" s="178"/>
      <c r="AL348" s="178"/>
      <c r="AM348" s="178"/>
      <c r="AN348" s="178"/>
      <c r="AO348" s="178"/>
      <c r="AP348" s="178"/>
      <c r="AQ348" s="178"/>
      <c r="AR348" s="178"/>
      <c r="AS348" s="178"/>
      <c r="AT348" s="178"/>
      <c r="BI348" s="178"/>
      <c r="BJ348" s="178"/>
      <c r="BK348" s="178"/>
      <c r="BM348" s="178"/>
      <c r="BN348" s="178"/>
      <c r="BO348" s="178"/>
      <c r="BP348" s="178"/>
      <c r="BQ348" s="178"/>
    </row>
    <row r="349" spans="1:69" ht="30" customHeight="1" x14ac:dyDescent="0.15">
      <c r="A349" s="17"/>
      <c r="B349" s="17"/>
      <c r="C349" s="17"/>
      <c r="D349" s="17"/>
      <c r="E349" s="17"/>
      <c r="F349" s="17"/>
      <c r="G349" s="17"/>
      <c r="H349" s="270"/>
      <c r="I349" s="270"/>
      <c r="J349" s="178"/>
      <c r="K349" s="178"/>
      <c r="L349" s="178"/>
      <c r="M349" s="178"/>
      <c r="N349" s="178"/>
      <c r="O349" s="178"/>
      <c r="P349" s="178"/>
      <c r="Q349" s="178"/>
      <c r="R349" s="178"/>
      <c r="S349" s="178"/>
      <c r="T349" s="178"/>
      <c r="U349" s="271"/>
      <c r="V349" s="178"/>
      <c r="W349" s="178"/>
      <c r="X349" s="178"/>
      <c r="Y349" s="178"/>
      <c r="Z349" s="178"/>
      <c r="AA349" s="178"/>
      <c r="AB349" s="178"/>
      <c r="AC349" s="178"/>
      <c r="AD349" s="178"/>
      <c r="AE349" s="178"/>
      <c r="AF349" s="178"/>
      <c r="AG349" s="178"/>
      <c r="AH349" s="178"/>
      <c r="AI349" s="178"/>
      <c r="AJ349" s="178"/>
      <c r="AK349" s="178"/>
      <c r="AL349" s="178"/>
      <c r="AM349" s="178"/>
      <c r="AN349" s="178"/>
      <c r="AO349" s="178"/>
      <c r="AP349" s="178"/>
      <c r="AQ349" s="178"/>
      <c r="AR349" s="178"/>
      <c r="AS349" s="178"/>
      <c r="AT349" s="178"/>
      <c r="BI349" s="178"/>
      <c r="BJ349" s="178"/>
      <c r="BK349" s="178"/>
      <c r="BM349" s="178"/>
      <c r="BN349" s="178"/>
      <c r="BO349" s="178"/>
      <c r="BP349" s="178"/>
      <c r="BQ349" s="178"/>
    </row>
    <row r="350" spans="1:69" ht="30" customHeight="1" x14ac:dyDescent="0.15">
      <c r="A350" s="17"/>
      <c r="B350" s="17"/>
      <c r="C350" s="17"/>
      <c r="D350" s="17"/>
      <c r="E350" s="17"/>
      <c r="F350" s="17"/>
      <c r="G350" s="17"/>
      <c r="H350" s="270"/>
      <c r="I350" s="270"/>
      <c r="J350" s="178"/>
      <c r="K350" s="178"/>
      <c r="L350" s="178"/>
      <c r="M350" s="178"/>
      <c r="N350" s="178"/>
      <c r="O350" s="178"/>
      <c r="P350" s="178"/>
      <c r="Q350" s="178"/>
      <c r="R350" s="178"/>
      <c r="S350" s="178"/>
      <c r="T350" s="178"/>
      <c r="U350" s="271"/>
      <c r="V350" s="178"/>
      <c r="W350" s="178"/>
      <c r="X350" s="178"/>
      <c r="Y350" s="178"/>
      <c r="Z350" s="178"/>
      <c r="AA350" s="178"/>
      <c r="AB350" s="178"/>
      <c r="AC350" s="178"/>
      <c r="AD350" s="178"/>
      <c r="AE350" s="178"/>
      <c r="AF350" s="178"/>
      <c r="AG350" s="178"/>
      <c r="AH350" s="178"/>
      <c r="AI350" s="178"/>
      <c r="AJ350" s="178"/>
      <c r="AK350" s="178"/>
      <c r="AL350" s="178"/>
      <c r="AM350" s="178"/>
      <c r="AN350" s="178"/>
      <c r="AO350" s="178"/>
      <c r="AP350" s="178"/>
      <c r="AQ350" s="178"/>
      <c r="AR350" s="178"/>
      <c r="AS350" s="178"/>
      <c r="AT350" s="178"/>
      <c r="BI350" s="178"/>
      <c r="BJ350" s="178"/>
      <c r="BK350" s="178"/>
      <c r="BM350" s="178"/>
      <c r="BN350" s="178"/>
      <c r="BO350" s="178"/>
      <c r="BP350" s="178"/>
      <c r="BQ350" s="178"/>
    </row>
    <row r="351" spans="1:69" ht="30" customHeight="1" x14ac:dyDescent="0.15">
      <c r="A351" s="17"/>
      <c r="B351" s="17"/>
      <c r="C351" s="17"/>
      <c r="D351" s="17"/>
      <c r="E351" s="17"/>
      <c r="F351" s="17"/>
      <c r="G351" s="17"/>
      <c r="H351" s="270"/>
      <c r="I351" s="270"/>
      <c r="J351" s="178"/>
      <c r="K351" s="178"/>
      <c r="L351" s="178"/>
      <c r="M351" s="178"/>
      <c r="N351" s="178"/>
      <c r="O351" s="178"/>
      <c r="P351" s="178"/>
      <c r="Q351" s="178"/>
      <c r="R351" s="178"/>
      <c r="S351" s="178"/>
      <c r="T351" s="178"/>
      <c r="U351" s="271"/>
      <c r="V351" s="178"/>
      <c r="W351" s="178"/>
      <c r="X351" s="178"/>
      <c r="Y351" s="178"/>
      <c r="Z351" s="178"/>
      <c r="AA351" s="178"/>
      <c r="AB351" s="178"/>
      <c r="AC351" s="178"/>
      <c r="AD351" s="178"/>
      <c r="AE351" s="178"/>
      <c r="AF351" s="178"/>
      <c r="AG351" s="178"/>
      <c r="AH351" s="178"/>
      <c r="AI351" s="178"/>
      <c r="AJ351" s="178"/>
      <c r="AK351" s="178"/>
      <c r="AL351" s="178"/>
      <c r="AM351" s="178"/>
      <c r="AN351" s="178"/>
      <c r="AO351" s="178"/>
      <c r="AP351" s="178"/>
      <c r="AQ351" s="178"/>
      <c r="AR351" s="178"/>
      <c r="AS351" s="178"/>
      <c r="AT351" s="178"/>
      <c r="BI351" s="178"/>
      <c r="BJ351" s="178"/>
      <c r="BK351" s="178"/>
      <c r="BM351" s="178"/>
      <c r="BN351" s="178"/>
      <c r="BO351" s="178"/>
      <c r="BP351" s="178"/>
      <c r="BQ351" s="178"/>
    </row>
    <row r="352" spans="1:69" ht="30" customHeight="1" x14ac:dyDescent="0.15">
      <c r="A352" s="17"/>
      <c r="B352" s="17"/>
      <c r="C352" s="17"/>
      <c r="D352" s="17"/>
      <c r="E352" s="17"/>
      <c r="F352" s="17"/>
      <c r="G352" s="17"/>
      <c r="H352" s="270"/>
      <c r="I352" s="270"/>
      <c r="J352" s="178"/>
      <c r="K352" s="178"/>
      <c r="L352" s="178"/>
      <c r="M352" s="178"/>
      <c r="N352" s="178"/>
      <c r="O352" s="178"/>
      <c r="P352" s="178"/>
      <c r="Q352" s="178"/>
      <c r="R352" s="178"/>
      <c r="S352" s="178"/>
      <c r="T352" s="178"/>
      <c r="U352" s="271"/>
      <c r="V352" s="178"/>
      <c r="W352" s="178"/>
      <c r="X352" s="178"/>
      <c r="Y352" s="178"/>
      <c r="Z352" s="178"/>
      <c r="AA352" s="178"/>
      <c r="AB352" s="178"/>
      <c r="AC352" s="178"/>
      <c r="AD352" s="178"/>
      <c r="AE352" s="178"/>
      <c r="AF352" s="178"/>
      <c r="AG352" s="178"/>
      <c r="AH352" s="178"/>
      <c r="AI352" s="178"/>
      <c r="AJ352" s="178"/>
      <c r="AK352" s="178"/>
      <c r="AL352" s="178"/>
      <c r="AM352" s="178"/>
      <c r="AN352" s="178"/>
      <c r="AO352" s="178"/>
      <c r="AP352" s="178"/>
      <c r="AQ352" s="178"/>
      <c r="AR352" s="178"/>
      <c r="AS352" s="178"/>
      <c r="AT352" s="178"/>
      <c r="BI352" s="178"/>
      <c r="BJ352" s="178"/>
      <c r="BK352" s="178"/>
      <c r="BM352" s="178"/>
      <c r="BN352" s="178"/>
      <c r="BO352" s="178"/>
      <c r="BP352" s="178"/>
      <c r="BQ352" s="178"/>
    </row>
    <row r="353" spans="1:69" ht="30" customHeight="1" x14ac:dyDescent="0.15">
      <c r="A353" s="17"/>
      <c r="B353" s="17"/>
      <c r="C353" s="17"/>
      <c r="D353" s="17"/>
      <c r="E353" s="17"/>
      <c r="F353" s="17"/>
      <c r="G353" s="17"/>
      <c r="H353" s="270"/>
      <c r="I353" s="270"/>
      <c r="J353" s="178"/>
      <c r="K353" s="178"/>
      <c r="L353" s="178"/>
      <c r="M353" s="178"/>
      <c r="N353" s="178"/>
      <c r="O353" s="178"/>
      <c r="P353" s="178"/>
      <c r="Q353" s="178"/>
      <c r="R353" s="178"/>
      <c r="S353" s="178"/>
      <c r="T353" s="178"/>
      <c r="U353" s="271"/>
      <c r="V353" s="178"/>
      <c r="W353" s="178"/>
      <c r="X353" s="178"/>
      <c r="Y353" s="178"/>
      <c r="Z353" s="178"/>
      <c r="AA353" s="178"/>
      <c r="AB353" s="178"/>
      <c r="AC353" s="178"/>
      <c r="AD353" s="178"/>
      <c r="AE353" s="178"/>
      <c r="AF353" s="178"/>
      <c r="AG353" s="178"/>
      <c r="AH353" s="178"/>
      <c r="AI353" s="178"/>
      <c r="AJ353" s="178"/>
      <c r="AK353" s="178"/>
      <c r="AL353" s="178"/>
      <c r="AM353" s="178"/>
      <c r="AN353" s="178"/>
      <c r="AO353" s="178"/>
      <c r="AP353" s="178"/>
      <c r="AQ353" s="178"/>
      <c r="AR353" s="178"/>
      <c r="AS353" s="178"/>
      <c r="AT353" s="178"/>
      <c r="BI353" s="178"/>
      <c r="BJ353" s="178"/>
      <c r="BK353" s="178"/>
      <c r="BM353" s="178"/>
      <c r="BN353" s="178"/>
      <c r="BO353" s="178"/>
      <c r="BP353" s="178"/>
      <c r="BQ353" s="178"/>
    </row>
    <row r="354" spans="1:69" ht="30" customHeight="1" x14ac:dyDescent="0.15">
      <c r="A354" s="17"/>
      <c r="B354" s="17"/>
      <c r="C354" s="17"/>
      <c r="D354" s="17"/>
      <c r="E354" s="17"/>
      <c r="F354" s="17"/>
      <c r="G354" s="17"/>
      <c r="H354" s="270"/>
      <c r="I354" s="270"/>
      <c r="J354" s="178"/>
      <c r="K354" s="178"/>
      <c r="L354" s="178"/>
      <c r="M354" s="178"/>
      <c r="N354" s="178"/>
      <c r="O354" s="178"/>
      <c r="P354" s="178"/>
      <c r="Q354" s="178"/>
      <c r="R354" s="178"/>
      <c r="S354" s="178"/>
      <c r="T354" s="178"/>
      <c r="U354" s="271"/>
      <c r="V354" s="178"/>
      <c r="W354" s="178"/>
      <c r="X354" s="178"/>
      <c r="Y354" s="178"/>
      <c r="Z354" s="178"/>
      <c r="AA354" s="178"/>
      <c r="AB354" s="178"/>
      <c r="AC354" s="178"/>
      <c r="AD354" s="178"/>
      <c r="AE354" s="178"/>
      <c r="AF354" s="178"/>
      <c r="AG354" s="178"/>
      <c r="AH354" s="178"/>
      <c r="AI354" s="178"/>
      <c r="AJ354" s="178"/>
      <c r="AK354" s="178"/>
      <c r="AL354" s="178"/>
      <c r="AM354" s="178"/>
      <c r="AN354" s="178"/>
      <c r="AO354" s="178"/>
      <c r="AP354" s="178"/>
      <c r="AQ354" s="178"/>
      <c r="AR354" s="178"/>
      <c r="AS354" s="178"/>
      <c r="AT354" s="178"/>
      <c r="BI354" s="178"/>
      <c r="BJ354" s="178"/>
      <c r="BK354" s="178"/>
      <c r="BM354" s="178"/>
      <c r="BN354" s="178"/>
      <c r="BO354" s="178"/>
      <c r="BP354" s="178"/>
      <c r="BQ354" s="178"/>
    </row>
    <row r="355" spans="1:69" ht="30" customHeight="1" x14ac:dyDescent="0.15">
      <c r="A355" s="17"/>
      <c r="B355" s="17"/>
      <c r="C355" s="17"/>
      <c r="D355" s="17"/>
      <c r="E355" s="17"/>
      <c r="F355" s="17"/>
      <c r="G355" s="17"/>
      <c r="H355" s="270"/>
      <c r="I355" s="270"/>
      <c r="J355" s="178"/>
      <c r="K355" s="178"/>
      <c r="L355" s="178"/>
      <c r="M355" s="178"/>
      <c r="N355" s="178"/>
      <c r="O355" s="178"/>
      <c r="P355" s="178"/>
      <c r="Q355" s="178"/>
      <c r="R355" s="178"/>
      <c r="S355" s="178"/>
      <c r="T355" s="178"/>
      <c r="U355" s="271"/>
      <c r="V355" s="178"/>
      <c r="W355" s="178"/>
      <c r="X355" s="178"/>
      <c r="Y355" s="178"/>
      <c r="Z355" s="178"/>
      <c r="AA355" s="178"/>
      <c r="AB355" s="178"/>
      <c r="AC355" s="178"/>
      <c r="AD355" s="178"/>
      <c r="AE355" s="178"/>
      <c r="AF355" s="178"/>
      <c r="AG355" s="178"/>
      <c r="AH355" s="178"/>
      <c r="AI355" s="178"/>
      <c r="AJ355" s="178"/>
      <c r="AK355" s="178"/>
      <c r="AL355" s="178"/>
      <c r="AM355" s="178"/>
      <c r="AN355" s="178"/>
      <c r="AO355" s="178"/>
      <c r="AP355" s="178"/>
      <c r="AQ355" s="178"/>
      <c r="AR355" s="178"/>
      <c r="AS355" s="178"/>
      <c r="AT355" s="178"/>
      <c r="BI355" s="178"/>
      <c r="BJ355" s="178"/>
      <c r="BK355" s="178"/>
      <c r="BM355" s="178"/>
      <c r="BN355" s="178"/>
      <c r="BO355" s="178"/>
      <c r="BP355" s="178"/>
      <c r="BQ355" s="178"/>
    </row>
    <row r="356" spans="1:69" ht="30" customHeight="1" x14ac:dyDescent="0.15">
      <c r="A356" s="17"/>
      <c r="B356" s="17"/>
      <c r="C356" s="17"/>
      <c r="D356" s="17"/>
      <c r="E356" s="17"/>
      <c r="F356" s="17"/>
      <c r="G356" s="17"/>
      <c r="H356" s="270"/>
      <c r="I356" s="270"/>
      <c r="J356" s="178"/>
      <c r="K356" s="178"/>
      <c r="L356" s="178"/>
      <c r="M356" s="178"/>
      <c r="N356" s="178"/>
      <c r="O356" s="178"/>
      <c r="P356" s="178"/>
      <c r="Q356" s="178"/>
      <c r="R356" s="178"/>
      <c r="S356" s="178"/>
      <c r="T356" s="178"/>
      <c r="U356" s="271"/>
      <c r="V356" s="178"/>
      <c r="W356" s="178"/>
      <c r="X356" s="178"/>
      <c r="Y356" s="178"/>
      <c r="Z356" s="178"/>
      <c r="AA356" s="178"/>
      <c r="AB356" s="178"/>
      <c r="AC356" s="178"/>
      <c r="AD356" s="178"/>
      <c r="AE356" s="178"/>
      <c r="AF356" s="178"/>
      <c r="AG356" s="178"/>
      <c r="AH356" s="178"/>
      <c r="AI356" s="178"/>
      <c r="AJ356" s="178"/>
      <c r="AK356" s="178"/>
      <c r="AL356" s="178"/>
      <c r="AM356" s="178"/>
      <c r="AN356" s="178"/>
      <c r="AO356" s="178"/>
      <c r="AP356" s="178"/>
      <c r="AQ356" s="178"/>
      <c r="AR356" s="178"/>
      <c r="AS356" s="178"/>
      <c r="AT356" s="178"/>
      <c r="BI356" s="178"/>
      <c r="BJ356" s="178"/>
      <c r="BK356" s="178"/>
      <c r="BM356" s="178"/>
      <c r="BN356" s="178"/>
      <c r="BO356" s="178"/>
      <c r="BP356" s="178"/>
      <c r="BQ356" s="178"/>
    </row>
    <row r="357" spans="1:69" ht="30" customHeight="1" x14ac:dyDescent="0.15">
      <c r="A357" s="17"/>
      <c r="B357" s="17"/>
      <c r="C357" s="17"/>
      <c r="D357" s="17"/>
      <c r="E357" s="17"/>
      <c r="F357" s="17"/>
      <c r="G357" s="17"/>
      <c r="H357" s="270"/>
      <c r="I357" s="270"/>
      <c r="J357" s="178"/>
      <c r="K357" s="178"/>
      <c r="L357" s="178"/>
      <c r="M357" s="178"/>
      <c r="N357" s="178"/>
      <c r="O357" s="178"/>
      <c r="P357" s="178"/>
      <c r="Q357" s="178"/>
      <c r="R357" s="178"/>
      <c r="S357" s="178"/>
      <c r="T357" s="178"/>
      <c r="U357" s="271"/>
      <c r="V357" s="178"/>
      <c r="W357" s="178"/>
      <c r="X357" s="178"/>
      <c r="Y357" s="178"/>
      <c r="Z357" s="178"/>
      <c r="AA357" s="178"/>
      <c r="AB357" s="178"/>
      <c r="AC357" s="178"/>
      <c r="AD357" s="178"/>
      <c r="AE357" s="178"/>
      <c r="AF357" s="178"/>
      <c r="AG357" s="178"/>
      <c r="AH357" s="178"/>
      <c r="AI357" s="178"/>
      <c r="AJ357" s="178"/>
      <c r="AK357" s="178"/>
      <c r="AL357" s="178"/>
      <c r="AM357" s="178"/>
      <c r="AN357" s="178"/>
      <c r="AO357" s="178"/>
      <c r="AP357" s="178"/>
      <c r="AQ357" s="178"/>
      <c r="AR357" s="178"/>
      <c r="AS357" s="178"/>
      <c r="AT357" s="178"/>
      <c r="BI357" s="178"/>
      <c r="BJ357" s="178"/>
      <c r="BK357" s="178"/>
      <c r="BM357" s="178"/>
      <c r="BN357" s="178"/>
      <c r="BO357" s="178"/>
      <c r="BP357" s="178"/>
      <c r="BQ357" s="178"/>
    </row>
    <row r="358" spans="1:69" ht="30" customHeight="1" x14ac:dyDescent="0.15">
      <c r="A358" s="17"/>
      <c r="B358" s="17"/>
      <c r="C358" s="17"/>
      <c r="D358" s="17"/>
      <c r="E358" s="17"/>
      <c r="F358" s="17"/>
      <c r="G358" s="17"/>
      <c r="H358" s="270"/>
      <c r="I358" s="270"/>
      <c r="J358" s="178"/>
      <c r="K358" s="178"/>
      <c r="L358" s="178"/>
      <c r="M358" s="178"/>
      <c r="N358" s="178"/>
      <c r="O358" s="178"/>
      <c r="P358" s="178"/>
      <c r="Q358" s="178"/>
      <c r="R358" s="178"/>
      <c r="S358" s="178"/>
      <c r="T358" s="178"/>
      <c r="U358" s="271"/>
      <c r="V358" s="178"/>
      <c r="W358" s="178"/>
      <c r="X358" s="178"/>
      <c r="Y358" s="178"/>
      <c r="Z358" s="178"/>
      <c r="AA358" s="178"/>
      <c r="AB358" s="178"/>
      <c r="AC358" s="178"/>
      <c r="AD358" s="178"/>
      <c r="AE358" s="178"/>
      <c r="AF358" s="178"/>
      <c r="AG358" s="178"/>
      <c r="AH358" s="178"/>
      <c r="AI358" s="178"/>
      <c r="AJ358" s="178"/>
      <c r="AK358" s="178"/>
      <c r="AL358" s="178"/>
      <c r="AM358" s="178"/>
      <c r="AN358" s="178"/>
      <c r="AO358" s="178"/>
      <c r="AP358" s="178"/>
      <c r="AQ358" s="178"/>
      <c r="AR358" s="178"/>
      <c r="AS358" s="178"/>
      <c r="AT358" s="178"/>
      <c r="BI358" s="178"/>
      <c r="BJ358" s="178"/>
      <c r="BK358" s="178"/>
      <c r="BM358" s="178"/>
      <c r="BN358" s="178"/>
      <c r="BO358" s="178"/>
      <c r="BP358" s="178"/>
      <c r="BQ358" s="178"/>
    </row>
    <row r="359" spans="1:69" ht="30" customHeight="1" x14ac:dyDescent="0.15">
      <c r="A359" s="17"/>
      <c r="B359" s="17"/>
      <c r="C359" s="17"/>
      <c r="D359" s="17"/>
      <c r="E359" s="17"/>
      <c r="F359" s="17"/>
      <c r="G359" s="17"/>
      <c r="H359" s="270"/>
      <c r="I359" s="270"/>
      <c r="J359" s="178"/>
      <c r="K359" s="178"/>
      <c r="L359" s="178"/>
      <c r="M359" s="178"/>
      <c r="N359" s="178"/>
      <c r="O359" s="178"/>
      <c r="P359" s="178"/>
      <c r="Q359" s="178"/>
      <c r="R359" s="178"/>
      <c r="S359" s="178"/>
      <c r="T359" s="178"/>
      <c r="U359" s="271"/>
      <c r="V359" s="178"/>
      <c r="W359" s="178"/>
      <c r="X359" s="178"/>
      <c r="Y359" s="178"/>
      <c r="Z359" s="178"/>
      <c r="AA359" s="178"/>
      <c r="AB359" s="178"/>
      <c r="AC359" s="178"/>
      <c r="AD359" s="178"/>
      <c r="AE359" s="178"/>
      <c r="AF359" s="178"/>
      <c r="AG359" s="178"/>
      <c r="AH359" s="178"/>
      <c r="AI359" s="178"/>
      <c r="AJ359" s="178"/>
      <c r="AK359" s="178"/>
      <c r="AL359" s="178"/>
      <c r="AM359" s="178"/>
      <c r="AN359" s="178"/>
      <c r="AO359" s="178"/>
      <c r="AP359" s="178"/>
      <c r="AQ359" s="178"/>
      <c r="AR359" s="178"/>
      <c r="AS359" s="178"/>
      <c r="AT359" s="178"/>
      <c r="BI359" s="178"/>
      <c r="BJ359" s="178"/>
      <c r="BK359" s="178"/>
      <c r="BM359" s="178"/>
      <c r="BN359" s="178"/>
      <c r="BO359" s="178"/>
      <c r="BP359" s="178"/>
      <c r="BQ359" s="178"/>
    </row>
    <row r="360" spans="1:69" ht="30" customHeight="1" x14ac:dyDescent="0.15">
      <c r="A360" s="17"/>
      <c r="B360" s="17"/>
      <c r="C360" s="17"/>
      <c r="D360" s="17"/>
      <c r="E360" s="17"/>
      <c r="F360" s="17"/>
      <c r="G360" s="17"/>
      <c r="H360" s="270"/>
      <c r="I360" s="270"/>
      <c r="J360" s="178"/>
      <c r="K360" s="178"/>
      <c r="L360" s="178"/>
      <c r="M360" s="178"/>
      <c r="N360" s="178"/>
      <c r="O360" s="178"/>
      <c r="P360" s="178"/>
      <c r="Q360" s="178"/>
      <c r="R360" s="178"/>
      <c r="S360" s="178"/>
      <c r="T360" s="178"/>
      <c r="U360" s="271"/>
      <c r="V360" s="178"/>
      <c r="W360" s="178"/>
      <c r="X360" s="178"/>
      <c r="Y360" s="178"/>
      <c r="Z360" s="178"/>
      <c r="AA360" s="178"/>
      <c r="AB360" s="178"/>
      <c r="AC360" s="178"/>
      <c r="AD360" s="178"/>
      <c r="AE360" s="178"/>
      <c r="AF360" s="178"/>
      <c r="AG360" s="178"/>
      <c r="AH360" s="178"/>
      <c r="AI360" s="178"/>
      <c r="AJ360" s="178"/>
      <c r="AK360" s="178"/>
      <c r="AL360" s="178"/>
      <c r="AM360" s="178"/>
      <c r="AN360" s="178"/>
      <c r="AO360" s="178"/>
      <c r="AP360" s="178"/>
      <c r="AQ360" s="178"/>
      <c r="AR360" s="178"/>
      <c r="AS360" s="178"/>
      <c r="AT360" s="178"/>
      <c r="BI360" s="178"/>
      <c r="BJ360" s="178"/>
      <c r="BK360" s="178"/>
      <c r="BM360" s="178"/>
      <c r="BN360" s="178"/>
      <c r="BO360" s="178"/>
      <c r="BP360" s="178"/>
      <c r="BQ360" s="178"/>
    </row>
    <row r="361" spans="1:69" ht="30" customHeight="1" x14ac:dyDescent="0.15">
      <c r="A361" s="17"/>
      <c r="B361" s="17"/>
      <c r="C361" s="17"/>
      <c r="D361" s="17"/>
      <c r="E361" s="17"/>
      <c r="F361" s="17"/>
      <c r="G361" s="17"/>
      <c r="H361" s="270"/>
      <c r="I361" s="270"/>
      <c r="J361" s="178"/>
      <c r="K361" s="178"/>
      <c r="L361" s="178"/>
      <c r="M361" s="178"/>
      <c r="N361" s="178"/>
      <c r="O361" s="178"/>
      <c r="P361" s="178"/>
      <c r="Q361" s="178"/>
      <c r="R361" s="178"/>
      <c r="S361" s="178"/>
      <c r="T361" s="178"/>
      <c r="U361" s="271"/>
      <c r="V361" s="178"/>
      <c r="W361" s="178"/>
      <c r="X361" s="178"/>
      <c r="Y361" s="178"/>
      <c r="Z361" s="178"/>
      <c r="AA361" s="178"/>
      <c r="AB361" s="178"/>
      <c r="AC361" s="178"/>
      <c r="AD361" s="178"/>
      <c r="AE361" s="178"/>
      <c r="AF361" s="178"/>
      <c r="AG361" s="178"/>
      <c r="AH361" s="178"/>
      <c r="AI361" s="178"/>
      <c r="AJ361" s="178"/>
      <c r="AK361" s="178"/>
      <c r="AL361" s="178"/>
      <c r="AM361" s="178"/>
      <c r="AN361" s="178"/>
      <c r="AO361" s="178"/>
      <c r="AP361" s="178"/>
      <c r="AQ361" s="178"/>
      <c r="AR361" s="178"/>
      <c r="AS361" s="178"/>
      <c r="AT361" s="178"/>
      <c r="BI361" s="178"/>
      <c r="BJ361" s="178"/>
      <c r="BK361" s="178"/>
      <c r="BM361" s="178"/>
      <c r="BN361" s="178"/>
      <c r="BO361" s="178"/>
      <c r="BP361" s="178"/>
      <c r="BQ361" s="178"/>
    </row>
    <row r="362" spans="1:69" ht="30" customHeight="1" x14ac:dyDescent="0.15">
      <c r="A362" s="17"/>
      <c r="B362" s="17"/>
      <c r="C362" s="17"/>
      <c r="D362" s="17"/>
      <c r="E362" s="17"/>
      <c r="F362" s="17"/>
      <c r="G362" s="17"/>
      <c r="H362" s="270"/>
      <c r="I362" s="270"/>
      <c r="J362" s="178"/>
      <c r="K362" s="178"/>
      <c r="L362" s="178"/>
      <c r="M362" s="178"/>
      <c r="N362" s="178"/>
      <c r="O362" s="178"/>
      <c r="P362" s="178"/>
      <c r="Q362" s="178"/>
      <c r="R362" s="178"/>
      <c r="S362" s="178"/>
      <c r="T362" s="178"/>
      <c r="U362" s="271"/>
      <c r="V362" s="178"/>
      <c r="W362" s="178"/>
      <c r="X362" s="178"/>
      <c r="Y362" s="178"/>
      <c r="Z362" s="178"/>
      <c r="AA362" s="178"/>
      <c r="AB362" s="178"/>
      <c r="AC362" s="178"/>
      <c r="AD362" s="178"/>
      <c r="AE362" s="178"/>
      <c r="AF362" s="178"/>
      <c r="AG362" s="178"/>
      <c r="AH362" s="178"/>
      <c r="AI362" s="178"/>
      <c r="AJ362" s="178"/>
      <c r="AK362" s="178"/>
      <c r="AL362" s="178"/>
      <c r="AM362" s="178"/>
      <c r="AN362" s="178"/>
      <c r="AO362" s="178"/>
      <c r="AP362" s="178"/>
      <c r="AQ362" s="178"/>
      <c r="AR362" s="178"/>
      <c r="AS362" s="178"/>
      <c r="AT362" s="178"/>
      <c r="BI362" s="178"/>
      <c r="BJ362" s="178"/>
      <c r="BK362" s="178"/>
      <c r="BM362" s="178"/>
      <c r="BN362" s="178"/>
      <c r="BO362" s="178"/>
      <c r="BP362" s="178"/>
      <c r="BQ362" s="178"/>
    </row>
    <row r="363" spans="1:69" ht="30" customHeight="1" x14ac:dyDescent="0.15">
      <c r="A363" s="17"/>
      <c r="B363" s="17"/>
      <c r="C363" s="17"/>
      <c r="D363" s="17"/>
      <c r="E363" s="17"/>
      <c r="F363" s="17"/>
      <c r="G363" s="17"/>
      <c r="H363" s="270"/>
      <c r="I363" s="270"/>
      <c r="J363" s="178"/>
      <c r="K363" s="178"/>
      <c r="L363" s="178"/>
      <c r="M363" s="178"/>
      <c r="N363" s="178"/>
      <c r="O363" s="178"/>
      <c r="P363" s="178"/>
      <c r="Q363" s="178"/>
      <c r="R363" s="178"/>
      <c r="S363" s="178"/>
      <c r="T363" s="178"/>
      <c r="U363" s="271"/>
      <c r="V363" s="178"/>
      <c r="W363" s="178"/>
      <c r="X363" s="178"/>
      <c r="Y363" s="178"/>
      <c r="Z363" s="178"/>
      <c r="AA363" s="178"/>
      <c r="AB363" s="178"/>
      <c r="AC363" s="178"/>
      <c r="AD363" s="178"/>
      <c r="AE363" s="178"/>
      <c r="AF363" s="178"/>
      <c r="AG363" s="178"/>
      <c r="AH363" s="178"/>
      <c r="AI363" s="178"/>
      <c r="AJ363" s="178"/>
      <c r="AK363" s="178"/>
      <c r="AL363" s="178"/>
      <c r="AM363" s="178"/>
      <c r="AN363" s="178"/>
      <c r="AO363" s="178"/>
      <c r="AP363" s="178"/>
      <c r="AQ363" s="178"/>
      <c r="AR363" s="178"/>
      <c r="AS363" s="178"/>
      <c r="AT363" s="178"/>
      <c r="BI363" s="178"/>
      <c r="BJ363" s="178"/>
      <c r="BK363" s="178"/>
      <c r="BM363" s="178"/>
      <c r="BN363" s="178"/>
      <c r="BO363" s="178"/>
      <c r="BP363" s="178"/>
      <c r="BQ363" s="178"/>
    </row>
    <row r="364" spans="1:69" ht="30" customHeight="1" x14ac:dyDescent="0.15">
      <c r="A364" s="17"/>
      <c r="B364" s="17"/>
      <c r="C364" s="17"/>
      <c r="D364" s="17"/>
      <c r="E364" s="17"/>
      <c r="F364" s="17"/>
      <c r="G364" s="17"/>
      <c r="H364" s="270"/>
      <c r="I364" s="270"/>
      <c r="J364" s="178"/>
      <c r="K364" s="178"/>
      <c r="L364" s="178"/>
      <c r="M364" s="178"/>
      <c r="N364" s="178"/>
      <c r="O364" s="178"/>
      <c r="P364" s="178"/>
      <c r="Q364" s="178"/>
      <c r="R364" s="178"/>
      <c r="S364" s="178"/>
      <c r="T364" s="178"/>
      <c r="U364" s="271"/>
      <c r="V364" s="178"/>
      <c r="W364" s="178"/>
      <c r="X364" s="178"/>
      <c r="Y364" s="178"/>
      <c r="Z364" s="178"/>
      <c r="AA364" s="178"/>
      <c r="AB364" s="178"/>
      <c r="AC364" s="178"/>
      <c r="AD364" s="178"/>
      <c r="AE364" s="178"/>
      <c r="AF364" s="178"/>
      <c r="AG364" s="178"/>
      <c r="AH364" s="178"/>
      <c r="AI364" s="178"/>
      <c r="AJ364" s="178"/>
      <c r="AK364" s="178"/>
      <c r="AL364" s="178"/>
      <c r="AM364" s="178"/>
      <c r="AN364" s="178"/>
      <c r="AO364" s="178"/>
      <c r="AP364" s="178"/>
      <c r="AQ364" s="178"/>
      <c r="AR364" s="178"/>
      <c r="AS364" s="178"/>
      <c r="AT364" s="178"/>
      <c r="BI364" s="178"/>
      <c r="BJ364" s="178"/>
      <c r="BK364" s="178"/>
      <c r="BM364" s="178"/>
      <c r="BN364" s="178"/>
      <c r="BO364" s="178"/>
      <c r="BP364" s="178"/>
      <c r="BQ364" s="178"/>
    </row>
    <row r="365" spans="1:69" ht="30" customHeight="1" x14ac:dyDescent="0.15">
      <c r="A365" s="17"/>
      <c r="B365" s="17"/>
      <c r="C365" s="17"/>
      <c r="D365" s="17"/>
      <c r="E365" s="17"/>
      <c r="F365" s="17"/>
      <c r="G365" s="17"/>
      <c r="H365" s="270"/>
      <c r="I365" s="270"/>
      <c r="J365" s="178"/>
      <c r="K365" s="178"/>
      <c r="L365" s="178"/>
      <c r="M365" s="178"/>
      <c r="N365" s="178"/>
      <c r="O365" s="178"/>
      <c r="P365" s="178"/>
      <c r="Q365" s="178"/>
      <c r="R365" s="178"/>
      <c r="S365" s="178"/>
      <c r="T365" s="178"/>
      <c r="U365" s="271"/>
      <c r="V365" s="178"/>
      <c r="W365" s="178"/>
      <c r="X365" s="178"/>
      <c r="Y365" s="178"/>
      <c r="Z365" s="178"/>
      <c r="AA365" s="178"/>
      <c r="AB365" s="178"/>
      <c r="AC365" s="178"/>
      <c r="AD365" s="178"/>
      <c r="AE365" s="178"/>
      <c r="AF365" s="178"/>
      <c r="AG365" s="178"/>
      <c r="AH365" s="178"/>
      <c r="AI365" s="178"/>
      <c r="AJ365" s="178"/>
      <c r="AK365" s="178"/>
      <c r="AL365" s="178"/>
      <c r="AM365" s="178"/>
      <c r="AN365" s="178"/>
      <c r="AO365" s="178"/>
      <c r="AP365" s="178"/>
      <c r="AQ365" s="178"/>
      <c r="AR365" s="178"/>
      <c r="AS365" s="178"/>
      <c r="AT365" s="178"/>
      <c r="BI365" s="178"/>
      <c r="BJ365" s="178"/>
      <c r="BK365" s="178"/>
      <c r="BM365" s="178"/>
      <c r="BN365" s="178"/>
      <c r="BO365" s="178"/>
      <c r="BP365" s="178"/>
      <c r="BQ365" s="178"/>
    </row>
    <row r="366" spans="1:69" ht="30" customHeight="1" x14ac:dyDescent="0.15">
      <c r="A366" s="17"/>
      <c r="B366" s="17"/>
      <c r="C366" s="17"/>
      <c r="D366" s="17"/>
      <c r="E366" s="17"/>
      <c r="F366" s="17"/>
      <c r="G366" s="17"/>
      <c r="H366" s="270"/>
      <c r="I366" s="270"/>
      <c r="J366" s="178"/>
      <c r="K366" s="178"/>
      <c r="L366" s="178"/>
      <c r="M366" s="178"/>
      <c r="N366" s="178"/>
      <c r="O366" s="178"/>
      <c r="P366" s="178"/>
      <c r="Q366" s="178"/>
      <c r="R366" s="178"/>
      <c r="S366" s="178"/>
      <c r="T366" s="178"/>
      <c r="U366" s="271"/>
      <c r="V366" s="178"/>
      <c r="W366" s="178"/>
      <c r="X366" s="178"/>
      <c r="Y366" s="178"/>
      <c r="Z366" s="178"/>
      <c r="AA366" s="178"/>
      <c r="AB366" s="178"/>
      <c r="AC366" s="178"/>
      <c r="AD366" s="178"/>
      <c r="AE366" s="178"/>
      <c r="AF366" s="178"/>
      <c r="AG366" s="178"/>
      <c r="AH366" s="178"/>
      <c r="AI366" s="178"/>
      <c r="AJ366" s="178"/>
      <c r="AK366" s="178"/>
      <c r="AL366" s="178"/>
      <c r="AM366" s="178"/>
      <c r="AN366" s="178"/>
      <c r="AO366" s="178"/>
      <c r="AP366" s="178"/>
      <c r="AQ366" s="178"/>
      <c r="AR366" s="178"/>
      <c r="AS366" s="178"/>
      <c r="AT366" s="178"/>
      <c r="BI366" s="178"/>
      <c r="BJ366" s="178"/>
      <c r="BK366" s="178"/>
      <c r="BM366" s="178"/>
      <c r="BN366" s="178"/>
      <c r="BO366" s="178"/>
      <c r="BP366" s="178"/>
      <c r="BQ366" s="178"/>
    </row>
    <row r="367" spans="1:69" ht="30" customHeight="1" x14ac:dyDescent="0.15">
      <c r="A367" s="17"/>
      <c r="B367" s="17"/>
      <c r="C367" s="17"/>
      <c r="D367" s="17"/>
      <c r="E367" s="17"/>
      <c r="F367" s="17"/>
      <c r="G367" s="17"/>
      <c r="H367" s="270"/>
      <c r="I367" s="270"/>
      <c r="J367" s="178"/>
      <c r="K367" s="178"/>
      <c r="L367" s="178"/>
      <c r="M367" s="178"/>
      <c r="N367" s="178"/>
      <c r="O367" s="178"/>
      <c r="P367" s="178"/>
      <c r="Q367" s="178"/>
      <c r="R367" s="178"/>
      <c r="S367" s="178"/>
      <c r="T367" s="178"/>
      <c r="U367" s="271"/>
      <c r="V367" s="178"/>
      <c r="W367" s="178"/>
      <c r="X367" s="178"/>
      <c r="Y367" s="178"/>
      <c r="Z367" s="178"/>
      <c r="AA367" s="178"/>
      <c r="AB367" s="178"/>
      <c r="AC367" s="178"/>
      <c r="AD367" s="178"/>
      <c r="AE367" s="178"/>
      <c r="AF367" s="178"/>
      <c r="AG367" s="178"/>
      <c r="AH367" s="178"/>
      <c r="AI367" s="178"/>
      <c r="AJ367" s="178"/>
      <c r="AK367" s="178"/>
      <c r="AL367" s="178"/>
      <c r="AM367" s="178"/>
      <c r="AN367" s="178"/>
      <c r="AO367" s="178"/>
      <c r="AP367" s="178"/>
      <c r="AQ367" s="178"/>
      <c r="AR367" s="178"/>
      <c r="AS367" s="178"/>
      <c r="AT367" s="178"/>
      <c r="BI367" s="178"/>
      <c r="BJ367" s="178"/>
      <c r="BK367" s="178"/>
      <c r="BM367" s="178"/>
      <c r="BN367" s="178"/>
      <c r="BO367" s="178"/>
      <c r="BP367" s="178"/>
      <c r="BQ367" s="178"/>
    </row>
    <row r="368" spans="1:69" ht="30" customHeight="1" x14ac:dyDescent="0.15">
      <c r="A368" s="17"/>
      <c r="B368" s="17"/>
      <c r="C368" s="17"/>
      <c r="D368" s="17"/>
      <c r="E368" s="17"/>
      <c r="F368" s="17"/>
      <c r="G368" s="17"/>
      <c r="H368" s="270"/>
      <c r="I368" s="270"/>
      <c r="J368" s="178"/>
      <c r="K368" s="178"/>
      <c r="L368" s="178"/>
      <c r="M368" s="178"/>
      <c r="N368" s="178"/>
      <c r="O368" s="178"/>
      <c r="P368" s="178"/>
      <c r="Q368" s="178"/>
      <c r="R368" s="178"/>
      <c r="S368" s="178"/>
      <c r="T368" s="178"/>
      <c r="U368" s="271"/>
      <c r="V368" s="178"/>
      <c r="W368" s="178"/>
      <c r="X368" s="178"/>
      <c r="Y368" s="178"/>
      <c r="Z368" s="178"/>
      <c r="AA368" s="178"/>
      <c r="AB368" s="178"/>
      <c r="AC368" s="178"/>
      <c r="AD368" s="178"/>
      <c r="AE368" s="178"/>
      <c r="AF368" s="178"/>
      <c r="AG368" s="178"/>
      <c r="AH368" s="178"/>
      <c r="AI368" s="178"/>
      <c r="AJ368" s="178"/>
      <c r="AK368" s="178"/>
      <c r="AL368" s="178"/>
      <c r="AM368" s="178"/>
      <c r="AN368" s="178"/>
      <c r="AO368" s="178"/>
      <c r="AP368" s="178"/>
      <c r="AQ368" s="178"/>
      <c r="AR368" s="178"/>
      <c r="AS368" s="178"/>
      <c r="AT368" s="178"/>
      <c r="BI368" s="178"/>
      <c r="BJ368" s="178"/>
      <c r="BK368" s="178"/>
      <c r="BM368" s="178"/>
      <c r="BN368" s="178"/>
      <c r="BO368" s="178"/>
      <c r="BP368" s="178"/>
      <c r="BQ368" s="178"/>
    </row>
    <row r="369" spans="1:69" ht="30" customHeight="1" x14ac:dyDescent="0.15">
      <c r="A369" s="17"/>
      <c r="B369" s="17"/>
      <c r="C369" s="17"/>
      <c r="D369" s="17"/>
      <c r="E369" s="17"/>
      <c r="F369" s="17"/>
      <c r="G369" s="17"/>
      <c r="H369" s="270"/>
      <c r="I369" s="270"/>
      <c r="J369" s="178"/>
      <c r="K369" s="178"/>
      <c r="L369" s="178"/>
      <c r="M369" s="178"/>
      <c r="N369" s="178"/>
      <c r="O369" s="178"/>
      <c r="P369" s="178"/>
      <c r="Q369" s="178"/>
      <c r="R369" s="178"/>
      <c r="S369" s="178"/>
      <c r="T369" s="178"/>
      <c r="U369" s="271"/>
      <c r="V369" s="178"/>
      <c r="W369" s="178"/>
      <c r="X369" s="178"/>
      <c r="Y369" s="178"/>
      <c r="Z369" s="178"/>
      <c r="AA369" s="178"/>
      <c r="AB369" s="178"/>
      <c r="AC369" s="178"/>
      <c r="AD369" s="178"/>
      <c r="AE369" s="178"/>
      <c r="AF369" s="178"/>
      <c r="AG369" s="178"/>
      <c r="AH369" s="178"/>
      <c r="AI369" s="178"/>
      <c r="AJ369" s="178"/>
      <c r="AK369" s="178"/>
      <c r="AL369" s="178"/>
      <c r="AM369" s="178"/>
      <c r="AN369" s="178"/>
      <c r="AO369" s="178"/>
      <c r="AP369" s="178"/>
      <c r="AQ369" s="178"/>
      <c r="AR369" s="178"/>
      <c r="AS369" s="178"/>
      <c r="AT369" s="178"/>
      <c r="BI369" s="178"/>
      <c r="BJ369" s="178"/>
      <c r="BK369" s="178"/>
      <c r="BM369" s="178"/>
      <c r="BN369" s="178"/>
      <c r="BO369" s="178"/>
      <c r="BP369" s="178"/>
      <c r="BQ369" s="178"/>
    </row>
    <row r="370" spans="1:69" ht="30" customHeight="1" x14ac:dyDescent="0.15">
      <c r="A370" s="17"/>
      <c r="B370" s="17"/>
      <c r="C370" s="17"/>
      <c r="D370" s="17"/>
      <c r="E370" s="17"/>
      <c r="F370" s="17"/>
      <c r="G370" s="17"/>
      <c r="H370" s="270"/>
      <c r="I370" s="270"/>
      <c r="J370" s="178"/>
      <c r="K370" s="178"/>
      <c r="L370" s="178"/>
      <c r="M370" s="178"/>
      <c r="N370" s="178"/>
      <c r="O370" s="178"/>
      <c r="P370" s="178"/>
      <c r="Q370" s="178"/>
      <c r="R370" s="178"/>
      <c r="S370" s="178"/>
      <c r="T370" s="178"/>
      <c r="U370" s="271"/>
      <c r="V370" s="178"/>
      <c r="W370" s="178"/>
      <c r="X370" s="178"/>
      <c r="Y370" s="178"/>
      <c r="Z370" s="178"/>
      <c r="AA370" s="178"/>
      <c r="AB370" s="178"/>
      <c r="AC370" s="178"/>
      <c r="AD370" s="178"/>
      <c r="AE370" s="178"/>
      <c r="AF370" s="178"/>
      <c r="AG370" s="178"/>
      <c r="AH370" s="178"/>
      <c r="AI370" s="178"/>
      <c r="AJ370" s="178"/>
      <c r="AK370" s="178"/>
      <c r="AL370" s="178"/>
      <c r="AM370" s="178"/>
      <c r="AN370" s="178"/>
      <c r="AO370" s="178"/>
      <c r="AP370" s="178"/>
      <c r="AQ370" s="178"/>
      <c r="AR370" s="178"/>
      <c r="AS370" s="178"/>
      <c r="AT370" s="178"/>
      <c r="BI370" s="178"/>
      <c r="BJ370" s="178"/>
      <c r="BK370" s="178"/>
      <c r="BM370" s="178"/>
      <c r="BN370" s="178"/>
      <c r="BO370" s="178"/>
      <c r="BP370" s="178"/>
      <c r="BQ370" s="178"/>
    </row>
    <row r="371" spans="1:69" ht="30" customHeight="1" x14ac:dyDescent="0.15">
      <c r="A371" s="17"/>
      <c r="B371" s="17"/>
      <c r="C371" s="17"/>
      <c r="D371" s="17"/>
      <c r="E371" s="17"/>
      <c r="F371" s="17"/>
      <c r="G371" s="17"/>
      <c r="H371" s="270"/>
      <c r="I371" s="270"/>
      <c r="J371" s="178"/>
      <c r="K371" s="178"/>
      <c r="L371" s="178"/>
      <c r="M371" s="178"/>
      <c r="N371" s="178"/>
      <c r="O371" s="178"/>
      <c r="P371" s="178"/>
      <c r="Q371" s="178"/>
      <c r="R371" s="178"/>
      <c r="S371" s="178"/>
      <c r="T371" s="178"/>
      <c r="U371" s="271"/>
      <c r="V371" s="178"/>
      <c r="W371" s="178"/>
      <c r="X371" s="178"/>
      <c r="Y371" s="178"/>
      <c r="Z371" s="178"/>
      <c r="AA371" s="178"/>
      <c r="AB371" s="178"/>
      <c r="AC371" s="178"/>
      <c r="AD371" s="178"/>
      <c r="AE371" s="178"/>
      <c r="AF371" s="178"/>
      <c r="AG371" s="178"/>
      <c r="AH371" s="178"/>
      <c r="AI371" s="178"/>
      <c r="AJ371" s="178"/>
      <c r="AK371" s="178"/>
      <c r="AL371" s="178"/>
      <c r="AM371" s="178"/>
      <c r="AN371" s="178"/>
      <c r="AO371" s="178"/>
      <c r="AP371" s="178"/>
      <c r="AQ371" s="178"/>
      <c r="AR371" s="178"/>
      <c r="AS371" s="178"/>
      <c r="AT371" s="178"/>
      <c r="BI371" s="178"/>
      <c r="BJ371" s="178"/>
      <c r="BK371" s="178"/>
      <c r="BM371" s="178"/>
      <c r="BN371" s="178"/>
      <c r="BO371" s="178"/>
      <c r="BP371" s="178"/>
      <c r="BQ371" s="178"/>
    </row>
    <row r="372" spans="1:69" ht="30" customHeight="1" x14ac:dyDescent="0.15">
      <c r="A372" s="17"/>
      <c r="B372" s="17"/>
      <c r="C372" s="17"/>
      <c r="D372" s="17"/>
      <c r="E372" s="17"/>
      <c r="F372" s="17"/>
      <c r="G372" s="17"/>
      <c r="H372" s="270"/>
      <c r="I372" s="270"/>
      <c r="J372" s="178"/>
      <c r="K372" s="178"/>
      <c r="L372" s="178"/>
      <c r="M372" s="178"/>
      <c r="N372" s="178"/>
      <c r="O372" s="178"/>
      <c r="P372" s="178"/>
      <c r="Q372" s="178"/>
      <c r="R372" s="178"/>
      <c r="S372" s="178"/>
      <c r="T372" s="178"/>
      <c r="U372" s="271"/>
      <c r="V372" s="178"/>
      <c r="W372" s="178"/>
      <c r="X372" s="178"/>
      <c r="Y372" s="178"/>
      <c r="Z372" s="178"/>
      <c r="AA372" s="178"/>
      <c r="AB372" s="178"/>
      <c r="AC372" s="178"/>
      <c r="AD372" s="178"/>
      <c r="AE372" s="178"/>
      <c r="AF372" s="178"/>
      <c r="AG372" s="178"/>
      <c r="AH372" s="178"/>
      <c r="AI372" s="178"/>
      <c r="AJ372" s="178"/>
      <c r="AK372" s="178"/>
      <c r="AL372" s="178"/>
      <c r="AM372" s="178"/>
      <c r="AN372" s="178"/>
      <c r="AO372" s="178"/>
      <c r="AP372" s="178"/>
      <c r="AQ372" s="178"/>
      <c r="AR372" s="178"/>
      <c r="AS372" s="178"/>
      <c r="AT372" s="178"/>
      <c r="BI372" s="178"/>
      <c r="BJ372" s="178"/>
      <c r="BK372" s="178"/>
      <c r="BM372" s="178"/>
      <c r="BN372" s="178"/>
      <c r="BO372" s="178"/>
      <c r="BP372" s="178"/>
      <c r="BQ372" s="178"/>
    </row>
    <row r="373" spans="1:69" ht="30" customHeight="1" x14ac:dyDescent="0.15">
      <c r="A373" s="17"/>
      <c r="B373" s="17"/>
      <c r="C373" s="17"/>
      <c r="D373" s="17"/>
      <c r="E373" s="17"/>
      <c r="F373" s="17"/>
      <c r="G373" s="17"/>
      <c r="H373" s="270"/>
      <c r="I373" s="270"/>
      <c r="J373" s="178"/>
      <c r="K373" s="178"/>
      <c r="L373" s="178"/>
      <c r="M373" s="178"/>
      <c r="N373" s="178"/>
      <c r="O373" s="178"/>
      <c r="P373" s="178"/>
      <c r="Q373" s="178"/>
      <c r="R373" s="178"/>
      <c r="S373" s="178"/>
      <c r="T373" s="178"/>
      <c r="U373" s="271"/>
      <c r="V373" s="178"/>
      <c r="W373" s="178"/>
      <c r="X373" s="178"/>
      <c r="Y373" s="178"/>
      <c r="Z373" s="178"/>
      <c r="AA373" s="178"/>
      <c r="AB373" s="178"/>
      <c r="AC373" s="178"/>
      <c r="AD373" s="178"/>
      <c r="AE373" s="178"/>
      <c r="AF373" s="178"/>
      <c r="AG373" s="178"/>
      <c r="AH373" s="178"/>
      <c r="AI373" s="178"/>
      <c r="AJ373" s="178"/>
      <c r="AK373" s="178"/>
      <c r="AL373" s="178"/>
      <c r="AM373" s="178"/>
      <c r="AN373" s="178"/>
      <c r="AO373" s="178"/>
      <c r="AP373" s="178"/>
      <c r="AQ373" s="178"/>
      <c r="AR373" s="178"/>
      <c r="AS373" s="178"/>
      <c r="AT373" s="178"/>
      <c r="BI373" s="178"/>
      <c r="BJ373" s="178"/>
      <c r="BK373" s="178"/>
      <c r="BM373" s="178"/>
      <c r="BN373" s="178"/>
      <c r="BO373" s="178"/>
      <c r="BP373" s="178"/>
      <c r="BQ373" s="178"/>
    </row>
    <row r="374" spans="1:69" ht="30" customHeight="1" x14ac:dyDescent="0.15">
      <c r="A374" s="17"/>
      <c r="B374" s="17"/>
      <c r="C374" s="17"/>
      <c r="D374" s="17"/>
      <c r="E374" s="17"/>
      <c r="F374" s="17"/>
      <c r="G374" s="17"/>
      <c r="H374" s="270"/>
      <c r="I374" s="270"/>
      <c r="J374" s="178"/>
      <c r="K374" s="178"/>
      <c r="L374" s="178"/>
      <c r="M374" s="178"/>
      <c r="N374" s="178"/>
      <c r="O374" s="178"/>
      <c r="P374" s="178"/>
      <c r="Q374" s="178"/>
      <c r="R374" s="178"/>
      <c r="S374" s="178"/>
      <c r="T374" s="178"/>
      <c r="U374" s="271"/>
      <c r="V374" s="178"/>
      <c r="W374" s="178"/>
      <c r="X374" s="178"/>
      <c r="Y374" s="178"/>
      <c r="Z374" s="178"/>
      <c r="AA374" s="178"/>
      <c r="AB374" s="178"/>
      <c r="AC374" s="178"/>
      <c r="AD374" s="178"/>
      <c r="AE374" s="178"/>
      <c r="AF374" s="178"/>
      <c r="AG374" s="178"/>
      <c r="AH374" s="178"/>
      <c r="AI374" s="178"/>
      <c r="AJ374" s="178"/>
      <c r="AK374" s="178"/>
      <c r="AL374" s="178"/>
      <c r="AM374" s="178"/>
      <c r="AN374" s="178"/>
      <c r="AO374" s="178"/>
      <c r="AP374" s="178"/>
      <c r="AQ374" s="178"/>
      <c r="AR374" s="178"/>
      <c r="AS374" s="178"/>
      <c r="AT374" s="178"/>
      <c r="BI374" s="178"/>
      <c r="BJ374" s="178"/>
      <c r="BK374" s="178"/>
      <c r="BM374" s="178"/>
      <c r="BN374" s="178"/>
      <c r="BO374" s="178"/>
      <c r="BP374" s="178"/>
      <c r="BQ374" s="178"/>
    </row>
    <row r="375" spans="1:69" ht="30" customHeight="1" x14ac:dyDescent="0.15">
      <c r="A375" s="17"/>
      <c r="B375" s="17"/>
      <c r="C375" s="17"/>
      <c r="D375" s="17"/>
      <c r="E375" s="17"/>
      <c r="F375" s="17"/>
      <c r="G375" s="17"/>
      <c r="H375" s="270"/>
      <c r="I375" s="270"/>
      <c r="J375" s="178"/>
      <c r="K375" s="178"/>
      <c r="L375" s="178"/>
      <c r="M375" s="178"/>
      <c r="N375" s="178"/>
      <c r="O375" s="178"/>
      <c r="P375" s="178"/>
      <c r="Q375" s="178"/>
      <c r="R375" s="178"/>
      <c r="S375" s="178"/>
      <c r="T375" s="178"/>
      <c r="U375" s="271"/>
      <c r="V375" s="178"/>
      <c r="W375" s="178"/>
      <c r="X375" s="178"/>
      <c r="Y375" s="178"/>
      <c r="Z375" s="178"/>
      <c r="AA375" s="178"/>
      <c r="AB375" s="178"/>
      <c r="AC375" s="178"/>
      <c r="AD375" s="178"/>
      <c r="AE375" s="178"/>
      <c r="AF375" s="178"/>
      <c r="AG375" s="178"/>
      <c r="AH375" s="178"/>
      <c r="AI375" s="178"/>
      <c r="AJ375" s="178"/>
      <c r="AK375" s="178"/>
      <c r="AL375" s="178"/>
      <c r="AM375" s="178"/>
      <c r="AN375" s="178"/>
      <c r="AO375" s="178"/>
      <c r="AP375" s="178"/>
      <c r="AQ375" s="178"/>
      <c r="AR375" s="178"/>
      <c r="AS375" s="178"/>
      <c r="AT375" s="178"/>
      <c r="BI375" s="178"/>
      <c r="BJ375" s="178"/>
      <c r="BK375" s="178"/>
      <c r="BM375" s="178"/>
      <c r="BN375" s="178"/>
      <c r="BO375" s="178"/>
      <c r="BP375" s="178"/>
      <c r="BQ375" s="178"/>
    </row>
    <row r="376" spans="1:69" ht="30" customHeight="1" x14ac:dyDescent="0.15">
      <c r="A376" s="17"/>
      <c r="B376" s="17"/>
      <c r="C376" s="17"/>
      <c r="D376" s="17"/>
      <c r="E376" s="17"/>
      <c r="F376" s="17"/>
      <c r="G376" s="17"/>
      <c r="H376" s="270"/>
      <c r="I376" s="270"/>
      <c r="J376" s="178"/>
      <c r="K376" s="178"/>
      <c r="L376" s="178"/>
      <c r="M376" s="178"/>
      <c r="N376" s="178"/>
      <c r="O376" s="178"/>
      <c r="P376" s="178"/>
      <c r="Q376" s="178"/>
      <c r="R376" s="178"/>
      <c r="S376" s="178"/>
      <c r="T376" s="178"/>
      <c r="U376" s="271"/>
      <c r="V376" s="178"/>
      <c r="W376" s="178"/>
      <c r="X376" s="178"/>
      <c r="Y376" s="178"/>
      <c r="Z376" s="178"/>
      <c r="AA376" s="178"/>
      <c r="AB376" s="178"/>
      <c r="AC376" s="178"/>
      <c r="AD376" s="178"/>
      <c r="AE376" s="178"/>
      <c r="AF376" s="178"/>
      <c r="AG376" s="178"/>
      <c r="AH376" s="178"/>
      <c r="AI376" s="178"/>
      <c r="AJ376" s="178"/>
      <c r="AK376" s="178"/>
      <c r="AL376" s="178"/>
      <c r="AM376" s="178"/>
      <c r="AN376" s="178"/>
      <c r="AO376" s="178"/>
      <c r="AP376" s="178"/>
      <c r="AQ376" s="178"/>
      <c r="AR376" s="178"/>
      <c r="AS376" s="178"/>
      <c r="AT376" s="178"/>
      <c r="BI376" s="178"/>
      <c r="BJ376" s="178"/>
      <c r="BK376" s="178"/>
      <c r="BM376" s="178"/>
      <c r="BN376" s="178"/>
      <c r="BO376" s="178"/>
      <c r="BP376" s="178"/>
      <c r="BQ376" s="178"/>
    </row>
    <row r="377" spans="1:69" ht="30" customHeight="1" x14ac:dyDescent="0.15">
      <c r="A377" s="17"/>
      <c r="B377" s="17"/>
      <c r="C377" s="17"/>
      <c r="D377" s="17"/>
      <c r="E377" s="17"/>
      <c r="F377" s="17"/>
      <c r="G377" s="17"/>
      <c r="H377" s="270"/>
      <c r="I377" s="270"/>
      <c r="J377" s="178"/>
      <c r="K377" s="178"/>
      <c r="L377" s="178"/>
      <c r="M377" s="178"/>
      <c r="N377" s="178"/>
      <c r="O377" s="178"/>
      <c r="P377" s="178"/>
      <c r="Q377" s="178"/>
      <c r="R377" s="178"/>
      <c r="S377" s="178"/>
      <c r="T377" s="178"/>
      <c r="U377" s="271"/>
      <c r="V377" s="178"/>
      <c r="W377" s="178"/>
      <c r="X377" s="178"/>
      <c r="Y377" s="178"/>
      <c r="Z377" s="178"/>
      <c r="AA377" s="178"/>
      <c r="AB377" s="178"/>
      <c r="AC377" s="178"/>
      <c r="AD377" s="178"/>
      <c r="AE377" s="178"/>
      <c r="AF377" s="178"/>
      <c r="AG377" s="178"/>
      <c r="AH377" s="178"/>
      <c r="AI377" s="178"/>
      <c r="AJ377" s="178"/>
      <c r="AK377" s="178"/>
      <c r="AL377" s="178"/>
      <c r="AM377" s="178"/>
      <c r="AN377" s="178"/>
      <c r="AO377" s="178"/>
      <c r="AP377" s="178"/>
      <c r="AQ377" s="178"/>
      <c r="AR377" s="178"/>
      <c r="AS377" s="178"/>
      <c r="AT377" s="178"/>
      <c r="BI377" s="178"/>
      <c r="BJ377" s="178"/>
      <c r="BK377" s="178"/>
      <c r="BM377" s="178"/>
      <c r="BN377" s="178"/>
      <c r="BO377" s="178"/>
      <c r="BP377" s="178"/>
      <c r="BQ377" s="178"/>
    </row>
    <row r="378" spans="1:69" ht="30" customHeight="1" x14ac:dyDescent="0.15">
      <c r="A378" s="17"/>
      <c r="B378" s="17"/>
      <c r="C378" s="17"/>
      <c r="D378" s="17"/>
      <c r="E378" s="17"/>
      <c r="F378" s="17"/>
      <c r="G378" s="17"/>
      <c r="H378" s="270"/>
      <c r="I378" s="270"/>
      <c r="J378" s="178"/>
      <c r="K378" s="178"/>
      <c r="L378" s="178"/>
      <c r="M378" s="178"/>
      <c r="N378" s="178"/>
      <c r="O378" s="178"/>
      <c r="P378" s="178"/>
      <c r="Q378" s="178"/>
      <c r="R378" s="178"/>
      <c r="S378" s="178"/>
      <c r="T378" s="178"/>
      <c r="U378" s="271"/>
      <c r="V378" s="178"/>
      <c r="W378" s="178"/>
      <c r="X378" s="178"/>
      <c r="Y378" s="178"/>
      <c r="Z378" s="178"/>
      <c r="AA378" s="178"/>
      <c r="AB378" s="178"/>
      <c r="AC378" s="178"/>
      <c r="AD378" s="178"/>
      <c r="AE378" s="178"/>
      <c r="AF378" s="178"/>
      <c r="AG378" s="178"/>
      <c r="AH378" s="178"/>
      <c r="AI378" s="178"/>
      <c r="AJ378" s="178"/>
      <c r="AK378" s="178"/>
      <c r="AL378" s="178"/>
      <c r="AM378" s="178"/>
      <c r="AN378" s="178"/>
      <c r="AO378" s="178"/>
      <c r="AP378" s="178"/>
      <c r="AQ378" s="178"/>
      <c r="AR378" s="178"/>
      <c r="AS378" s="178"/>
      <c r="AT378" s="178"/>
      <c r="BI378" s="178"/>
      <c r="BJ378" s="178"/>
      <c r="BK378" s="178"/>
      <c r="BM378" s="178"/>
      <c r="BN378" s="178"/>
      <c r="BO378" s="178"/>
      <c r="BP378" s="178"/>
      <c r="BQ378" s="178"/>
    </row>
    <row r="379" spans="1:69" ht="30" customHeight="1" x14ac:dyDescent="0.15">
      <c r="A379" s="17"/>
      <c r="B379" s="17"/>
      <c r="C379" s="17"/>
      <c r="D379" s="17"/>
      <c r="E379" s="17"/>
      <c r="F379" s="17"/>
      <c r="G379" s="17"/>
      <c r="H379" s="270"/>
      <c r="I379" s="270"/>
      <c r="J379" s="178"/>
      <c r="K379" s="178"/>
      <c r="L379" s="178"/>
      <c r="M379" s="178"/>
      <c r="N379" s="178"/>
      <c r="O379" s="178"/>
      <c r="P379" s="178"/>
      <c r="Q379" s="178"/>
      <c r="R379" s="178"/>
      <c r="S379" s="178"/>
      <c r="T379" s="178"/>
      <c r="U379" s="271"/>
      <c r="V379" s="178"/>
      <c r="W379" s="178"/>
      <c r="X379" s="178"/>
      <c r="Y379" s="178"/>
      <c r="Z379" s="178"/>
      <c r="AA379" s="178"/>
      <c r="AB379" s="178"/>
      <c r="AC379" s="178"/>
      <c r="AD379" s="178"/>
      <c r="AE379" s="178"/>
      <c r="AF379" s="178"/>
      <c r="AG379" s="178"/>
      <c r="AH379" s="178"/>
      <c r="AI379" s="178"/>
      <c r="AJ379" s="178"/>
      <c r="AK379" s="178"/>
      <c r="AL379" s="178"/>
      <c r="AM379" s="178"/>
      <c r="AN379" s="178"/>
      <c r="AO379" s="178"/>
      <c r="AP379" s="178"/>
      <c r="AQ379" s="178"/>
      <c r="AR379" s="178"/>
      <c r="AS379" s="178"/>
      <c r="AT379" s="178"/>
      <c r="BI379" s="178"/>
      <c r="BJ379" s="178"/>
      <c r="BK379" s="178"/>
      <c r="BM379" s="178"/>
      <c r="BN379" s="178"/>
      <c r="BO379" s="178"/>
      <c r="BP379" s="178"/>
      <c r="BQ379" s="178"/>
    </row>
    <row r="380" spans="1:69" ht="30" customHeight="1" x14ac:dyDescent="0.15">
      <c r="A380" s="17"/>
      <c r="B380" s="17"/>
      <c r="C380" s="17"/>
      <c r="D380" s="17"/>
      <c r="E380" s="17"/>
      <c r="F380" s="17"/>
      <c r="G380" s="17"/>
      <c r="H380" s="270"/>
      <c r="I380" s="270"/>
      <c r="J380" s="178"/>
      <c r="K380" s="178"/>
      <c r="L380" s="178"/>
      <c r="M380" s="178"/>
      <c r="N380" s="178"/>
      <c r="O380" s="178"/>
      <c r="P380" s="178"/>
      <c r="Q380" s="178"/>
      <c r="R380" s="178"/>
      <c r="S380" s="178"/>
      <c r="T380" s="178"/>
      <c r="U380" s="271"/>
      <c r="V380" s="178"/>
      <c r="W380" s="178"/>
      <c r="X380" s="178"/>
      <c r="Y380" s="178"/>
      <c r="Z380" s="178"/>
      <c r="AA380" s="178"/>
      <c r="AB380" s="178"/>
      <c r="AC380" s="178"/>
      <c r="AD380" s="178"/>
      <c r="AE380" s="178"/>
      <c r="AF380" s="178"/>
      <c r="AG380" s="178"/>
      <c r="AH380" s="178"/>
      <c r="AI380" s="178"/>
      <c r="AJ380" s="178"/>
      <c r="AK380" s="178"/>
      <c r="AL380" s="178"/>
      <c r="AM380" s="178"/>
      <c r="AN380" s="178"/>
      <c r="AO380" s="178"/>
      <c r="AP380" s="178"/>
      <c r="AQ380" s="178"/>
      <c r="AR380" s="178"/>
      <c r="AS380" s="178"/>
      <c r="AT380" s="178"/>
      <c r="BI380" s="178"/>
      <c r="BJ380" s="178"/>
      <c r="BK380" s="178"/>
      <c r="BM380" s="178"/>
      <c r="BN380" s="178"/>
      <c r="BO380" s="178"/>
      <c r="BP380" s="178"/>
      <c r="BQ380" s="178"/>
    </row>
    <row r="381" spans="1:69" ht="30" customHeight="1" x14ac:dyDescent="0.15">
      <c r="A381" s="17"/>
      <c r="B381" s="17"/>
      <c r="C381" s="17"/>
      <c r="D381" s="17"/>
      <c r="E381" s="17"/>
      <c r="F381" s="17"/>
      <c r="G381" s="17"/>
      <c r="H381" s="270"/>
      <c r="I381" s="270"/>
      <c r="J381" s="178"/>
      <c r="K381" s="178"/>
      <c r="L381" s="178"/>
      <c r="M381" s="178"/>
      <c r="N381" s="178"/>
      <c r="O381" s="178"/>
      <c r="P381" s="178"/>
      <c r="Q381" s="178"/>
      <c r="R381" s="178"/>
      <c r="S381" s="178"/>
      <c r="T381" s="178"/>
      <c r="U381" s="271"/>
      <c r="V381" s="178"/>
      <c r="W381" s="178"/>
      <c r="X381" s="178"/>
      <c r="Y381" s="178"/>
      <c r="Z381" s="178"/>
      <c r="AA381" s="178"/>
      <c r="AB381" s="178"/>
      <c r="AC381" s="178"/>
      <c r="AD381" s="178"/>
      <c r="AE381" s="178"/>
      <c r="AF381" s="178"/>
      <c r="AG381" s="178"/>
      <c r="AH381" s="178"/>
      <c r="AI381" s="178"/>
      <c r="AJ381" s="178"/>
      <c r="AK381" s="178"/>
      <c r="AL381" s="178"/>
      <c r="AM381" s="178"/>
      <c r="AN381" s="178"/>
      <c r="AO381" s="178"/>
      <c r="AP381" s="178"/>
      <c r="AQ381" s="178"/>
      <c r="AR381" s="178"/>
      <c r="AS381" s="178"/>
      <c r="AT381" s="178"/>
      <c r="BI381" s="178"/>
      <c r="BJ381" s="178"/>
      <c r="BK381" s="178"/>
      <c r="BM381" s="178"/>
      <c r="BN381" s="178"/>
      <c r="BO381" s="178"/>
      <c r="BP381" s="178"/>
      <c r="BQ381" s="178"/>
    </row>
    <row r="382" spans="1:69" ht="30" customHeight="1" x14ac:dyDescent="0.15">
      <c r="A382" s="17"/>
      <c r="B382" s="17"/>
      <c r="C382" s="17"/>
      <c r="D382" s="17"/>
      <c r="E382" s="17"/>
      <c r="F382" s="17"/>
      <c r="G382" s="17"/>
      <c r="H382" s="270"/>
      <c r="I382" s="270"/>
      <c r="J382" s="178"/>
      <c r="K382" s="178"/>
      <c r="L382" s="178"/>
      <c r="M382" s="178"/>
      <c r="N382" s="178"/>
      <c r="O382" s="178"/>
      <c r="P382" s="178"/>
      <c r="Q382" s="178"/>
      <c r="R382" s="178"/>
      <c r="S382" s="178"/>
      <c r="T382" s="178"/>
      <c r="U382" s="271"/>
      <c r="V382" s="178"/>
      <c r="W382" s="178"/>
      <c r="X382" s="178"/>
      <c r="Y382" s="178"/>
      <c r="Z382" s="178"/>
      <c r="AA382" s="178"/>
      <c r="AB382" s="178"/>
      <c r="AC382" s="178"/>
      <c r="AD382" s="178"/>
      <c r="AE382" s="178"/>
      <c r="AF382" s="178"/>
      <c r="AG382" s="178"/>
      <c r="AH382" s="178"/>
      <c r="AI382" s="178"/>
      <c r="AJ382" s="178"/>
      <c r="AK382" s="178"/>
      <c r="AL382" s="178"/>
      <c r="AM382" s="178"/>
      <c r="AN382" s="178"/>
      <c r="AO382" s="178"/>
      <c r="AP382" s="178"/>
      <c r="AQ382" s="178"/>
      <c r="AR382" s="178"/>
      <c r="AS382" s="178"/>
      <c r="AT382" s="178"/>
      <c r="BI382" s="178"/>
      <c r="BJ382" s="178"/>
      <c r="BK382" s="178"/>
      <c r="BM382" s="178"/>
      <c r="BN382" s="178"/>
      <c r="BO382" s="178"/>
      <c r="BP382" s="178"/>
      <c r="BQ382" s="178"/>
    </row>
    <row r="383" spans="1:69" ht="30" customHeight="1" x14ac:dyDescent="0.15">
      <c r="A383" s="17"/>
      <c r="B383" s="17"/>
      <c r="C383" s="17"/>
      <c r="D383" s="17"/>
      <c r="E383" s="17"/>
      <c r="F383" s="17"/>
      <c r="G383" s="17"/>
      <c r="H383" s="270"/>
      <c r="I383" s="270"/>
      <c r="J383" s="178"/>
      <c r="K383" s="178"/>
      <c r="L383" s="178"/>
      <c r="M383" s="178"/>
      <c r="N383" s="178"/>
      <c r="O383" s="178"/>
      <c r="P383" s="178"/>
      <c r="Q383" s="178"/>
      <c r="R383" s="178"/>
      <c r="S383" s="178"/>
      <c r="T383" s="178"/>
      <c r="U383" s="271"/>
      <c r="V383" s="178"/>
      <c r="W383" s="178"/>
      <c r="X383" s="178"/>
      <c r="Y383" s="178"/>
      <c r="Z383" s="178"/>
      <c r="AA383" s="178"/>
      <c r="AB383" s="178"/>
      <c r="AC383" s="178"/>
      <c r="AD383" s="178"/>
      <c r="AE383" s="178"/>
      <c r="AF383" s="178"/>
      <c r="AG383" s="178"/>
      <c r="AH383" s="178"/>
      <c r="AI383" s="178"/>
      <c r="AJ383" s="178"/>
      <c r="AK383" s="178"/>
      <c r="AL383" s="178"/>
      <c r="AM383" s="178"/>
      <c r="AN383" s="178"/>
      <c r="AO383" s="178"/>
      <c r="AP383" s="178"/>
      <c r="AQ383" s="178"/>
      <c r="AR383" s="178"/>
      <c r="AS383" s="178"/>
      <c r="AT383" s="178"/>
      <c r="BI383" s="178"/>
      <c r="BJ383" s="178"/>
      <c r="BK383" s="178"/>
      <c r="BM383" s="178"/>
      <c r="BN383" s="178"/>
      <c r="BO383" s="178"/>
      <c r="BP383" s="178"/>
      <c r="BQ383" s="178"/>
    </row>
    <row r="384" spans="1:69" ht="30" customHeight="1" x14ac:dyDescent="0.15">
      <c r="A384" s="17"/>
      <c r="B384" s="17"/>
      <c r="C384" s="17"/>
      <c r="D384" s="17"/>
      <c r="E384" s="17"/>
      <c r="F384" s="17"/>
      <c r="G384" s="17"/>
      <c r="H384" s="270"/>
      <c r="I384" s="270"/>
      <c r="J384" s="178"/>
      <c r="K384" s="178"/>
      <c r="L384" s="178"/>
      <c r="M384" s="178"/>
      <c r="N384" s="178"/>
      <c r="O384" s="178"/>
      <c r="P384" s="178"/>
      <c r="Q384" s="178"/>
      <c r="R384" s="178"/>
      <c r="S384" s="178"/>
      <c r="T384" s="178"/>
      <c r="U384" s="271"/>
      <c r="V384" s="178"/>
      <c r="W384" s="178"/>
      <c r="X384" s="178"/>
      <c r="Y384" s="178"/>
      <c r="Z384" s="178"/>
      <c r="AA384" s="178"/>
      <c r="AB384" s="178"/>
      <c r="AC384" s="178"/>
      <c r="AD384" s="178"/>
      <c r="AE384" s="178"/>
      <c r="AF384" s="178"/>
      <c r="AG384" s="178"/>
      <c r="AH384" s="178"/>
      <c r="AI384" s="178"/>
      <c r="AJ384" s="178"/>
      <c r="AK384" s="178"/>
      <c r="AL384" s="178"/>
      <c r="AM384" s="178"/>
      <c r="AN384" s="178"/>
      <c r="AO384" s="178"/>
      <c r="AP384" s="178"/>
      <c r="AQ384" s="178"/>
      <c r="AR384" s="178"/>
      <c r="AS384" s="178"/>
      <c r="AT384" s="178"/>
      <c r="BI384" s="178"/>
      <c r="BJ384" s="178"/>
      <c r="BK384" s="178"/>
      <c r="BM384" s="178"/>
      <c r="BN384" s="178"/>
      <c r="BO384" s="178"/>
      <c r="BP384" s="178"/>
      <c r="BQ384" s="178"/>
    </row>
    <row r="385" spans="1:69" ht="30" customHeight="1" x14ac:dyDescent="0.15">
      <c r="A385" s="17"/>
      <c r="B385" s="17"/>
      <c r="C385" s="17"/>
      <c r="D385" s="17"/>
      <c r="E385" s="17"/>
      <c r="F385" s="17"/>
      <c r="G385" s="17"/>
      <c r="H385" s="270"/>
      <c r="I385" s="270"/>
      <c r="J385" s="178"/>
      <c r="K385" s="178"/>
      <c r="L385" s="178"/>
      <c r="M385" s="178"/>
      <c r="N385" s="178"/>
      <c r="O385" s="178"/>
      <c r="P385" s="178"/>
      <c r="Q385" s="178"/>
      <c r="R385" s="178"/>
      <c r="S385" s="178"/>
      <c r="T385" s="178"/>
      <c r="U385" s="271"/>
      <c r="V385" s="178"/>
      <c r="W385" s="178"/>
      <c r="X385" s="178"/>
      <c r="Y385" s="178"/>
      <c r="Z385" s="178"/>
      <c r="AA385" s="178"/>
      <c r="AB385" s="178"/>
      <c r="AC385" s="178"/>
      <c r="AD385" s="178"/>
      <c r="AE385" s="178"/>
      <c r="AF385" s="178"/>
      <c r="AG385" s="178"/>
      <c r="AH385" s="178"/>
      <c r="AI385" s="178"/>
      <c r="AJ385" s="178"/>
      <c r="AK385" s="178"/>
      <c r="AL385" s="178"/>
      <c r="AM385" s="178"/>
      <c r="AN385" s="178"/>
      <c r="AO385" s="178"/>
      <c r="AP385" s="178"/>
      <c r="AQ385" s="178"/>
      <c r="AR385" s="178"/>
      <c r="AS385" s="178"/>
      <c r="AT385" s="178"/>
      <c r="BI385" s="178"/>
      <c r="BJ385" s="178"/>
      <c r="BK385" s="178"/>
      <c r="BM385" s="178"/>
      <c r="BN385" s="178"/>
      <c r="BO385" s="178"/>
      <c r="BP385" s="178"/>
      <c r="BQ385" s="178"/>
    </row>
    <row r="386" spans="1:69" ht="30" customHeight="1" x14ac:dyDescent="0.15">
      <c r="A386" s="17"/>
      <c r="B386" s="17"/>
      <c r="C386" s="17"/>
      <c r="D386" s="17"/>
      <c r="E386" s="17"/>
      <c r="F386" s="17"/>
      <c r="G386" s="17"/>
      <c r="H386" s="270"/>
      <c r="I386" s="270"/>
      <c r="J386" s="178"/>
      <c r="K386" s="178"/>
      <c r="L386" s="178"/>
      <c r="M386" s="178"/>
      <c r="N386" s="178"/>
      <c r="O386" s="178"/>
      <c r="P386" s="178"/>
      <c r="Q386" s="178"/>
      <c r="R386" s="178"/>
      <c r="S386" s="178"/>
      <c r="T386" s="178"/>
      <c r="U386" s="271"/>
      <c r="V386" s="178"/>
      <c r="W386" s="178"/>
      <c r="X386" s="178"/>
      <c r="Y386" s="178"/>
      <c r="Z386" s="178"/>
      <c r="AA386" s="178"/>
      <c r="AB386" s="178"/>
      <c r="AC386" s="178"/>
      <c r="AD386" s="178"/>
      <c r="AE386" s="178"/>
      <c r="AF386" s="178"/>
      <c r="AG386" s="178"/>
      <c r="AH386" s="178"/>
      <c r="AI386" s="178"/>
      <c r="AJ386" s="178"/>
      <c r="AK386" s="178"/>
      <c r="AL386" s="178"/>
      <c r="AM386" s="178"/>
      <c r="AN386" s="178"/>
      <c r="AO386" s="178"/>
      <c r="AP386" s="178"/>
      <c r="AQ386" s="178"/>
      <c r="AR386" s="178"/>
      <c r="AS386" s="178"/>
      <c r="AT386" s="178"/>
      <c r="BI386" s="178"/>
      <c r="BJ386" s="178"/>
      <c r="BK386" s="178"/>
      <c r="BM386" s="178"/>
      <c r="BN386" s="178"/>
      <c r="BO386" s="178"/>
      <c r="BP386" s="178"/>
      <c r="BQ386" s="178"/>
    </row>
    <row r="387" spans="1:69" ht="30" customHeight="1" x14ac:dyDescent="0.15">
      <c r="A387" s="17"/>
      <c r="B387" s="17"/>
      <c r="C387" s="17"/>
      <c r="D387" s="17"/>
      <c r="E387" s="17"/>
      <c r="F387" s="17"/>
      <c r="G387" s="17"/>
      <c r="H387" s="270"/>
      <c r="I387" s="270"/>
      <c r="J387" s="178"/>
      <c r="K387" s="178"/>
      <c r="L387" s="178"/>
      <c r="M387" s="178"/>
      <c r="N387" s="178"/>
      <c r="O387" s="178"/>
      <c r="P387" s="178"/>
      <c r="Q387" s="178"/>
      <c r="R387" s="178"/>
      <c r="S387" s="178"/>
      <c r="T387" s="178"/>
      <c r="U387" s="271"/>
      <c r="V387" s="178"/>
      <c r="W387" s="178"/>
      <c r="X387" s="178"/>
      <c r="Y387" s="178"/>
      <c r="Z387" s="178"/>
      <c r="AA387" s="178"/>
      <c r="AB387" s="178"/>
      <c r="AC387" s="178"/>
      <c r="AD387" s="178"/>
      <c r="AE387" s="178"/>
      <c r="AF387" s="178"/>
      <c r="AG387" s="178"/>
      <c r="AH387" s="178"/>
      <c r="AI387" s="178"/>
      <c r="AJ387" s="178"/>
      <c r="AK387" s="178"/>
      <c r="AL387" s="178"/>
      <c r="AM387" s="178"/>
      <c r="AN387" s="178"/>
      <c r="AO387" s="178"/>
      <c r="AP387" s="178"/>
      <c r="AQ387" s="178"/>
      <c r="AR387" s="178"/>
      <c r="AS387" s="178"/>
      <c r="AT387" s="178"/>
      <c r="BI387" s="178"/>
      <c r="BJ387" s="178"/>
      <c r="BK387" s="178"/>
      <c r="BM387" s="178"/>
      <c r="BN387" s="178"/>
      <c r="BO387" s="178"/>
      <c r="BP387" s="178"/>
      <c r="BQ387" s="178"/>
    </row>
    <row r="388" spans="1:69" ht="30" customHeight="1" x14ac:dyDescent="0.15">
      <c r="A388" s="17"/>
      <c r="B388" s="17"/>
      <c r="C388" s="17"/>
      <c r="D388" s="17"/>
      <c r="E388" s="17"/>
      <c r="F388" s="17"/>
      <c r="G388" s="17"/>
      <c r="H388" s="270"/>
      <c r="I388" s="270"/>
      <c r="J388" s="178"/>
      <c r="K388" s="178"/>
      <c r="L388" s="178"/>
      <c r="M388" s="178"/>
      <c r="N388" s="178"/>
      <c r="O388" s="178"/>
      <c r="P388" s="178"/>
      <c r="Q388" s="178"/>
      <c r="R388" s="178"/>
      <c r="S388" s="178"/>
      <c r="T388" s="178"/>
      <c r="U388" s="271"/>
      <c r="V388" s="178"/>
      <c r="W388" s="178"/>
      <c r="X388" s="178"/>
      <c r="Y388" s="178"/>
      <c r="Z388" s="178"/>
      <c r="AA388" s="178"/>
      <c r="AB388" s="178"/>
      <c r="AC388" s="178"/>
      <c r="AD388" s="178"/>
      <c r="AE388" s="178"/>
      <c r="AF388" s="178"/>
      <c r="AG388" s="178"/>
      <c r="AH388" s="178"/>
      <c r="AI388" s="178"/>
      <c r="AJ388" s="178"/>
      <c r="AK388" s="178"/>
      <c r="AL388" s="178"/>
      <c r="AM388" s="178"/>
      <c r="AN388" s="178"/>
      <c r="AO388" s="178"/>
      <c r="AP388" s="178"/>
      <c r="AQ388" s="178"/>
      <c r="AR388" s="178"/>
      <c r="AS388" s="178"/>
      <c r="AT388" s="178"/>
      <c r="BI388" s="178"/>
      <c r="BJ388" s="178"/>
      <c r="BK388" s="178"/>
      <c r="BM388" s="178"/>
      <c r="BN388" s="178"/>
      <c r="BO388" s="178"/>
      <c r="BP388" s="178"/>
      <c r="BQ388" s="178"/>
    </row>
    <row r="389" spans="1:69" ht="30" customHeight="1" x14ac:dyDescent="0.15">
      <c r="A389" s="17"/>
      <c r="B389" s="17"/>
      <c r="C389" s="17"/>
      <c r="D389" s="17"/>
      <c r="E389" s="17"/>
      <c r="F389" s="17"/>
      <c r="G389" s="17"/>
      <c r="H389" s="270"/>
      <c r="I389" s="270"/>
      <c r="J389" s="178"/>
      <c r="K389" s="178"/>
      <c r="L389" s="178"/>
      <c r="M389" s="178"/>
      <c r="N389" s="178"/>
      <c r="O389" s="178"/>
      <c r="P389" s="178"/>
      <c r="Q389" s="178"/>
      <c r="R389" s="178"/>
      <c r="S389" s="178"/>
      <c r="T389" s="178"/>
      <c r="U389" s="271"/>
      <c r="V389" s="178"/>
      <c r="W389" s="178"/>
      <c r="X389" s="178"/>
      <c r="Y389" s="178"/>
      <c r="Z389" s="178"/>
      <c r="AA389" s="178"/>
      <c r="AB389" s="178"/>
      <c r="AC389" s="178"/>
      <c r="AD389" s="178"/>
      <c r="AE389" s="178"/>
      <c r="AF389" s="178"/>
      <c r="AG389" s="178"/>
      <c r="AH389" s="178"/>
      <c r="AI389" s="178"/>
      <c r="AJ389" s="178"/>
      <c r="AK389" s="178"/>
      <c r="AL389" s="178"/>
      <c r="AM389" s="178"/>
      <c r="AN389" s="178"/>
      <c r="AO389" s="178"/>
      <c r="AP389" s="178"/>
      <c r="AQ389" s="178"/>
      <c r="AR389" s="178"/>
      <c r="AS389" s="178"/>
      <c r="AT389" s="178"/>
      <c r="BI389" s="178"/>
      <c r="BJ389" s="178"/>
      <c r="BK389" s="178"/>
      <c r="BM389" s="178"/>
      <c r="BN389" s="178"/>
      <c r="BO389" s="178"/>
      <c r="BP389" s="178"/>
      <c r="BQ389" s="178"/>
    </row>
    <row r="390" spans="1:69" ht="30" customHeight="1" x14ac:dyDescent="0.15">
      <c r="A390" s="17"/>
      <c r="B390" s="17"/>
      <c r="C390" s="17"/>
      <c r="D390" s="17"/>
      <c r="E390" s="17"/>
      <c r="F390" s="17"/>
      <c r="G390" s="17"/>
      <c r="H390" s="270"/>
      <c r="I390" s="270"/>
      <c r="J390" s="178"/>
      <c r="K390" s="178"/>
      <c r="L390" s="178"/>
      <c r="M390" s="178"/>
      <c r="N390" s="178"/>
      <c r="O390" s="178"/>
      <c r="P390" s="178"/>
      <c r="Q390" s="178"/>
      <c r="R390" s="178"/>
      <c r="S390" s="178"/>
      <c r="T390" s="178"/>
      <c r="U390" s="271"/>
      <c r="V390" s="178"/>
      <c r="W390" s="178"/>
      <c r="X390" s="178"/>
      <c r="Y390" s="178"/>
      <c r="Z390" s="178"/>
      <c r="AA390" s="178"/>
      <c r="AB390" s="178"/>
      <c r="AC390" s="178"/>
      <c r="AD390" s="178"/>
      <c r="AE390" s="178"/>
      <c r="AF390" s="178"/>
      <c r="AG390" s="178"/>
      <c r="AH390" s="178"/>
      <c r="AI390" s="178"/>
      <c r="AJ390" s="178"/>
      <c r="AK390" s="178"/>
      <c r="AL390" s="178"/>
      <c r="AM390" s="178"/>
      <c r="AN390" s="178"/>
      <c r="AO390" s="178"/>
      <c r="AP390" s="178"/>
      <c r="AQ390" s="178"/>
      <c r="AR390" s="178"/>
      <c r="AS390" s="178"/>
      <c r="AT390" s="178"/>
      <c r="BI390" s="178"/>
      <c r="BJ390" s="178"/>
      <c r="BK390" s="178"/>
      <c r="BM390" s="178"/>
      <c r="BN390" s="178"/>
      <c r="BO390" s="178"/>
      <c r="BP390" s="178"/>
      <c r="BQ390" s="178"/>
    </row>
    <row r="391" spans="1:69" ht="30" customHeight="1" x14ac:dyDescent="0.15">
      <c r="A391" s="17"/>
      <c r="B391" s="17"/>
      <c r="C391" s="17"/>
      <c r="D391" s="17"/>
      <c r="E391" s="17"/>
      <c r="F391" s="17"/>
      <c r="G391" s="17"/>
      <c r="H391" s="270"/>
      <c r="I391" s="270"/>
      <c r="J391" s="178"/>
      <c r="K391" s="178"/>
      <c r="L391" s="178"/>
      <c r="M391" s="178"/>
      <c r="N391" s="178"/>
      <c r="O391" s="178"/>
      <c r="P391" s="178"/>
      <c r="Q391" s="178"/>
      <c r="R391" s="178"/>
      <c r="S391" s="178"/>
      <c r="T391" s="178"/>
      <c r="U391" s="271"/>
      <c r="V391" s="178"/>
      <c r="W391" s="178"/>
      <c r="X391" s="178"/>
      <c r="Y391" s="178"/>
      <c r="Z391" s="178"/>
      <c r="AA391" s="178"/>
      <c r="AB391" s="178"/>
      <c r="AC391" s="178"/>
      <c r="AD391" s="178"/>
      <c r="AE391" s="178"/>
      <c r="AF391" s="178"/>
      <c r="AG391" s="178"/>
      <c r="AH391" s="178"/>
      <c r="AI391" s="178"/>
      <c r="AJ391" s="178"/>
      <c r="AK391" s="178"/>
      <c r="AL391" s="178"/>
      <c r="AM391" s="178"/>
      <c r="AN391" s="178"/>
      <c r="AO391" s="178"/>
      <c r="AP391" s="178"/>
      <c r="AQ391" s="178"/>
      <c r="AR391" s="178"/>
      <c r="AS391" s="178"/>
      <c r="AT391" s="178"/>
      <c r="BI391" s="178"/>
      <c r="BJ391" s="178"/>
      <c r="BK391" s="178"/>
      <c r="BM391" s="178"/>
      <c r="BN391" s="178"/>
      <c r="BO391" s="178"/>
      <c r="BP391" s="178"/>
      <c r="BQ391" s="178"/>
    </row>
    <row r="392" spans="1:69" ht="30" customHeight="1" x14ac:dyDescent="0.15">
      <c r="A392" s="17"/>
      <c r="B392" s="17"/>
      <c r="C392" s="17"/>
      <c r="D392" s="17"/>
      <c r="E392" s="17"/>
      <c r="F392" s="17"/>
      <c r="G392" s="17"/>
      <c r="H392" s="270"/>
      <c r="I392" s="270"/>
      <c r="J392" s="178"/>
      <c r="K392" s="178"/>
      <c r="L392" s="178"/>
      <c r="M392" s="178"/>
      <c r="N392" s="178"/>
      <c r="O392" s="178"/>
      <c r="P392" s="178"/>
      <c r="Q392" s="178"/>
      <c r="R392" s="178"/>
      <c r="S392" s="178"/>
      <c r="T392" s="178"/>
      <c r="U392" s="271"/>
      <c r="V392" s="178"/>
      <c r="W392" s="178"/>
      <c r="X392" s="178"/>
      <c r="Y392" s="178"/>
      <c r="Z392" s="178"/>
      <c r="AA392" s="178"/>
      <c r="AB392" s="178"/>
      <c r="AC392" s="178"/>
      <c r="AD392" s="178"/>
      <c r="AE392" s="178"/>
      <c r="AF392" s="178"/>
      <c r="AG392" s="178"/>
      <c r="AH392" s="178"/>
      <c r="AI392" s="178"/>
      <c r="AJ392" s="178"/>
      <c r="AK392" s="178"/>
      <c r="AL392" s="178"/>
      <c r="AM392" s="178"/>
      <c r="AN392" s="178"/>
      <c r="AO392" s="178"/>
      <c r="AP392" s="178"/>
      <c r="AQ392" s="178"/>
      <c r="AR392" s="178"/>
      <c r="AS392" s="178"/>
      <c r="AT392" s="178"/>
      <c r="BI392" s="178"/>
      <c r="BJ392" s="178"/>
      <c r="BK392" s="178"/>
      <c r="BM392" s="178"/>
      <c r="BN392" s="178"/>
      <c r="BO392" s="178"/>
      <c r="BP392" s="178"/>
      <c r="BQ392" s="178"/>
    </row>
    <row r="393" spans="1:69" ht="30" customHeight="1" x14ac:dyDescent="0.15">
      <c r="A393" s="17"/>
      <c r="B393" s="17"/>
      <c r="C393" s="17"/>
      <c r="D393" s="17"/>
      <c r="E393" s="17"/>
      <c r="F393" s="17"/>
      <c r="G393" s="17"/>
      <c r="H393" s="270"/>
      <c r="I393" s="270"/>
      <c r="J393" s="178"/>
      <c r="K393" s="178"/>
      <c r="L393" s="178"/>
      <c r="M393" s="178"/>
      <c r="N393" s="178"/>
      <c r="O393" s="178"/>
      <c r="P393" s="178"/>
      <c r="Q393" s="178"/>
      <c r="R393" s="178"/>
      <c r="S393" s="178"/>
      <c r="T393" s="178"/>
      <c r="U393" s="271"/>
      <c r="V393" s="178"/>
      <c r="W393" s="178"/>
      <c r="X393" s="178"/>
      <c r="Y393" s="178"/>
      <c r="Z393" s="178"/>
      <c r="AA393" s="178"/>
      <c r="AB393" s="178"/>
      <c r="AC393" s="178"/>
      <c r="AD393" s="178"/>
      <c r="AE393" s="178"/>
      <c r="AF393" s="178"/>
      <c r="AG393" s="178"/>
      <c r="AH393" s="178"/>
      <c r="AI393" s="178"/>
      <c r="AJ393" s="178"/>
      <c r="AK393" s="178"/>
      <c r="AL393" s="178"/>
      <c r="AM393" s="178"/>
      <c r="AN393" s="178"/>
      <c r="AO393" s="178"/>
      <c r="AP393" s="178"/>
      <c r="AQ393" s="178"/>
      <c r="AR393" s="178"/>
      <c r="AS393" s="178"/>
      <c r="AT393" s="178"/>
      <c r="BI393" s="178"/>
      <c r="BJ393" s="178"/>
      <c r="BK393" s="178"/>
      <c r="BM393" s="178"/>
      <c r="BN393" s="178"/>
      <c r="BO393" s="178"/>
      <c r="BP393" s="178"/>
      <c r="BQ393" s="178"/>
    </row>
    <row r="394" spans="1:69" ht="30" customHeight="1" x14ac:dyDescent="0.15">
      <c r="A394" s="17"/>
      <c r="B394" s="17"/>
      <c r="C394" s="17"/>
      <c r="D394" s="17"/>
      <c r="E394" s="17"/>
      <c r="F394" s="17"/>
      <c r="G394" s="17"/>
      <c r="H394" s="270"/>
      <c r="I394" s="270"/>
      <c r="J394" s="178"/>
      <c r="K394" s="178"/>
      <c r="L394" s="178"/>
      <c r="M394" s="178"/>
      <c r="N394" s="178"/>
      <c r="O394" s="178"/>
      <c r="P394" s="178"/>
      <c r="Q394" s="178"/>
      <c r="R394" s="178"/>
      <c r="S394" s="178"/>
      <c r="T394" s="178"/>
      <c r="U394" s="271"/>
      <c r="V394" s="178"/>
      <c r="W394" s="178"/>
      <c r="X394" s="178"/>
      <c r="Y394" s="178"/>
      <c r="Z394" s="178"/>
      <c r="AA394" s="178"/>
      <c r="AB394" s="178"/>
      <c r="AC394" s="178"/>
      <c r="AD394" s="178"/>
      <c r="AE394" s="178"/>
      <c r="AF394" s="178"/>
      <c r="AG394" s="178"/>
      <c r="AH394" s="178"/>
      <c r="AI394" s="178"/>
      <c r="AJ394" s="178"/>
      <c r="AK394" s="178"/>
      <c r="AL394" s="178"/>
      <c r="AM394" s="178"/>
      <c r="AN394" s="178"/>
      <c r="AO394" s="178"/>
      <c r="AP394" s="178"/>
      <c r="AQ394" s="178"/>
      <c r="AR394" s="178"/>
      <c r="AS394" s="178"/>
      <c r="AT394" s="178"/>
      <c r="BI394" s="178"/>
      <c r="BJ394" s="178"/>
      <c r="BK394" s="178"/>
      <c r="BM394" s="178"/>
      <c r="BN394" s="178"/>
      <c r="BO394" s="178"/>
      <c r="BP394" s="178"/>
      <c r="BQ394" s="178"/>
    </row>
    <row r="395" spans="1:69" ht="30" customHeight="1" x14ac:dyDescent="0.15">
      <c r="A395" s="17"/>
      <c r="B395" s="17"/>
      <c r="C395" s="17"/>
      <c r="D395" s="17"/>
      <c r="E395" s="17"/>
      <c r="F395" s="17"/>
      <c r="G395" s="17"/>
      <c r="H395" s="270"/>
      <c r="I395" s="270"/>
      <c r="J395" s="178"/>
      <c r="K395" s="178"/>
      <c r="L395" s="178"/>
      <c r="M395" s="178"/>
      <c r="N395" s="178"/>
      <c r="O395" s="178"/>
      <c r="P395" s="178"/>
      <c r="Q395" s="178"/>
      <c r="R395" s="178"/>
      <c r="S395" s="178"/>
      <c r="T395" s="178"/>
      <c r="U395" s="271"/>
      <c r="V395" s="178"/>
      <c r="W395" s="178"/>
      <c r="X395" s="178"/>
      <c r="Y395" s="178"/>
      <c r="Z395" s="178"/>
      <c r="AA395" s="178"/>
      <c r="AB395" s="178"/>
      <c r="AC395" s="178"/>
      <c r="AD395" s="178"/>
      <c r="AE395" s="178"/>
      <c r="AF395" s="178"/>
      <c r="AG395" s="178"/>
      <c r="AH395" s="178"/>
      <c r="AI395" s="178"/>
      <c r="AJ395" s="178"/>
      <c r="AK395" s="178"/>
      <c r="AL395" s="178"/>
      <c r="AM395" s="178"/>
      <c r="AN395" s="178"/>
      <c r="AO395" s="178"/>
      <c r="AP395" s="178"/>
      <c r="AQ395" s="178"/>
      <c r="AR395" s="178"/>
      <c r="AS395" s="178"/>
      <c r="AT395" s="178"/>
      <c r="BI395" s="178"/>
      <c r="BJ395" s="178"/>
      <c r="BK395" s="178"/>
      <c r="BM395" s="178"/>
      <c r="BN395" s="178"/>
      <c r="BO395" s="178"/>
      <c r="BP395" s="178"/>
      <c r="BQ395" s="178"/>
    </row>
    <row r="396" spans="1:69" ht="30" customHeight="1" x14ac:dyDescent="0.15">
      <c r="A396" s="17"/>
      <c r="B396" s="17"/>
      <c r="C396" s="17"/>
      <c r="D396" s="17"/>
      <c r="E396" s="17"/>
      <c r="F396" s="17"/>
      <c r="G396" s="17"/>
      <c r="H396" s="270"/>
      <c r="I396" s="270"/>
      <c r="J396" s="178"/>
      <c r="K396" s="178"/>
      <c r="L396" s="178"/>
      <c r="M396" s="178"/>
      <c r="N396" s="178"/>
      <c r="O396" s="178"/>
      <c r="P396" s="178"/>
      <c r="Q396" s="178"/>
      <c r="R396" s="178"/>
      <c r="S396" s="178"/>
      <c r="T396" s="178"/>
      <c r="U396" s="271"/>
      <c r="V396" s="178"/>
      <c r="W396" s="178"/>
      <c r="X396" s="178"/>
      <c r="Y396" s="178"/>
      <c r="Z396" s="178"/>
      <c r="AA396" s="178"/>
      <c r="AB396" s="178"/>
      <c r="AC396" s="178"/>
      <c r="AD396" s="178"/>
      <c r="AE396" s="178"/>
      <c r="AF396" s="178"/>
      <c r="AG396" s="178"/>
      <c r="AH396" s="178"/>
      <c r="AI396" s="178"/>
      <c r="AJ396" s="178"/>
      <c r="AK396" s="178"/>
      <c r="AL396" s="178"/>
      <c r="AM396" s="178"/>
      <c r="AN396" s="178"/>
      <c r="AO396" s="178"/>
      <c r="AP396" s="178"/>
      <c r="AQ396" s="178"/>
      <c r="AR396" s="178"/>
      <c r="AS396" s="178"/>
      <c r="AT396" s="178"/>
      <c r="BI396" s="178"/>
      <c r="BJ396" s="178"/>
      <c r="BK396" s="178"/>
      <c r="BM396" s="178"/>
      <c r="BN396" s="178"/>
      <c r="BO396" s="178"/>
      <c r="BP396" s="178"/>
      <c r="BQ396" s="178"/>
    </row>
    <row r="397" spans="1:69" ht="30" customHeight="1" x14ac:dyDescent="0.15">
      <c r="A397" s="17"/>
      <c r="B397" s="17"/>
      <c r="C397" s="17"/>
      <c r="D397" s="17"/>
      <c r="E397" s="17"/>
      <c r="F397" s="17"/>
      <c r="G397" s="17"/>
      <c r="H397" s="270"/>
      <c r="I397" s="270"/>
      <c r="J397" s="178"/>
      <c r="K397" s="178"/>
      <c r="L397" s="178"/>
      <c r="M397" s="178"/>
      <c r="N397" s="178"/>
      <c r="O397" s="178"/>
      <c r="P397" s="178"/>
      <c r="Q397" s="178"/>
      <c r="R397" s="178"/>
      <c r="S397" s="178"/>
      <c r="T397" s="178"/>
      <c r="U397" s="271"/>
      <c r="V397" s="178"/>
      <c r="W397" s="178"/>
      <c r="X397" s="178"/>
      <c r="Y397" s="178"/>
      <c r="Z397" s="178"/>
      <c r="AA397" s="178"/>
      <c r="AB397" s="178"/>
      <c r="AC397" s="178"/>
      <c r="AD397" s="178"/>
      <c r="AE397" s="178"/>
      <c r="AF397" s="178"/>
      <c r="AG397" s="178"/>
      <c r="AH397" s="178"/>
      <c r="AI397" s="178"/>
      <c r="AJ397" s="178"/>
      <c r="AK397" s="178"/>
      <c r="AL397" s="178"/>
      <c r="AM397" s="178"/>
      <c r="AN397" s="178"/>
      <c r="AO397" s="178"/>
      <c r="AP397" s="178"/>
      <c r="AQ397" s="178"/>
      <c r="AR397" s="178"/>
      <c r="AS397" s="178"/>
      <c r="AT397" s="178"/>
      <c r="BI397" s="178"/>
      <c r="BJ397" s="178"/>
      <c r="BK397" s="178"/>
      <c r="BM397" s="178"/>
      <c r="BN397" s="178"/>
      <c r="BO397" s="178"/>
      <c r="BP397" s="178"/>
      <c r="BQ397" s="178"/>
    </row>
    <row r="398" spans="1:69" ht="30" customHeight="1" x14ac:dyDescent="0.15">
      <c r="A398" s="17"/>
      <c r="B398" s="17"/>
      <c r="C398" s="17"/>
      <c r="D398" s="17"/>
      <c r="E398" s="17"/>
      <c r="F398" s="17"/>
      <c r="G398" s="17"/>
      <c r="H398" s="270"/>
      <c r="I398" s="270"/>
      <c r="J398" s="178"/>
      <c r="K398" s="178"/>
      <c r="L398" s="178"/>
      <c r="M398" s="178"/>
      <c r="N398" s="178"/>
      <c r="O398" s="178"/>
      <c r="P398" s="178"/>
      <c r="Q398" s="178"/>
      <c r="R398" s="178"/>
      <c r="S398" s="178"/>
      <c r="T398" s="178"/>
      <c r="U398" s="271"/>
      <c r="V398" s="178"/>
      <c r="W398" s="178"/>
      <c r="X398" s="178"/>
      <c r="Y398" s="178"/>
      <c r="Z398" s="178"/>
      <c r="AA398" s="178"/>
      <c r="AB398" s="178"/>
      <c r="AC398" s="178"/>
      <c r="AD398" s="178"/>
      <c r="AE398" s="178"/>
      <c r="AF398" s="178"/>
      <c r="AG398" s="178"/>
      <c r="AH398" s="178"/>
      <c r="AI398" s="178"/>
      <c r="AJ398" s="178"/>
      <c r="AK398" s="178"/>
      <c r="AL398" s="178"/>
      <c r="AM398" s="178"/>
      <c r="AN398" s="178"/>
      <c r="AO398" s="178"/>
      <c r="AP398" s="178"/>
      <c r="AQ398" s="178"/>
      <c r="AR398" s="178"/>
      <c r="AS398" s="178"/>
      <c r="AT398" s="178"/>
      <c r="BI398" s="178"/>
      <c r="BJ398" s="178"/>
      <c r="BK398" s="178"/>
      <c r="BM398" s="178"/>
      <c r="BN398" s="178"/>
      <c r="BO398" s="178"/>
      <c r="BP398" s="178"/>
      <c r="BQ398" s="178"/>
    </row>
    <row r="399" spans="1:69" ht="30" customHeight="1" x14ac:dyDescent="0.15">
      <c r="A399" s="17"/>
      <c r="B399" s="17"/>
      <c r="C399" s="17"/>
      <c r="D399" s="17"/>
      <c r="E399" s="17"/>
      <c r="F399" s="17"/>
      <c r="G399" s="17"/>
      <c r="H399" s="270"/>
      <c r="I399" s="270"/>
      <c r="J399" s="178"/>
      <c r="K399" s="178"/>
      <c r="L399" s="178"/>
      <c r="M399" s="178"/>
      <c r="N399" s="178"/>
      <c r="O399" s="178"/>
      <c r="P399" s="178"/>
      <c r="Q399" s="178"/>
      <c r="R399" s="178"/>
      <c r="S399" s="178"/>
      <c r="T399" s="178"/>
      <c r="U399" s="271"/>
      <c r="V399" s="178"/>
      <c r="W399" s="178"/>
      <c r="X399" s="178"/>
      <c r="Y399" s="178"/>
      <c r="Z399" s="178"/>
      <c r="AA399" s="178"/>
      <c r="AB399" s="178"/>
      <c r="AC399" s="178"/>
      <c r="AD399" s="178"/>
      <c r="AE399" s="178"/>
      <c r="AF399" s="178"/>
      <c r="AG399" s="178"/>
      <c r="AH399" s="178"/>
      <c r="AI399" s="178"/>
      <c r="AJ399" s="178"/>
      <c r="AK399" s="178"/>
      <c r="AL399" s="178"/>
      <c r="AM399" s="178"/>
      <c r="AN399" s="178"/>
      <c r="AO399" s="178"/>
      <c r="AP399" s="178"/>
      <c r="AQ399" s="178"/>
      <c r="AR399" s="178"/>
      <c r="AS399" s="178"/>
      <c r="AT399" s="178"/>
      <c r="BI399" s="178"/>
      <c r="BJ399" s="178"/>
      <c r="BK399" s="178"/>
      <c r="BM399" s="178"/>
      <c r="BN399" s="178"/>
      <c r="BO399" s="178"/>
      <c r="BP399" s="178"/>
      <c r="BQ399" s="178"/>
    </row>
    <row r="400" spans="1:69" ht="30" customHeight="1" x14ac:dyDescent="0.15">
      <c r="A400" s="17"/>
      <c r="B400" s="17"/>
      <c r="C400" s="17"/>
      <c r="D400" s="17"/>
      <c r="E400" s="17"/>
      <c r="F400" s="17"/>
      <c r="G400" s="17"/>
      <c r="H400" s="270"/>
      <c r="I400" s="270"/>
      <c r="J400" s="178"/>
      <c r="K400" s="178"/>
      <c r="L400" s="178"/>
      <c r="M400" s="178"/>
      <c r="N400" s="178"/>
      <c r="O400" s="178"/>
      <c r="P400" s="178"/>
      <c r="Q400" s="178"/>
      <c r="R400" s="178"/>
      <c r="S400" s="178"/>
      <c r="T400" s="178"/>
      <c r="U400" s="271"/>
      <c r="V400" s="178"/>
      <c r="W400" s="178"/>
      <c r="X400" s="178"/>
      <c r="Y400" s="178"/>
      <c r="Z400" s="178"/>
      <c r="AA400" s="178"/>
      <c r="AB400" s="178"/>
      <c r="AC400" s="178"/>
      <c r="AD400" s="178"/>
      <c r="AE400" s="178"/>
      <c r="AF400" s="178"/>
      <c r="AG400" s="178"/>
      <c r="AH400" s="178"/>
      <c r="AI400" s="178"/>
      <c r="AJ400" s="178"/>
      <c r="AK400" s="178"/>
      <c r="AL400" s="178"/>
      <c r="AM400" s="178"/>
      <c r="AN400" s="178"/>
      <c r="AO400" s="178"/>
      <c r="AP400" s="178"/>
      <c r="AQ400" s="178"/>
      <c r="AR400" s="178"/>
      <c r="AS400" s="178"/>
      <c r="AT400" s="178"/>
      <c r="BI400" s="178"/>
      <c r="BJ400" s="178"/>
      <c r="BK400" s="178"/>
      <c r="BM400" s="178"/>
      <c r="BN400" s="178"/>
      <c r="BO400" s="178"/>
      <c r="BP400" s="178"/>
      <c r="BQ400" s="178"/>
    </row>
    <row r="401" spans="1:69" ht="30" customHeight="1" x14ac:dyDescent="0.15">
      <c r="A401" s="17"/>
      <c r="B401" s="17"/>
      <c r="C401" s="17"/>
      <c r="D401" s="17"/>
      <c r="E401" s="17"/>
      <c r="F401" s="17"/>
      <c r="G401" s="17"/>
      <c r="H401" s="270"/>
      <c r="I401" s="270"/>
      <c r="J401" s="178"/>
      <c r="K401" s="178"/>
      <c r="L401" s="178"/>
      <c r="M401" s="178"/>
      <c r="N401" s="178"/>
      <c r="O401" s="178"/>
      <c r="P401" s="178"/>
      <c r="Q401" s="178"/>
      <c r="R401" s="178"/>
      <c r="S401" s="178"/>
      <c r="T401" s="178"/>
      <c r="U401" s="271"/>
      <c r="V401" s="178"/>
      <c r="W401" s="178"/>
      <c r="X401" s="178"/>
      <c r="Y401" s="178"/>
      <c r="Z401" s="178"/>
      <c r="AA401" s="178"/>
      <c r="AB401" s="178"/>
      <c r="AC401" s="178"/>
      <c r="AD401" s="178"/>
      <c r="AE401" s="178"/>
      <c r="AF401" s="178"/>
      <c r="AG401" s="178"/>
      <c r="AH401" s="178"/>
      <c r="AI401" s="178"/>
      <c r="AJ401" s="178"/>
      <c r="AK401" s="178"/>
      <c r="AL401" s="178"/>
      <c r="AM401" s="178"/>
      <c r="AN401" s="178"/>
      <c r="AO401" s="178"/>
      <c r="AP401" s="178"/>
      <c r="AQ401" s="178"/>
      <c r="AR401" s="178"/>
      <c r="AS401" s="178"/>
      <c r="AT401" s="178"/>
      <c r="BI401" s="178"/>
      <c r="BJ401" s="178"/>
      <c r="BK401" s="178"/>
      <c r="BM401" s="178"/>
      <c r="BN401" s="178"/>
      <c r="BO401" s="178"/>
      <c r="BP401" s="178"/>
      <c r="BQ401" s="178"/>
    </row>
    <row r="402" spans="1:69" ht="30" customHeight="1" x14ac:dyDescent="0.15">
      <c r="A402" s="17"/>
      <c r="B402" s="17"/>
      <c r="C402" s="17"/>
      <c r="D402" s="17"/>
      <c r="E402" s="17"/>
      <c r="F402" s="17"/>
      <c r="G402" s="17"/>
      <c r="H402" s="270"/>
      <c r="I402" s="270"/>
      <c r="J402" s="178"/>
      <c r="K402" s="178"/>
      <c r="L402" s="178"/>
      <c r="M402" s="178"/>
      <c r="N402" s="178"/>
      <c r="O402" s="178"/>
      <c r="P402" s="178"/>
      <c r="Q402" s="178"/>
      <c r="R402" s="178"/>
      <c r="S402" s="178"/>
      <c r="T402" s="178"/>
      <c r="U402" s="271"/>
      <c r="V402" s="178"/>
      <c r="W402" s="178"/>
      <c r="X402" s="178"/>
      <c r="Y402" s="178"/>
      <c r="Z402" s="178"/>
      <c r="AA402" s="178"/>
      <c r="AB402" s="178"/>
      <c r="AC402" s="178"/>
      <c r="AD402" s="178"/>
      <c r="AE402" s="178"/>
      <c r="AF402" s="178"/>
      <c r="AG402" s="178"/>
      <c r="AH402" s="178"/>
      <c r="AI402" s="178"/>
      <c r="AJ402" s="178"/>
      <c r="AK402" s="178"/>
      <c r="AL402" s="178"/>
      <c r="AM402" s="178"/>
      <c r="AN402" s="178"/>
      <c r="AO402" s="178"/>
      <c r="AP402" s="178"/>
      <c r="AQ402" s="178"/>
      <c r="AR402" s="178"/>
      <c r="AS402" s="178"/>
      <c r="AT402" s="178"/>
      <c r="BI402" s="178"/>
      <c r="BJ402" s="178"/>
      <c r="BK402" s="178"/>
      <c r="BM402" s="178"/>
      <c r="BN402" s="178"/>
      <c r="BO402" s="178"/>
      <c r="BP402" s="178"/>
      <c r="BQ402" s="178"/>
    </row>
    <row r="403" spans="1:69" ht="30" customHeight="1" x14ac:dyDescent="0.15">
      <c r="A403" s="17"/>
      <c r="B403" s="17"/>
      <c r="C403" s="17"/>
      <c r="D403" s="17"/>
      <c r="E403" s="17"/>
      <c r="F403" s="17"/>
      <c r="G403" s="17"/>
      <c r="H403" s="270"/>
      <c r="I403" s="270"/>
      <c r="J403" s="178"/>
      <c r="K403" s="178"/>
      <c r="L403" s="178"/>
      <c r="M403" s="178"/>
      <c r="N403" s="178"/>
      <c r="O403" s="178"/>
      <c r="P403" s="178"/>
      <c r="Q403" s="178"/>
      <c r="R403" s="178"/>
      <c r="S403" s="178"/>
      <c r="T403" s="178"/>
      <c r="U403" s="271"/>
      <c r="V403" s="178"/>
      <c r="W403" s="178"/>
      <c r="X403" s="178"/>
      <c r="Y403" s="178"/>
      <c r="Z403" s="178"/>
      <c r="AA403" s="178"/>
      <c r="AB403" s="178"/>
      <c r="AC403" s="178"/>
      <c r="AD403" s="178"/>
      <c r="AE403" s="178"/>
      <c r="AF403" s="178"/>
      <c r="AG403" s="178"/>
      <c r="AH403" s="178"/>
      <c r="AI403" s="178"/>
      <c r="AJ403" s="178"/>
      <c r="AK403" s="178"/>
      <c r="AL403" s="178"/>
      <c r="AM403" s="178"/>
      <c r="AN403" s="178"/>
      <c r="AO403" s="178"/>
      <c r="AP403" s="178"/>
      <c r="AQ403" s="178"/>
      <c r="AR403" s="178"/>
      <c r="AS403" s="178"/>
      <c r="AT403" s="178"/>
      <c r="BI403" s="178"/>
      <c r="BJ403" s="178"/>
      <c r="BK403" s="178"/>
      <c r="BM403" s="178"/>
      <c r="BN403" s="178"/>
      <c r="BO403" s="178"/>
      <c r="BP403" s="178"/>
      <c r="BQ403" s="178"/>
    </row>
    <row r="404" spans="1:69" ht="30" customHeight="1" x14ac:dyDescent="0.15">
      <c r="A404" s="17"/>
      <c r="B404" s="17"/>
      <c r="C404" s="17"/>
      <c r="D404" s="17"/>
      <c r="E404" s="17"/>
      <c r="F404" s="17"/>
      <c r="G404" s="17"/>
      <c r="H404" s="270"/>
      <c r="I404" s="270"/>
      <c r="J404" s="178"/>
      <c r="K404" s="178"/>
      <c r="L404" s="178"/>
      <c r="M404" s="178"/>
      <c r="N404" s="178"/>
      <c r="O404" s="178"/>
      <c r="P404" s="178"/>
      <c r="Q404" s="178"/>
      <c r="R404" s="178"/>
      <c r="S404" s="178"/>
      <c r="T404" s="178"/>
      <c r="U404" s="271"/>
      <c r="V404" s="178"/>
      <c r="W404" s="178"/>
      <c r="X404" s="178"/>
      <c r="Y404" s="178"/>
      <c r="Z404" s="178"/>
      <c r="AA404" s="178"/>
      <c r="AB404" s="178"/>
      <c r="AC404" s="178"/>
      <c r="AD404" s="178"/>
      <c r="AE404" s="178"/>
      <c r="AF404" s="178"/>
      <c r="AG404" s="178"/>
      <c r="AH404" s="178"/>
      <c r="AI404" s="178"/>
      <c r="AJ404" s="178"/>
      <c r="AK404" s="178"/>
      <c r="AL404" s="178"/>
      <c r="AM404" s="178"/>
      <c r="AN404" s="178"/>
      <c r="AO404" s="178"/>
      <c r="AP404" s="178"/>
      <c r="AQ404" s="178"/>
      <c r="AR404" s="178"/>
      <c r="AS404" s="178"/>
      <c r="AT404" s="178"/>
      <c r="BI404" s="178"/>
      <c r="BJ404" s="178"/>
      <c r="BK404" s="178"/>
      <c r="BM404" s="178"/>
      <c r="BN404" s="178"/>
      <c r="BO404" s="178"/>
      <c r="BP404" s="178"/>
      <c r="BQ404" s="178"/>
    </row>
    <row r="405" spans="1:69" ht="30" customHeight="1" x14ac:dyDescent="0.15">
      <c r="A405" s="17"/>
      <c r="B405" s="17"/>
      <c r="C405" s="17"/>
      <c r="D405" s="17"/>
      <c r="E405" s="17"/>
      <c r="F405" s="17"/>
      <c r="G405" s="17"/>
      <c r="H405" s="270"/>
      <c r="I405" s="270"/>
      <c r="J405" s="178"/>
      <c r="K405" s="178"/>
      <c r="L405" s="178"/>
      <c r="M405" s="178"/>
      <c r="N405" s="178"/>
      <c r="O405" s="178"/>
      <c r="P405" s="178"/>
      <c r="Q405" s="178"/>
      <c r="R405" s="178"/>
      <c r="S405" s="178"/>
      <c r="T405" s="178"/>
      <c r="U405" s="271"/>
      <c r="V405" s="178"/>
      <c r="W405" s="178"/>
      <c r="X405" s="178"/>
      <c r="Y405" s="178"/>
      <c r="Z405" s="178"/>
      <c r="AA405" s="178"/>
      <c r="AB405" s="178"/>
      <c r="AC405" s="178"/>
      <c r="AD405" s="178"/>
      <c r="AE405" s="178"/>
      <c r="AF405" s="178"/>
      <c r="AG405" s="178"/>
      <c r="AH405" s="178"/>
      <c r="AI405" s="178"/>
      <c r="AJ405" s="178"/>
      <c r="AK405" s="178"/>
      <c r="AL405" s="178"/>
      <c r="AM405" s="178"/>
      <c r="AN405" s="178"/>
      <c r="AO405" s="178"/>
      <c r="AP405" s="178"/>
      <c r="AQ405" s="178"/>
      <c r="AR405" s="178"/>
      <c r="AS405" s="178"/>
      <c r="AT405" s="178"/>
      <c r="BI405" s="178"/>
      <c r="BJ405" s="178"/>
      <c r="BK405" s="178"/>
      <c r="BM405" s="178"/>
      <c r="BN405" s="178"/>
      <c r="BO405" s="178"/>
      <c r="BP405" s="178"/>
      <c r="BQ405" s="178"/>
    </row>
    <row r="406" spans="1:69" ht="30" customHeight="1" x14ac:dyDescent="0.15">
      <c r="A406" s="17"/>
      <c r="B406" s="17"/>
      <c r="C406" s="17"/>
      <c r="D406" s="17"/>
      <c r="E406" s="17"/>
      <c r="F406" s="17"/>
      <c r="G406" s="17"/>
      <c r="H406" s="270"/>
      <c r="I406" s="270"/>
      <c r="J406" s="178"/>
      <c r="K406" s="178"/>
      <c r="L406" s="178"/>
      <c r="M406" s="178"/>
      <c r="N406" s="178"/>
      <c r="O406" s="178"/>
      <c r="P406" s="178"/>
      <c r="Q406" s="178"/>
      <c r="R406" s="178"/>
      <c r="S406" s="178"/>
      <c r="T406" s="178"/>
      <c r="U406" s="271"/>
      <c r="V406" s="178"/>
      <c r="W406" s="178"/>
      <c r="X406" s="178"/>
      <c r="Y406" s="178"/>
      <c r="Z406" s="178"/>
      <c r="AA406" s="178"/>
      <c r="AB406" s="178"/>
      <c r="AC406" s="178"/>
      <c r="AD406" s="178"/>
      <c r="AE406" s="178"/>
      <c r="AF406" s="178"/>
      <c r="AG406" s="178"/>
      <c r="AH406" s="178"/>
      <c r="AI406" s="178"/>
      <c r="AJ406" s="178"/>
      <c r="AK406" s="178"/>
      <c r="AL406" s="178"/>
      <c r="AM406" s="178"/>
      <c r="AN406" s="178"/>
      <c r="AO406" s="178"/>
      <c r="AP406" s="178"/>
      <c r="AQ406" s="178"/>
      <c r="AR406" s="178"/>
      <c r="AS406" s="178"/>
      <c r="AT406" s="178"/>
      <c r="BI406" s="178"/>
      <c r="BJ406" s="178"/>
      <c r="BK406" s="178"/>
      <c r="BM406" s="178"/>
      <c r="BN406" s="178"/>
      <c r="BO406" s="178"/>
      <c r="BP406" s="178"/>
      <c r="BQ406" s="178"/>
    </row>
    <row r="407" spans="1:69" ht="30" customHeight="1" x14ac:dyDescent="0.15">
      <c r="A407" s="17"/>
      <c r="B407" s="17"/>
      <c r="C407" s="17"/>
      <c r="D407" s="17"/>
      <c r="E407" s="17"/>
      <c r="F407" s="17"/>
      <c r="G407" s="17"/>
      <c r="H407" s="270"/>
      <c r="I407" s="270"/>
      <c r="J407" s="178"/>
      <c r="K407" s="178"/>
      <c r="L407" s="178"/>
      <c r="M407" s="178"/>
      <c r="N407" s="178"/>
      <c r="O407" s="178"/>
      <c r="P407" s="178"/>
      <c r="Q407" s="178"/>
      <c r="R407" s="178"/>
      <c r="S407" s="178"/>
      <c r="T407" s="178"/>
      <c r="U407" s="271"/>
      <c r="V407" s="178"/>
      <c r="W407" s="178"/>
      <c r="X407" s="178"/>
      <c r="Y407" s="178"/>
      <c r="Z407" s="178"/>
      <c r="AA407" s="178"/>
      <c r="AB407" s="178"/>
      <c r="AC407" s="178"/>
      <c r="AD407" s="178"/>
      <c r="AE407" s="178"/>
      <c r="AF407" s="178"/>
      <c r="AG407" s="178"/>
      <c r="AH407" s="178"/>
      <c r="AI407" s="178"/>
      <c r="AJ407" s="178"/>
      <c r="AK407" s="178"/>
      <c r="AL407" s="178"/>
      <c r="AM407" s="178"/>
      <c r="AN407" s="178"/>
      <c r="AO407" s="178"/>
      <c r="AP407" s="178"/>
      <c r="AQ407" s="178"/>
      <c r="AR407" s="178"/>
      <c r="AS407" s="178"/>
      <c r="AT407" s="178"/>
      <c r="BI407" s="178"/>
      <c r="BJ407" s="178"/>
      <c r="BK407" s="178"/>
      <c r="BM407" s="178"/>
      <c r="BN407" s="178"/>
      <c r="BO407" s="178"/>
      <c r="BP407" s="178"/>
      <c r="BQ407" s="178"/>
    </row>
    <row r="408" spans="1:69" ht="30" customHeight="1" x14ac:dyDescent="0.15">
      <c r="A408" s="17"/>
      <c r="B408" s="17"/>
      <c r="C408" s="17"/>
      <c r="D408" s="17"/>
      <c r="E408" s="17"/>
      <c r="F408" s="17"/>
      <c r="G408" s="17"/>
      <c r="H408" s="270"/>
      <c r="I408" s="270"/>
      <c r="J408" s="178"/>
      <c r="K408" s="178"/>
      <c r="L408" s="178"/>
      <c r="M408" s="178"/>
      <c r="N408" s="178"/>
      <c r="O408" s="178"/>
      <c r="P408" s="178"/>
      <c r="Q408" s="178"/>
      <c r="R408" s="178"/>
      <c r="S408" s="178"/>
      <c r="T408" s="178"/>
      <c r="U408" s="271"/>
      <c r="V408" s="178"/>
      <c r="W408" s="178"/>
      <c r="X408" s="178"/>
      <c r="Y408" s="178"/>
      <c r="Z408" s="178"/>
      <c r="AA408" s="178"/>
      <c r="AB408" s="178"/>
      <c r="AC408" s="178"/>
      <c r="AD408" s="178"/>
      <c r="AE408" s="178"/>
      <c r="AF408" s="178"/>
      <c r="AG408" s="178"/>
      <c r="AH408" s="178"/>
      <c r="AI408" s="178"/>
      <c r="AJ408" s="178"/>
      <c r="AK408" s="178"/>
      <c r="AL408" s="178"/>
      <c r="AM408" s="178"/>
      <c r="AN408" s="178"/>
      <c r="AO408" s="178"/>
      <c r="AP408" s="178"/>
      <c r="AQ408" s="178"/>
      <c r="AR408" s="178"/>
      <c r="AS408" s="178"/>
      <c r="AT408" s="178"/>
      <c r="BI408" s="178"/>
      <c r="BJ408" s="178"/>
      <c r="BK408" s="178"/>
      <c r="BM408" s="178"/>
      <c r="BN408" s="178"/>
      <c r="BO408" s="178"/>
      <c r="BP408" s="178"/>
      <c r="BQ408" s="178"/>
    </row>
    <row r="409" spans="1:69" ht="30" customHeight="1" x14ac:dyDescent="0.15">
      <c r="A409" s="17"/>
      <c r="B409" s="17"/>
      <c r="C409" s="17"/>
      <c r="D409" s="17"/>
      <c r="E409" s="17"/>
      <c r="F409" s="17"/>
      <c r="G409" s="17"/>
      <c r="H409" s="270"/>
      <c r="I409" s="270"/>
      <c r="J409" s="178"/>
      <c r="K409" s="178"/>
      <c r="L409" s="178"/>
      <c r="M409" s="178"/>
      <c r="N409" s="178"/>
      <c r="O409" s="178"/>
      <c r="P409" s="178"/>
      <c r="Q409" s="178"/>
      <c r="R409" s="178"/>
      <c r="S409" s="178"/>
      <c r="T409" s="178"/>
      <c r="U409" s="271"/>
      <c r="V409" s="178"/>
      <c r="W409" s="178"/>
      <c r="X409" s="178"/>
      <c r="Y409" s="178"/>
      <c r="Z409" s="178"/>
      <c r="AA409" s="178"/>
      <c r="AB409" s="178"/>
      <c r="AC409" s="178"/>
      <c r="AD409" s="178"/>
      <c r="AE409" s="178"/>
      <c r="AF409" s="178"/>
      <c r="AG409" s="178"/>
      <c r="AH409" s="178"/>
      <c r="AI409" s="178"/>
      <c r="AJ409" s="178"/>
      <c r="AK409" s="178"/>
      <c r="AL409" s="178"/>
      <c r="AM409" s="178"/>
      <c r="AN409" s="178"/>
      <c r="AO409" s="178"/>
      <c r="AP409" s="178"/>
      <c r="AQ409" s="178"/>
      <c r="AR409" s="178"/>
      <c r="AS409" s="178"/>
      <c r="AT409" s="178"/>
      <c r="BI409" s="178"/>
      <c r="BJ409" s="178"/>
      <c r="BK409" s="178"/>
      <c r="BM409" s="178"/>
      <c r="BN409" s="178"/>
      <c r="BO409" s="178"/>
      <c r="BP409" s="178"/>
      <c r="BQ409" s="178"/>
    </row>
    <row r="410" spans="1:69" ht="30" customHeight="1" x14ac:dyDescent="0.15">
      <c r="A410" s="17"/>
      <c r="B410" s="17"/>
      <c r="C410" s="17"/>
      <c r="D410" s="17"/>
      <c r="E410" s="17"/>
      <c r="F410" s="17"/>
      <c r="G410" s="17"/>
      <c r="H410" s="270"/>
      <c r="I410" s="270"/>
      <c r="J410" s="178"/>
      <c r="K410" s="178"/>
      <c r="L410" s="178"/>
      <c r="M410" s="178"/>
      <c r="N410" s="178"/>
      <c r="O410" s="178"/>
      <c r="P410" s="178"/>
      <c r="Q410" s="178"/>
      <c r="R410" s="178"/>
      <c r="S410" s="178"/>
      <c r="T410" s="178"/>
      <c r="U410" s="271"/>
      <c r="V410" s="178"/>
      <c r="W410" s="178"/>
      <c r="X410" s="178"/>
      <c r="Y410" s="178"/>
      <c r="Z410" s="178"/>
      <c r="AA410" s="178"/>
      <c r="AB410" s="178"/>
      <c r="AC410" s="178"/>
      <c r="AD410" s="178"/>
      <c r="AE410" s="178"/>
      <c r="AF410" s="178"/>
      <c r="AG410" s="178"/>
      <c r="AH410" s="178"/>
      <c r="AI410" s="178"/>
      <c r="AJ410" s="178"/>
      <c r="AK410" s="178"/>
      <c r="AL410" s="178"/>
      <c r="AM410" s="178"/>
      <c r="AN410" s="178"/>
      <c r="AO410" s="178"/>
      <c r="AP410" s="178"/>
      <c r="AQ410" s="178"/>
      <c r="AR410" s="178"/>
      <c r="AS410" s="178"/>
      <c r="AT410" s="178"/>
      <c r="BI410" s="178"/>
      <c r="BJ410" s="178"/>
      <c r="BK410" s="178"/>
      <c r="BM410" s="178"/>
      <c r="BN410" s="178"/>
      <c r="BO410" s="178"/>
      <c r="BP410" s="178"/>
      <c r="BQ410" s="178"/>
    </row>
    <row r="411" spans="1:69" ht="30" customHeight="1" x14ac:dyDescent="0.15">
      <c r="A411" s="17"/>
      <c r="B411" s="17"/>
      <c r="C411" s="17"/>
      <c r="D411" s="17"/>
      <c r="E411" s="17"/>
      <c r="F411" s="17"/>
      <c r="G411" s="17"/>
      <c r="H411" s="270"/>
      <c r="I411" s="270"/>
      <c r="J411" s="178"/>
      <c r="K411" s="178"/>
      <c r="L411" s="178"/>
      <c r="M411" s="178"/>
      <c r="N411" s="178"/>
      <c r="O411" s="178"/>
      <c r="P411" s="178"/>
      <c r="Q411" s="178"/>
      <c r="R411" s="178"/>
      <c r="S411" s="178"/>
      <c r="T411" s="178"/>
      <c r="U411" s="271"/>
      <c r="V411" s="178"/>
      <c r="W411" s="178"/>
      <c r="X411" s="178"/>
      <c r="Y411" s="178"/>
      <c r="Z411" s="178"/>
      <c r="AA411" s="178"/>
      <c r="AB411" s="178"/>
      <c r="AC411" s="178"/>
      <c r="AD411" s="178"/>
      <c r="AE411" s="178"/>
      <c r="AF411" s="178"/>
      <c r="AG411" s="178"/>
      <c r="AH411" s="178"/>
      <c r="AI411" s="178"/>
      <c r="AJ411" s="178"/>
      <c r="AK411" s="178"/>
      <c r="AL411" s="178"/>
      <c r="AM411" s="178"/>
      <c r="AN411" s="178"/>
      <c r="AO411" s="178"/>
      <c r="AP411" s="178"/>
      <c r="AQ411" s="178"/>
      <c r="AR411" s="178"/>
      <c r="AS411" s="178"/>
      <c r="AT411" s="178"/>
      <c r="BI411" s="178"/>
      <c r="BJ411" s="178"/>
      <c r="BK411" s="178"/>
      <c r="BM411" s="178"/>
      <c r="BN411" s="178"/>
      <c r="BO411" s="178"/>
      <c r="BP411" s="178"/>
      <c r="BQ411" s="178"/>
    </row>
    <row r="412" spans="1:69" ht="30" customHeight="1" x14ac:dyDescent="0.15">
      <c r="A412" s="17"/>
      <c r="B412" s="17"/>
      <c r="C412" s="17"/>
      <c r="D412" s="17"/>
      <c r="E412" s="17"/>
      <c r="F412" s="17"/>
      <c r="G412" s="17"/>
      <c r="H412" s="270"/>
      <c r="I412" s="270"/>
      <c r="J412" s="178"/>
      <c r="K412" s="178"/>
      <c r="L412" s="178"/>
      <c r="M412" s="178"/>
      <c r="N412" s="178"/>
      <c r="O412" s="178"/>
      <c r="P412" s="178"/>
      <c r="Q412" s="178"/>
      <c r="R412" s="178"/>
      <c r="S412" s="178"/>
      <c r="T412" s="178"/>
      <c r="U412" s="271"/>
      <c r="V412" s="178"/>
      <c r="W412" s="178"/>
      <c r="X412" s="178"/>
      <c r="Y412" s="178"/>
      <c r="Z412" s="178"/>
      <c r="AA412" s="178"/>
      <c r="AB412" s="178"/>
      <c r="AC412" s="178"/>
      <c r="AD412" s="178"/>
      <c r="AE412" s="178"/>
      <c r="AF412" s="178"/>
      <c r="AG412" s="178"/>
      <c r="AH412" s="178"/>
      <c r="AI412" s="178"/>
      <c r="AJ412" s="178"/>
      <c r="AK412" s="178"/>
      <c r="AL412" s="178"/>
      <c r="AM412" s="178"/>
      <c r="AN412" s="178"/>
      <c r="AO412" s="178"/>
      <c r="AP412" s="178"/>
      <c r="AQ412" s="178"/>
      <c r="AR412" s="178"/>
      <c r="AS412" s="178"/>
      <c r="AT412" s="178"/>
      <c r="BI412" s="178"/>
      <c r="BJ412" s="178"/>
      <c r="BK412" s="178"/>
      <c r="BM412" s="178"/>
      <c r="BN412" s="178"/>
      <c r="BO412" s="178"/>
      <c r="BP412" s="178"/>
      <c r="BQ412" s="178"/>
    </row>
    <row r="413" spans="1:69" ht="30" customHeight="1" x14ac:dyDescent="0.15">
      <c r="A413" s="17"/>
      <c r="B413" s="17"/>
      <c r="C413" s="17"/>
      <c r="D413" s="17"/>
      <c r="E413" s="17"/>
      <c r="F413" s="17"/>
      <c r="G413" s="17"/>
      <c r="H413" s="270"/>
      <c r="I413" s="270"/>
      <c r="J413" s="178"/>
      <c r="K413" s="178"/>
      <c r="L413" s="178"/>
      <c r="M413" s="178"/>
      <c r="N413" s="178"/>
      <c r="O413" s="178"/>
      <c r="P413" s="178"/>
      <c r="Q413" s="178"/>
      <c r="R413" s="178"/>
      <c r="S413" s="178"/>
      <c r="T413" s="178"/>
      <c r="U413" s="271"/>
      <c r="V413" s="178"/>
      <c r="W413" s="178"/>
      <c r="X413" s="178"/>
      <c r="Y413" s="178"/>
      <c r="Z413" s="178"/>
      <c r="AA413" s="178"/>
      <c r="AB413" s="178"/>
      <c r="AC413" s="178"/>
      <c r="AD413" s="178"/>
      <c r="AE413" s="178"/>
      <c r="AF413" s="178"/>
      <c r="AG413" s="178"/>
      <c r="AH413" s="178"/>
      <c r="AI413" s="178"/>
      <c r="AJ413" s="178"/>
      <c r="AK413" s="178"/>
      <c r="AL413" s="178"/>
      <c r="AM413" s="178"/>
      <c r="AN413" s="178"/>
      <c r="AO413" s="178"/>
      <c r="AP413" s="178"/>
      <c r="AQ413" s="178"/>
      <c r="AR413" s="178"/>
      <c r="AS413" s="178"/>
      <c r="AT413" s="178"/>
      <c r="BI413" s="178"/>
      <c r="BJ413" s="178"/>
      <c r="BK413" s="178"/>
      <c r="BM413" s="178"/>
      <c r="BN413" s="178"/>
      <c r="BO413" s="178"/>
      <c r="BP413" s="178"/>
      <c r="BQ413" s="178"/>
    </row>
    <row r="414" spans="1:69" ht="30" customHeight="1" x14ac:dyDescent="0.15">
      <c r="A414" s="17"/>
      <c r="B414" s="17"/>
      <c r="C414" s="17"/>
      <c r="D414" s="17"/>
      <c r="E414" s="17"/>
      <c r="F414" s="17"/>
      <c r="G414" s="17"/>
      <c r="H414" s="270"/>
      <c r="I414" s="270"/>
      <c r="J414" s="178"/>
      <c r="K414" s="178"/>
      <c r="L414" s="178"/>
      <c r="M414" s="178"/>
      <c r="N414" s="178"/>
      <c r="O414" s="178"/>
      <c r="P414" s="178"/>
      <c r="Q414" s="178"/>
      <c r="R414" s="178"/>
      <c r="S414" s="178"/>
      <c r="T414" s="178"/>
      <c r="U414" s="271"/>
      <c r="V414" s="178"/>
      <c r="W414" s="178"/>
      <c r="X414" s="178"/>
      <c r="Y414" s="178"/>
      <c r="Z414" s="178"/>
      <c r="AA414" s="178"/>
      <c r="AB414" s="178"/>
      <c r="AC414" s="178"/>
      <c r="AD414" s="178"/>
      <c r="AE414" s="178"/>
      <c r="AF414" s="178"/>
      <c r="AG414" s="178"/>
      <c r="AH414" s="178"/>
      <c r="AI414" s="178"/>
      <c r="AJ414" s="178"/>
      <c r="AK414" s="178"/>
      <c r="AL414" s="178"/>
      <c r="AM414" s="178"/>
      <c r="AN414" s="178"/>
      <c r="AO414" s="178"/>
      <c r="AP414" s="178"/>
      <c r="AQ414" s="178"/>
      <c r="AR414" s="178"/>
      <c r="AS414" s="178"/>
      <c r="AT414" s="178"/>
      <c r="BI414" s="178"/>
      <c r="BJ414" s="178"/>
      <c r="BK414" s="178"/>
      <c r="BM414" s="178"/>
      <c r="BN414" s="178"/>
      <c r="BO414" s="178"/>
      <c r="BP414" s="178"/>
      <c r="BQ414" s="178"/>
    </row>
    <row r="415" spans="1:69" ht="30" customHeight="1" x14ac:dyDescent="0.15">
      <c r="A415" s="17"/>
      <c r="B415" s="17"/>
      <c r="C415" s="17"/>
      <c r="D415" s="17"/>
      <c r="E415" s="17"/>
      <c r="F415" s="17"/>
      <c r="G415" s="17"/>
      <c r="H415" s="270"/>
      <c r="I415" s="270"/>
      <c r="J415" s="178"/>
      <c r="K415" s="178"/>
      <c r="L415" s="178"/>
      <c r="M415" s="178"/>
      <c r="N415" s="178"/>
      <c r="O415" s="178"/>
      <c r="P415" s="178"/>
      <c r="Q415" s="178"/>
      <c r="R415" s="178"/>
      <c r="S415" s="178"/>
      <c r="T415" s="178"/>
      <c r="U415" s="271"/>
      <c r="V415" s="178"/>
      <c r="W415" s="178"/>
      <c r="X415" s="178"/>
      <c r="Y415" s="178"/>
      <c r="Z415" s="178"/>
      <c r="AA415" s="178"/>
      <c r="AB415" s="178"/>
      <c r="AC415" s="178"/>
      <c r="AD415" s="178"/>
      <c r="AE415" s="178"/>
      <c r="AF415" s="178"/>
      <c r="AG415" s="178"/>
      <c r="AH415" s="178"/>
      <c r="AI415" s="178"/>
      <c r="AJ415" s="178"/>
      <c r="AK415" s="178"/>
      <c r="AL415" s="178"/>
      <c r="AM415" s="178"/>
      <c r="AN415" s="178"/>
      <c r="AO415" s="178"/>
      <c r="AP415" s="178"/>
      <c r="AQ415" s="178"/>
      <c r="AR415" s="178"/>
      <c r="AS415" s="178"/>
      <c r="AT415" s="178"/>
      <c r="BI415" s="178"/>
      <c r="BJ415" s="178"/>
      <c r="BK415" s="178"/>
      <c r="BM415" s="178"/>
      <c r="BN415" s="178"/>
      <c r="BO415" s="178"/>
      <c r="BP415" s="178"/>
      <c r="BQ415" s="178"/>
    </row>
    <row r="416" spans="1:69" ht="30" customHeight="1" x14ac:dyDescent="0.15">
      <c r="A416" s="17"/>
      <c r="B416" s="17"/>
      <c r="C416" s="17"/>
      <c r="D416" s="17"/>
      <c r="E416" s="17"/>
      <c r="F416" s="17"/>
      <c r="G416" s="17"/>
      <c r="H416" s="270"/>
      <c r="I416" s="270"/>
      <c r="J416" s="178"/>
      <c r="K416" s="178"/>
      <c r="L416" s="178"/>
      <c r="M416" s="178"/>
      <c r="N416" s="178"/>
      <c r="O416" s="178"/>
      <c r="P416" s="178"/>
      <c r="Q416" s="178"/>
      <c r="R416" s="178"/>
      <c r="S416" s="178"/>
      <c r="T416" s="178"/>
      <c r="U416" s="271"/>
      <c r="V416" s="178"/>
      <c r="W416" s="178"/>
      <c r="X416" s="178"/>
      <c r="Y416" s="178"/>
      <c r="Z416" s="178"/>
      <c r="AA416" s="178"/>
      <c r="AB416" s="178"/>
      <c r="AC416" s="178"/>
      <c r="AD416" s="178"/>
      <c r="AE416" s="178"/>
      <c r="AF416" s="178"/>
      <c r="AG416" s="178"/>
      <c r="AH416" s="178"/>
      <c r="AI416" s="178"/>
      <c r="AJ416" s="178"/>
      <c r="AK416" s="178"/>
      <c r="AL416" s="178"/>
      <c r="AM416" s="178"/>
      <c r="AN416" s="178"/>
      <c r="AO416" s="178"/>
      <c r="AP416" s="178"/>
      <c r="AQ416" s="178"/>
      <c r="AR416" s="178"/>
      <c r="AS416" s="178"/>
      <c r="AT416" s="178"/>
      <c r="BI416" s="178"/>
      <c r="BJ416" s="178"/>
      <c r="BK416" s="178"/>
      <c r="BM416" s="178"/>
      <c r="BN416" s="178"/>
      <c r="BO416" s="178"/>
      <c r="BP416" s="178"/>
      <c r="BQ416" s="178"/>
    </row>
    <row r="417" spans="1:69" ht="30" customHeight="1" x14ac:dyDescent="0.15">
      <c r="A417" s="17"/>
      <c r="B417" s="17"/>
      <c r="C417" s="17"/>
      <c r="D417" s="17"/>
      <c r="E417" s="17"/>
      <c r="F417" s="17"/>
      <c r="G417" s="17"/>
      <c r="H417" s="270"/>
      <c r="I417" s="270"/>
      <c r="J417" s="178"/>
      <c r="K417" s="178"/>
      <c r="L417" s="178"/>
      <c r="M417" s="178"/>
      <c r="N417" s="178"/>
      <c r="O417" s="178"/>
      <c r="P417" s="178"/>
      <c r="Q417" s="178"/>
      <c r="R417" s="178"/>
      <c r="S417" s="178"/>
      <c r="T417" s="178"/>
      <c r="U417" s="271"/>
      <c r="V417" s="178"/>
      <c r="W417" s="178"/>
      <c r="X417" s="178"/>
      <c r="Y417" s="178"/>
      <c r="Z417" s="178"/>
      <c r="AA417" s="178"/>
      <c r="AB417" s="178"/>
      <c r="AC417" s="178"/>
      <c r="AD417" s="178"/>
      <c r="AE417" s="178"/>
      <c r="AF417" s="178"/>
      <c r="AG417" s="178"/>
      <c r="AH417" s="178"/>
      <c r="AI417" s="178"/>
      <c r="AJ417" s="178"/>
      <c r="AK417" s="178"/>
      <c r="AL417" s="178"/>
      <c r="AM417" s="178"/>
      <c r="AN417" s="178"/>
      <c r="AO417" s="178"/>
      <c r="AP417" s="178"/>
      <c r="AQ417" s="178"/>
      <c r="AR417" s="178"/>
      <c r="AS417" s="178"/>
      <c r="AT417" s="178"/>
      <c r="BI417" s="178"/>
      <c r="BJ417" s="178"/>
      <c r="BK417" s="178"/>
      <c r="BM417" s="178"/>
      <c r="BN417" s="178"/>
      <c r="BO417" s="178"/>
      <c r="BP417" s="178"/>
      <c r="BQ417" s="178"/>
    </row>
    <row r="418" spans="1:69" ht="30" customHeight="1" x14ac:dyDescent="0.15">
      <c r="A418" s="17"/>
      <c r="B418" s="17"/>
      <c r="C418" s="17"/>
      <c r="D418" s="17"/>
      <c r="E418" s="17"/>
      <c r="F418" s="17"/>
      <c r="G418" s="17"/>
      <c r="H418" s="270"/>
      <c r="I418" s="270"/>
      <c r="J418" s="178"/>
      <c r="K418" s="178"/>
      <c r="L418" s="178"/>
      <c r="M418" s="178"/>
      <c r="N418" s="178"/>
      <c r="O418" s="178"/>
      <c r="P418" s="178"/>
      <c r="Q418" s="178"/>
      <c r="R418" s="178"/>
      <c r="S418" s="178"/>
      <c r="T418" s="178"/>
      <c r="U418" s="271"/>
      <c r="V418" s="178"/>
      <c r="W418" s="178"/>
      <c r="X418" s="178"/>
      <c r="Y418" s="178"/>
      <c r="Z418" s="178"/>
      <c r="AA418" s="178"/>
      <c r="AB418" s="178"/>
      <c r="AC418" s="178"/>
      <c r="AD418" s="178"/>
      <c r="AE418" s="178"/>
      <c r="AF418" s="178"/>
      <c r="AG418" s="178"/>
      <c r="AH418" s="178"/>
      <c r="AI418" s="178"/>
      <c r="AJ418" s="178"/>
      <c r="AK418" s="178"/>
      <c r="AL418" s="178"/>
      <c r="AM418" s="178"/>
      <c r="AN418" s="178"/>
      <c r="AO418" s="178"/>
      <c r="AP418" s="178"/>
      <c r="AQ418" s="178"/>
      <c r="AR418" s="178"/>
      <c r="AS418" s="178"/>
      <c r="AT418" s="178"/>
      <c r="BI418" s="178"/>
      <c r="BJ418" s="178"/>
      <c r="BK418" s="178"/>
      <c r="BM418" s="178"/>
      <c r="BN418" s="178"/>
      <c r="BO418" s="178"/>
      <c r="BP418" s="178"/>
      <c r="BQ418" s="178"/>
    </row>
    <row r="419" spans="1:69" ht="30" customHeight="1" x14ac:dyDescent="0.15">
      <c r="A419" s="17"/>
      <c r="B419" s="17"/>
      <c r="C419" s="17"/>
      <c r="D419" s="17"/>
      <c r="E419" s="17"/>
      <c r="F419" s="17"/>
      <c r="G419" s="17"/>
      <c r="H419" s="270"/>
      <c r="I419" s="270"/>
      <c r="J419" s="178"/>
      <c r="K419" s="178"/>
      <c r="L419" s="178"/>
      <c r="M419" s="178"/>
      <c r="N419" s="178"/>
      <c r="O419" s="178"/>
      <c r="P419" s="178"/>
      <c r="Q419" s="178"/>
      <c r="R419" s="178"/>
      <c r="S419" s="178"/>
      <c r="T419" s="178"/>
      <c r="U419" s="271"/>
      <c r="V419" s="178"/>
      <c r="W419" s="178"/>
      <c r="X419" s="178"/>
      <c r="Y419" s="178"/>
      <c r="Z419" s="178"/>
      <c r="AA419" s="178"/>
      <c r="AB419" s="178"/>
      <c r="AC419" s="178"/>
      <c r="AD419" s="178"/>
      <c r="AE419" s="178"/>
      <c r="AF419" s="178"/>
      <c r="AG419" s="178"/>
      <c r="AH419" s="178"/>
      <c r="AI419" s="178"/>
      <c r="AJ419" s="178"/>
      <c r="AK419" s="178"/>
      <c r="AL419" s="178"/>
      <c r="AM419" s="178"/>
      <c r="AN419" s="178"/>
      <c r="AO419" s="178"/>
      <c r="AP419" s="178"/>
      <c r="AQ419" s="178"/>
      <c r="AR419" s="178"/>
      <c r="AS419" s="178"/>
      <c r="AT419" s="178"/>
      <c r="BI419" s="178"/>
      <c r="BJ419" s="178"/>
      <c r="BK419" s="178"/>
      <c r="BM419" s="178"/>
      <c r="BN419" s="178"/>
      <c r="BO419" s="178"/>
      <c r="BP419" s="178"/>
      <c r="BQ419" s="178"/>
    </row>
    <row r="420" spans="1:69" ht="30" customHeight="1" x14ac:dyDescent="0.15">
      <c r="A420" s="17"/>
      <c r="B420" s="17"/>
      <c r="C420" s="17"/>
      <c r="D420" s="17"/>
      <c r="E420" s="17"/>
      <c r="F420" s="17"/>
      <c r="G420" s="17"/>
      <c r="H420" s="270"/>
      <c r="I420" s="270"/>
      <c r="J420" s="178"/>
      <c r="K420" s="178"/>
      <c r="L420" s="178"/>
      <c r="M420" s="178"/>
      <c r="N420" s="178"/>
      <c r="O420" s="178"/>
      <c r="P420" s="178"/>
      <c r="Q420" s="178"/>
      <c r="R420" s="178"/>
      <c r="S420" s="178"/>
      <c r="T420" s="178"/>
      <c r="U420" s="271"/>
      <c r="V420" s="178"/>
      <c r="W420" s="178"/>
      <c r="X420" s="178"/>
      <c r="Y420" s="178"/>
      <c r="Z420" s="178"/>
      <c r="AA420" s="178"/>
      <c r="AB420" s="178"/>
      <c r="AC420" s="178"/>
      <c r="AD420" s="178"/>
      <c r="AE420" s="178"/>
      <c r="AF420" s="178"/>
      <c r="AG420" s="178"/>
      <c r="AH420" s="178"/>
      <c r="AI420" s="178"/>
      <c r="AJ420" s="178"/>
      <c r="AK420" s="178"/>
      <c r="AL420" s="178"/>
      <c r="AM420" s="178"/>
      <c r="AN420" s="178"/>
      <c r="AO420" s="178"/>
      <c r="AP420" s="178"/>
      <c r="AQ420" s="178"/>
      <c r="AR420" s="178"/>
      <c r="AS420" s="178"/>
      <c r="AT420" s="178"/>
      <c r="BI420" s="178"/>
      <c r="BJ420" s="178"/>
      <c r="BK420" s="178"/>
      <c r="BM420" s="178"/>
      <c r="BN420" s="178"/>
      <c r="BO420" s="178"/>
      <c r="BP420" s="178"/>
      <c r="BQ420" s="178"/>
    </row>
    <row r="421" spans="1:69" ht="30" customHeight="1" x14ac:dyDescent="0.15">
      <c r="A421" s="17"/>
      <c r="B421" s="17"/>
      <c r="C421" s="17"/>
      <c r="D421" s="17"/>
      <c r="E421" s="17"/>
      <c r="F421" s="17"/>
      <c r="G421" s="17"/>
      <c r="H421" s="270"/>
      <c r="I421" s="270"/>
      <c r="J421" s="178"/>
      <c r="K421" s="178"/>
      <c r="L421" s="178"/>
      <c r="M421" s="178"/>
      <c r="N421" s="178"/>
      <c r="O421" s="178"/>
      <c r="P421" s="178"/>
      <c r="Q421" s="178"/>
      <c r="R421" s="178"/>
      <c r="S421" s="178"/>
      <c r="T421" s="178"/>
      <c r="U421" s="271"/>
      <c r="V421" s="178"/>
      <c r="W421" s="178"/>
      <c r="X421" s="178"/>
      <c r="Y421" s="178"/>
      <c r="Z421" s="178"/>
      <c r="AA421" s="178"/>
      <c r="AB421" s="178"/>
      <c r="AC421" s="178"/>
      <c r="AD421" s="178"/>
      <c r="AE421" s="178"/>
      <c r="AF421" s="178"/>
      <c r="AG421" s="178"/>
      <c r="AH421" s="178"/>
      <c r="AI421" s="178"/>
      <c r="AJ421" s="178"/>
      <c r="AK421" s="178"/>
      <c r="AL421" s="178"/>
      <c r="AM421" s="178"/>
      <c r="AN421" s="178"/>
      <c r="AO421" s="178"/>
      <c r="AP421" s="178"/>
      <c r="AQ421" s="178"/>
      <c r="AR421" s="178"/>
      <c r="AS421" s="178"/>
      <c r="AT421" s="178"/>
      <c r="BI421" s="178"/>
      <c r="BJ421" s="178"/>
      <c r="BK421" s="178"/>
      <c r="BM421" s="178"/>
      <c r="BN421" s="178"/>
      <c r="BO421" s="178"/>
      <c r="BP421" s="178"/>
      <c r="BQ421" s="178"/>
    </row>
    <row r="422" spans="1:69" ht="30" customHeight="1" x14ac:dyDescent="0.15">
      <c r="A422" s="17"/>
      <c r="B422" s="17"/>
      <c r="C422" s="17"/>
      <c r="D422" s="17"/>
      <c r="E422" s="17"/>
      <c r="F422" s="17"/>
      <c r="G422" s="17"/>
      <c r="H422" s="270"/>
      <c r="I422" s="270"/>
      <c r="J422" s="178"/>
      <c r="K422" s="178"/>
      <c r="L422" s="178"/>
      <c r="M422" s="178"/>
      <c r="N422" s="178"/>
      <c r="O422" s="178"/>
      <c r="P422" s="178"/>
      <c r="Q422" s="178"/>
      <c r="R422" s="178"/>
      <c r="S422" s="178"/>
      <c r="T422" s="178"/>
      <c r="U422" s="271"/>
      <c r="V422" s="178"/>
      <c r="W422" s="178"/>
      <c r="X422" s="178"/>
      <c r="Y422" s="178"/>
      <c r="Z422" s="178"/>
      <c r="AA422" s="178"/>
      <c r="AB422" s="178"/>
      <c r="AC422" s="178"/>
      <c r="AD422" s="178"/>
      <c r="AE422" s="178"/>
      <c r="AF422" s="178"/>
      <c r="AG422" s="178"/>
      <c r="AH422" s="178"/>
      <c r="AI422" s="178"/>
      <c r="AJ422" s="178"/>
      <c r="AK422" s="178"/>
      <c r="AL422" s="178"/>
      <c r="AM422" s="178"/>
      <c r="AN422" s="178"/>
      <c r="AO422" s="178"/>
      <c r="AP422" s="178"/>
      <c r="AQ422" s="178"/>
      <c r="AR422" s="178"/>
      <c r="AS422" s="178"/>
      <c r="AT422" s="178"/>
      <c r="BI422" s="178"/>
      <c r="BJ422" s="178"/>
      <c r="BK422" s="178"/>
      <c r="BM422" s="178"/>
      <c r="BN422" s="178"/>
      <c r="BO422" s="178"/>
      <c r="BP422" s="178"/>
      <c r="BQ422" s="178"/>
    </row>
    <row r="423" spans="1:69" ht="30" customHeight="1" x14ac:dyDescent="0.15">
      <c r="A423" s="17"/>
      <c r="B423" s="17"/>
      <c r="C423" s="17"/>
      <c r="D423" s="17"/>
      <c r="E423" s="17"/>
      <c r="F423" s="17"/>
      <c r="G423" s="17"/>
      <c r="H423" s="270"/>
      <c r="I423" s="270"/>
      <c r="J423" s="178"/>
      <c r="K423" s="178"/>
      <c r="L423" s="178"/>
      <c r="M423" s="178"/>
      <c r="N423" s="178"/>
      <c r="O423" s="178"/>
      <c r="P423" s="178"/>
      <c r="Q423" s="178"/>
      <c r="R423" s="178"/>
      <c r="S423" s="178"/>
      <c r="T423" s="178"/>
      <c r="U423" s="271"/>
      <c r="V423" s="178"/>
      <c r="W423" s="178"/>
      <c r="X423" s="178"/>
      <c r="Y423" s="178"/>
      <c r="Z423" s="178"/>
      <c r="AA423" s="178"/>
      <c r="AB423" s="178"/>
      <c r="AC423" s="178"/>
      <c r="AD423" s="178"/>
      <c r="AE423" s="178"/>
      <c r="AF423" s="178"/>
      <c r="AG423" s="178"/>
      <c r="AH423" s="178"/>
      <c r="AI423" s="178"/>
      <c r="AJ423" s="178"/>
      <c r="AK423" s="178"/>
      <c r="AL423" s="178"/>
      <c r="AM423" s="178"/>
      <c r="AN423" s="178"/>
      <c r="AO423" s="178"/>
      <c r="AP423" s="178"/>
      <c r="AQ423" s="178"/>
      <c r="AR423" s="178"/>
      <c r="AS423" s="178"/>
      <c r="AT423" s="178"/>
      <c r="BI423" s="178"/>
      <c r="BJ423" s="178"/>
      <c r="BK423" s="178"/>
      <c r="BM423" s="178"/>
      <c r="BN423" s="178"/>
      <c r="BO423" s="178"/>
      <c r="BP423" s="178"/>
      <c r="BQ423" s="178"/>
    </row>
    <row r="424" spans="1:69" ht="30" customHeight="1" x14ac:dyDescent="0.15">
      <c r="A424" s="17"/>
      <c r="B424" s="17"/>
      <c r="C424" s="17"/>
      <c r="D424" s="17"/>
      <c r="E424" s="17"/>
      <c r="F424" s="17"/>
      <c r="G424" s="17"/>
      <c r="H424" s="270"/>
      <c r="I424" s="270"/>
      <c r="J424" s="178"/>
      <c r="K424" s="178"/>
      <c r="L424" s="178"/>
      <c r="M424" s="178"/>
      <c r="N424" s="178"/>
      <c r="O424" s="178"/>
      <c r="P424" s="178"/>
      <c r="Q424" s="178"/>
      <c r="R424" s="178"/>
      <c r="S424" s="178"/>
      <c r="T424" s="178"/>
      <c r="U424" s="271"/>
      <c r="V424" s="178"/>
      <c r="W424" s="178"/>
      <c r="X424" s="178"/>
      <c r="Y424" s="178"/>
      <c r="Z424" s="178"/>
      <c r="AA424" s="178"/>
      <c r="AB424" s="178"/>
      <c r="AC424" s="178"/>
      <c r="AD424" s="178"/>
      <c r="AE424" s="178"/>
      <c r="AF424" s="178"/>
      <c r="AG424" s="178"/>
      <c r="AH424" s="178"/>
      <c r="AI424" s="178"/>
      <c r="AJ424" s="178"/>
      <c r="AK424" s="178"/>
      <c r="AL424" s="178"/>
      <c r="AM424" s="178"/>
      <c r="AN424" s="178"/>
      <c r="AO424" s="178"/>
      <c r="AP424" s="178"/>
      <c r="AQ424" s="178"/>
      <c r="AR424" s="178"/>
      <c r="AS424" s="178"/>
      <c r="AT424" s="178"/>
      <c r="BI424" s="178"/>
      <c r="BJ424" s="178"/>
      <c r="BK424" s="178"/>
      <c r="BM424" s="178"/>
      <c r="BN424" s="178"/>
      <c r="BO424" s="178"/>
      <c r="BP424" s="178"/>
      <c r="BQ424" s="178"/>
    </row>
    <row r="425" spans="1:69" ht="30" customHeight="1" x14ac:dyDescent="0.15">
      <c r="A425" s="17"/>
      <c r="B425" s="17"/>
      <c r="C425" s="17"/>
      <c r="D425" s="17"/>
      <c r="E425" s="17"/>
      <c r="F425" s="17"/>
      <c r="G425" s="17"/>
      <c r="H425" s="270"/>
      <c r="I425" s="270"/>
      <c r="J425" s="178"/>
      <c r="K425" s="178"/>
      <c r="L425" s="178"/>
      <c r="M425" s="178"/>
      <c r="N425" s="178"/>
      <c r="O425" s="178"/>
      <c r="P425" s="178"/>
      <c r="Q425" s="178"/>
      <c r="R425" s="178"/>
      <c r="S425" s="178"/>
      <c r="T425" s="178"/>
      <c r="U425" s="271"/>
      <c r="V425" s="178"/>
      <c r="W425" s="178"/>
      <c r="X425" s="178"/>
      <c r="Y425" s="178"/>
      <c r="Z425" s="178"/>
      <c r="AA425" s="178"/>
      <c r="AB425" s="178"/>
      <c r="AC425" s="178"/>
      <c r="AD425" s="178"/>
      <c r="AE425" s="178"/>
      <c r="AF425" s="178"/>
      <c r="AG425" s="178"/>
      <c r="AH425" s="178"/>
      <c r="AI425" s="178"/>
      <c r="AJ425" s="178"/>
      <c r="AK425" s="178"/>
      <c r="AL425" s="178"/>
      <c r="AM425" s="178"/>
      <c r="AN425" s="178"/>
      <c r="AO425" s="178"/>
      <c r="AP425" s="178"/>
      <c r="AQ425" s="178"/>
      <c r="AR425" s="178"/>
      <c r="AS425" s="178"/>
      <c r="AT425" s="178"/>
      <c r="BI425" s="178"/>
      <c r="BJ425" s="178"/>
      <c r="BK425" s="178"/>
      <c r="BM425" s="178"/>
      <c r="BN425" s="178"/>
      <c r="BO425" s="178"/>
      <c r="BP425" s="178"/>
      <c r="BQ425" s="178"/>
    </row>
    <row r="426" spans="1:69" ht="30" customHeight="1" x14ac:dyDescent="0.15">
      <c r="A426" s="17"/>
      <c r="B426" s="17"/>
      <c r="C426" s="17"/>
      <c r="D426" s="17"/>
      <c r="E426" s="17"/>
      <c r="F426" s="17"/>
      <c r="G426" s="17"/>
      <c r="H426" s="270"/>
      <c r="I426" s="270"/>
      <c r="J426" s="178"/>
      <c r="K426" s="178"/>
      <c r="L426" s="178"/>
      <c r="M426" s="178"/>
      <c r="N426" s="178"/>
      <c r="O426" s="178"/>
      <c r="P426" s="178"/>
      <c r="Q426" s="178"/>
      <c r="R426" s="178"/>
      <c r="S426" s="178"/>
      <c r="T426" s="178"/>
      <c r="U426" s="271"/>
      <c r="V426" s="178"/>
      <c r="W426" s="178"/>
      <c r="X426" s="178"/>
      <c r="Y426" s="178"/>
      <c r="Z426" s="178"/>
      <c r="AA426" s="178"/>
      <c r="AB426" s="178"/>
      <c r="AC426" s="178"/>
      <c r="AD426" s="178"/>
      <c r="AE426" s="178"/>
      <c r="AF426" s="178"/>
      <c r="AG426" s="178"/>
      <c r="AH426" s="178"/>
      <c r="AI426" s="178"/>
      <c r="AJ426" s="178"/>
      <c r="AK426" s="178"/>
      <c r="AL426" s="178"/>
      <c r="AM426" s="178"/>
      <c r="AN426" s="178"/>
      <c r="AO426" s="178"/>
      <c r="AP426" s="178"/>
      <c r="AQ426" s="178"/>
      <c r="AR426" s="178"/>
      <c r="AS426" s="178"/>
      <c r="AT426" s="178"/>
      <c r="BI426" s="178"/>
      <c r="BJ426" s="178"/>
      <c r="BK426" s="178"/>
      <c r="BM426" s="178"/>
      <c r="BN426" s="178"/>
      <c r="BO426" s="178"/>
      <c r="BP426" s="178"/>
      <c r="BQ426" s="178"/>
    </row>
    <row r="427" spans="1:69" ht="30" customHeight="1" x14ac:dyDescent="0.15">
      <c r="A427" s="17"/>
      <c r="B427" s="17"/>
      <c r="C427" s="17"/>
      <c r="D427" s="17"/>
      <c r="E427" s="17"/>
      <c r="F427" s="17"/>
      <c r="G427" s="17"/>
      <c r="H427" s="270"/>
      <c r="I427" s="270"/>
      <c r="J427" s="178"/>
      <c r="K427" s="178"/>
      <c r="L427" s="178"/>
      <c r="M427" s="178"/>
      <c r="N427" s="178"/>
      <c r="O427" s="178"/>
      <c r="P427" s="178"/>
      <c r="Q427" s="178"/>
      <c r="R427" s="178"/>
      <c r="S427" s="178"/>
      <c r="T427" s="178"/>
      <c r="U427" s="271"/>
      <c r="V427" s="178"/>
      <c r="W427" s="178"/>
      <c r="X427" s="178"/>
      <c r="Y427" s="178"/>
      <c r="Z427" s="178"/>
      <c r="AA427" s="178"/>
      <c r="AB427" s="178"/>
      <c r="AC427" s="178"/>
      <c r="AD427" s="178"/>
      <c r="AE427" s="178"/>
      <c r="AF427" s="178"/>
      <c r="AG427" s="178"/>
      <c r="AH427" s="178"/>
      <c r="AI427" s="178"/>
      <c r="AJ427" s="178"/>
      <c r="AK427" s="178"/>
      <c r="AL427" s="178"/>
      <c r="AM427" s="178"/>
      <c r="AN427" s="178"/>
      <c r="AO427" s="178"/>
      <c r="AP427" s="178"/>
      <c r="AQ427" s="178"/>
      <c r="AR427" s="178"/>
      <c r="AS427" s="178"/>
      <c r="AT427" s="178"/>
      <c r="BI427" s="178"/>
      <c r="BJ427" s="178"/>
      <c r="BK427" s="178"/>
      <c r="BM427" s="178"/>
      <c r="BN427" s="178"/>
      <c r="BO427" s="178"/>
      <c r="BP427" s="178"/>
      <c r="BQ427" s="178"/>
    </row>
    <row r="428" spans="1:69" ht="30" customHeight="1" x14ac:dyDescent="0.15">
      <c r="A428" s="17"/>
      <c r="B428" s="17"/>
      <c r="C428" s="17"/>
      <c r="D428" s="17"/>
      <c r="E428" s="17"/>
      <c r="F428" s="17"/>
      <c r="G428" s="17"/>
      <c r="H428" s="270"/>
      <c r="I428" s="270"/>
      <c r="J428" s="178"/>
      <c r="K428" s="178"/>
      <c r="L428" s="178"/>
      <c r="M428" s="178"/>
      <c r="N428" s="178"/>
      <c r="O428" s="178"/>
      <c r="P428" s="178"/>
      <c r="Q428" s="178"/>
      <c r="R428" s="178"/>
      <c r="S428" s="178"/>
      <c r="T428" s="178"/>
      <c r="U428" s="271"/>
      <c r="V428" s="178"/>
      <c r="W428" s="178"/>
      <c r="X428" s="178"/>
      <c r="Y428" s="178"/>
      <c r="Z428" s="178"/>
      <c r="AA428" s="178"/>
      <c r="AB428" s="178"/>
      <c r="AC428" s="178"/>
      <c r="AD428" s="178"/>
      <c r="AE428" s="178"/>
      <c r="AF428" s="178"/>
      <c r="AG428" s="178"/>
      <c r="AH428" s="178"/>
      <c r="AI428" s="178"/>
      <c r="AJ428" s="178"/>
      <c r="AK428" s="178"/>
      <c r="AL428" s="178"/>
      <c r="AM428" s="178"/>
      <c r="AN428" s="178"/>
      <c r="AO428" s="178"/>
      <c r="AP428" s="178"/>
      <c r="AQ428" s="178"/>
      <c r="AR428" s="178"/>
      <c r="AS428" s="178"/>
      <c r="AT428" s="178"/>
      <c r="BI428" s="178"/>
      <c r="BJ428" s="178"/>
      <c r="BK428" s="178"/>
      <c r="BM428" s="178"/>
      <c r="BN428" s="178"/>
      <c r="BO428" s="178"/>
      <c r="BP428" s="178"/>
      <c r="BQ428" s="178"/>
    </row>
    <row r="429" spans="1:69" ht="30" customHeight="1" x14ac:dyDescent="0.15">
      <c r="A429" s="17"/>
      <c r="B429" s="17"/>
      <c r="C429" s="17"/>
      <c r="D429" s="17"/>
      <c r="E429" s="17"/>
      <c r="F429" s="17"/>
      <c r="G429" s="17"/>
      <c r="H429" s="270"/>
      <c r="I429" s="270"/>
      <c r="J429" s="178"/>
      <c r="K429" s="178"/>
      <c r="L429" s="178"/>
      <c r="M429" s="178"/>
      <c r="N429" s="178"/>
      <c r="O429" s="178"/>
      <c r="P429" s="178"/>
      <c r="Q429" s="178"/>
      <c r="R429" s="178"/>
      <c r="S429" s="178"/>
      <c r="T429" s="178"/>
      <c r="U429" s="271"/>
      <c r="V429" s="178"/>
      <c r="W429" s="178"/>
      <c r="X429" s="178"/>
      <c r="Y429" s="178"/>
      <c r="Z429" s="178"/>
      <c r="AA429" s="178"/>
      <c r="AB429" s="178"/>
      <c r="AC429" s="178"/>
      <c r="AD429" s="178"/>
      <c r="AE429" s="178"/>
      <c r="AF429" s="178"/>
      <c r="AG429" s="178"/>
      <c r="AH429" s="178"/>
      <c r="AI429" s="178"/>
      <c r="AJ429" s="178"/>
      <c r="AK429" s="178"/>
      <c r="AL429" s="178"/>
      <c r="AM429" s="178"/>
      <c r="AN429" s="178"/>
      <c r="AO429" s="178"/>
      <c r="AP429" s="178"/>
      <c r="AQ429" s="178"/>
      <c r="AR429" s="178"/>
      <c r="AS429" s="178"/>
      <c r="AT429" s="178"/>
      <c r="BI429" s="178"/>
      <c r="BJ429" s="178"/>
      <c r="BK429" s="178"/>
      <c r="BM429" s="178"/>
      <c r="BN429" s="178"/>
      <c r="BO429" s="178"/>
      <c r="BP429" s="178"/>
      <c r="BQ429" s="178"/>
    </row>
    <row r="430" spans="1:69" ht="30" customHeight="1" x14ac:dyDescent="0.15">
      <c r="A430" s="17"/>
      <c r="B430" s="17"/>
      <c r="C430" s="17"/>
      <c r="D430" s="17"/>
      <c r="E430" s="17"/>
      <c r="F430" s="17"/>
      <c r="G430" s="17"/>
      <c r="H430" s="270"/>
      <c r="I430" s="270"/>
      <c r="J430" s="178"/>
      <c r="K430" s="178"/>
      <c r="L430" s="178"/>
      <c r="M430" s="178"/>
      <c r="N430" s="178"/>
      <c r="O430" s="178"/>
      <c r="P430" s="178"/>
      <c r="Q430" s="178"/>
      <c r="R430" s="178"/>
      <c r="S430" s="178"/>
      <c r="T430" s="178"/>
      <c r="U430" s="271"/>
      <c r="V430" s="178"/>
      <c r="W430" s="178"/>
      <c r="X430" s="178"/>
      <c r="Y430" s="178"/>
      <c r="Z430" s="178"/>
      <c r="AA430" s="178"/>
      <c r="AB430" s="178"/>
      <c r="AC430" s="178"/>
      <c r="AD430" s="178"/>
      <c r="AE430" s="178"/>
      <c r="AF430" s="178"/>
      <c r="AG430" s="178"/>
      <c r="AH430" s="178"/>
      <c r="AI430" s="178"/>
      <c r="AJ430" s="178"/>
      <c r="AK430" s="178"/>
      <c r="AL430" s="178"/>
      <c r="AM430" s="178"/>
      <c r="AN430" s="178"/>
      <c r="AO430" s="178"/>
      <c r="AP430" s="178"/>
      <c r="AQ430" s="178"/>
      <c r="AR430" s="178"/>
      <c r="AS430" s="178"/>
      <c r="AT430" s="178"/>
      <c r="BI430" s="178"/>
      <c r="BJ430" s="178"/>
      <c r="BK430" s="178"/>
      <c r="BM430" s="178"/>
      <c r="BN430" s="178"/>
      <c r="BO430" s="178"/>
      <c r="BP430" s="178"/>
      <c r="BQ430" s="178"/>
    </row>
    <row r="431" spans="1:69" ht="30" customHeight="1" x14ac:dyDescent="0.15">
      <c r="A431" s="17"/>
      <c r="B431" s="17"/>
      <c r="C431" s="17"/>
      <c r="D431" s="17"/>
      <c r="E431" s="17"/>
      <c r="F431" s="17"/>
      <c r="G431" s="17"/>
      <c r="H431" s="270"/>
      <c r="I431" s="270"/>
      <c r="J431" s="178"/>
      <c r="K431" s="178"/>
      <c r="L431" s="178"/>
      <c r="M431" s="178"/>
      <c r="N431" s="178"/>
      <c r="O431" s="178"/>
      <c r="P431" s="178"/>
      <c r="Q431" s="178"/>
      <c r="R431" s="178"/>
      <c r="S431" s="178"/>
      <c r="T431" s="178"/>
      <c r="U431" s="271"/>
      <c r="V431" s="178"/>
      <c r="W431" s="178"/>
      <c r="X431" s="178"/>
      <c r="Y431" s="178"/>
      <c r="Z431" s="178"/>
      <c r="AA431" s="178"/>
      <c r="AB431" s="178"/>
      <c r="AC431" s="178"/>
      <c r="AD431" s="178"/>
      <c r="AE431" s="178"/>
      <c r="AF431" s="178"/>
      <c r="AG431" s="178"/>
      <c r="AH431" s="178"/>
      <c r="AI431" s="178"/>
      <c r="AJ431" s="178"/>
      <c r="AK431" s="178"/>
      <c r="AL431" s="178"/>
      <c r="AM431" s="178"/>
      <c r="AN431" s="178"/>
      <c r="AO431" s="178"/>
      <c r="AP431" s="178"/>
      <c r="AQ431" s="178"/>
      <c r="AR431" s="178"/>
      <c r="AS431" s="178"/>
      <c r="AT431" s="178"/>
      <c r="BI431" s="178"/>
      <c r="BJ431" s="178"/>
      <c r="BK431" s="178"/>
      <c r="BM431" s="178"/>
      <c r="BN431" s="178"/>
      <c r="BO431" s="178"/>
      <c r="BP431" s="178"/>
      <c r="BQ431" s="178"/>
    </row>
    <row r="432" spans="1:69" ht="30" customHeight="1" x14ac:dyDescent="0.15">
      <c r="A432" s="17"/>
      <c r="B432" s="17"/>
      <c r="C432" s="17"/>
      <c r="D432" s="17"/>
      <c r="E432" s="17"/>
      <c r="F432" s="17"/>
      <c r="G432" s="17"/>
      <c r="H432" s="270"/>
      <c r="I432" s="270"/>
      <c r="J432" s="178"/>
      <c r="K432" s="178"/>
      <c r="L432" s="178"/>
      <c r="M432" s="178"/>
      <c r="N432" s="178"/>
      <c r="O432" s="178"/>
      <c r="P432" s="178"/>
      <c r="Q432" s="178"/>
      <c r="R432" s="178"/>
      <c r="S432" s="178"/>
      <c r="T432" s="178"/>
      <c r="U432" s="271"/>
      <c r="V432" s="178"/>
      <c r="W432" s="178"/>
      <c r="X432" s="178"/>
      <c r="Y432" s="178"/>
      <c r="Z432" s="178"/>
      <c r="AA432" s="178"/>
      <c r="AB432" s="178"/>
      <c r="AC432" s="178"/>
      <c r="AD432" s="178"/>
      <c r="AE432" s="178"/>
      <c r="AF432" s="178"/>
      <c r="AG432" s="178"/>
      <c r="AH432" s="178"/>
      <c r="AI432" s="178"/>
      <c r="AJ432" s="178"/>
      <c r="AK432" s="178"/>
      <c r="AL432" s="178"/>
      <c r="AM432" s="178"/>
      <c r="AN432" s="178"/>
      <c r="AO432" s="178"/>
      <c r="AP432" s="178"/>
      <c r="AQ432" s="178"/>
      <c r="AR432" s="178"/>
      <c r="AS432" s="178"/>
      <c r="AT432" s="178"/>
      <c r="BI432" s="178"/>
      <c r="BJ432" s="178"/>
      <c r="BK432" s="178"/>
      <c r="BM432" s="178"/>
      <c r="BN432" s="178"/>
      <c r="BO432" s="178"/>
      <c r="BP432" s="178"/>
      <c r="BQ432" s="178"/>
    </row>
    <row r="433" spans="1:69" ht="30" customHeight="1" x14ac:dyDescent="0.15">
      <c r="A433" s="17"/>
      <c r="B433" s="17"/>
      <c r="C433" s="17"/>
      <c r="D433" s="17"/>
      <c r="E433" s="17"/>
      <c r="F433" s="17"/>
      <c r="G433" s="17"/>
      <c r="H433" s="270"/>
      <c r="I433" s="270"/>
      <c r="J433" s="178"/>
      <c r="K433" s="178"/>
      <c r="L433" s="178"/>
      <c r="M433" s="178"/>
      <c r="N433" s="178"/>
      <c r="O433" s="178"/>
      <c r="P433" s="178"/>
      <c r="Q433" s="178"/>
      <c r="R433" s="178"/>
      <c r="S433" s="178"/>
      <c r="T433" s="178"/>
      <c r="U433" s="271"/>
      <c r="V433" s="178"/>
      <c r="W433" s="178"/>
      <c r="X433" s="178"/>
      <c r="Y433" s="178"/>
      <c r="Z433" s="178"/>
      <c r="AA433" s="178"/>
      <c r="AB433" s="178"/>
      <c r="AC433" s="178"/>
      <c r="AD433" s="178"/>
      <c r="AE433" s="178"/>
      <c r="AF433" s="178"/>
      <c r="AG433" s="178"/>
      <c r="AH433" s="178"/>
      <c r="AI433" s="178"/>
      <c r="AJ433" s="178"/>
      <c r="AK433" s="178"/>
      <c r="AL433" s="178"/>
      <c r="AM433" s="178"/>
      <c r="AN433" s="178"/>
      <c r="AO433" s="178"/>
      <c r="AP433" s="178"/>
      <c r="AQ433" s="178"/>
      <c r="AR433" s="178"/>
      <c r="AS433" s="178"/>
      <c r="AT433" s="178"/>
      <c r="BI433" s="178"/>
      <c r="BJ433" s="178"/>
      <c r="BK433" s="178"/>
      <c r="BM433" s="178"/>
      <c r="BN433" s="178"/>
      <c r="BO433" s="178"/>
      <c r="BP433" s="178"/>
      <c r="BQ433" s="178"/>
    </row>
    <row r="434" spans="1:69" ht="30" customHeight="1" x14ac:dyDescent="0.15">
      <c r="A434" s="17"/>
      <c r="B434" s="17"/>
      <c r="C434" s="17"/>
      <c r="D434" s="17"/>
      <c r="E434" s="17"/>
      <c r="F434" s="17"/>
      <c r="G434" s="17"/>
      <c r="H434" s="270"/>
      <c r="I434" s="270"/>
      <c r="J434" s="178"/>
      <c r="K434" s="178"/>
      <c r="L434" s="178"/>
      <c r="M434" s="178"/>
      <c r="N434" s="178"/>
      <c r="O434" s="178"/>
      <c r="P434" s="178"/>
      <c r="Q434" s="178"/>
      <c r="R434" s="178"/>
      <c r="S434" s="178"/>
      <c r="T434" s="178"/>
      <c r="U434" s="271"/>
      <c r="V434" s="178"/>
      <c r="W434" s="178"/>
      <c r="X434" s="178"/>
      <c r="Y434" s="178"/>
      <c r="Z434" s="178"/>
      <c r="AA434" s="178"/>
      <c r="AB434" s="178"/>
      <c r="AC434" s="178"/>
      <c r="AD434" s="178"/>
      <c r="AE434" s="178"/>
      <c r="AF434" s="178"/>
      <c r="AG434" s="178"/>
      <c r="AH434" s="178"/>
      <c r="AI434" s="178"/>
      <c r="AJ434" s="178"/>
      <c r="AK434" s="178"/>
      <c r="AL434" s="178"/>
      <c r="AM434" s="178"/>
      <c r="AN434" s="178"/>
      <c r="AO434" s="178"/>
      <c r="AP434" s="178"/>
      <c r="AQ434" s="178"/>
      <c r="AR434" s="178"/>
      <c r="AS434" s="178"/>
      <c r="AT434" s="178"/>
      <c r="BI434" s="178"/>
      <c r="BJ434" s="178"/>
      <c r="BK434" s="178"/>
      <c r="BM434" s="178"/>
      <c r="BN434" s="178"/>
      <c r="BO434" s="178"/>
      <c r="BP434" s="178"/>
      <c r="BQ434" s="178"/>
    </row>
    <row r="435" spans="1:69" ht="30" customHeight="1" x14ac:dyDescent="0.15">
      <c r="A435" s="17"/>
      <c r="B435" s="17"/>
      <c r="C435" s="17"/>
      <c r="D435" s="17"/>
      <c r="E435" s="17"/>
      <c r="F435" s="17"/>
      <c r="G435" s="17"/>
      <c r="H435" s="270"/>
      <c r="I435" s="270"/>
      <c r="J435" s="178"/>
      <c r="K435" s="178"/>
      <c r="L435" s="178"/>
      <c r="M435" s="178"/>
      <c r="N435" s="178"/>
      <c r="O435" s="178"/>
      <c r="P435" s="178"/>
      <c r="Q435" s="178"/>
      <c r="R435" s="178"/>
      <c r="S435" s="178"/>
      <c r="T435" s="178"/>
      <c r="U435" s="271"/>
      <c r="V435" s="178"/>
      <c r="W435" s="178"/>
      <c r="X435" s="178"/>
      <c r="Y435" s="178"/>
      <c r="Z435" s="178"/>
      <c r="AA435" s="178"/>
      <c r="AB435" s="178"/>
      <c r="AC435" s="178"/>
      <c r="AD435" s="178"/>
      <c r="AE435" s="178"/>
      <c r="AF435" s="178"/>
      <c r="AG435" s="178"/>
      <c r="AH435" s="178"/>
      <c r="AI435" s="178"/>
      <c r="AJ435" s="178"/>
      <c r="AK435" s="178"/>
      <c r="AL435" s="178"/>
      <c r="AM435" s="178"/>
      <c r="AN435" s="178"/>
      <c r="AO435" s="178"/>
      <c r="AP435" s="178"/>
      <c r="AQ435" s="178"/>
      <c r="AR435" s="178"/>
      <c r="AS435" s="178"/>
      <c r="AT435" s="178"/>
      <c r="BI435" s="178"/>
      <c r="BJ435" s="178"/>
      <c r="BK435" s="178"/>
      <c r="BM435" s="178"/>
      <c r="BN435" s="178"/>
      <c r="BO435" s="178"/>
      <c r="BP435" s="178"/>
      <c r="BQ435" s="178"/>
    </row>
    <row r="436" spans="1:69" ht="30" customHeight="1" x14ac:dyDescent="0.15">
      <c r="A436" s="17"/>
      <c r="B436" s="17"/>
      <c r="C436" s="17"/>
      <c r="D436" s="17"/>
      <c r="E436" s="17"/>
      <c r="F436" s="17"/>
      <c r="G436" s="17"/>
      <c r="H436" s="270"/>
      <c r="I436" s="270"/>
      <c r="J436" s="178"/>
      <c r="K436" s="178"/>
      <c r="L436" s="178"/>
      <c r="M436" s="178"/>
      <c r="N436" s="178"/>
      <c r="O436" s="178"/>
      <c r="P436" s="178"/>
      <c r="Q436" s="178"/>
      <c r="R436" s="178"/>
      <c r="S436" s="178"/>
      <c r="T436" s="178"/>
      <c r="U436" s="271"/>
      <c r="V436" s="178"/>
      <c r="W436" s="178"/>
      <c r="X436" s="178"/>
      <c r="Y436" s="178"/>
      <c r="Z436" s="178"/>
      <c r="AA436" s="178"/>
      <c r="AB436" s="178"/>
      <c r="AC436" s="178"/>
      <c r="AD436" s="178"/>
      <c r="AE436" s="178"/>
      <c r="AF436" s="178"/>
      <c r="AG436" s="178"/>
      <c r="AH436" s="178"/>
      <c r="AI436" s="178"/>
      <c r="AJ436" s="178"/>
      <c r="AK436" s="178"/>
      <c r="AL436" s="178"/>
      <c r="AM436" s="178"/>
      <c r="AN436" s="178"/>
      <c r="AO436" s="178"/>
      <c r="AP436" s="178"/>
      <c r="AQ436" s="178"/>
      <c r="AR436" s="178"/>
      <c r="AS436" s="178"/>
      <c r="AT436" s="178"/>
      <c r="BI436" s="178"/>
      <c r="BJ436" s="178"/>
      <c r="BK436" s="178"/>
      <c r="BM436" s="178"/>
      <c r="BN436" s="178"/>
      <c r="BO436" s="178"/>
      <c r="BP436" s="178"/>
      <c r="BQ436" s="178"/>
    </row>
    <row r="437" spans="1:69" ht="30" customHeight="1" x14ac:dyDescent="0.15">
      <c r="A437" s="17"/>
      <c r="B437" s="17"/>
      <c r="C437" s="17"/>
      <c r="D437" s="17"/>
      <c r="E437" s="17"/>
      <c r="F437" s="17"/>
      <c r="G437" s="17"/>
      <c r="H437" s="270"/>
      <c r="I437" s="270"/>
      <c r="J437" s="178"/>
      <c r="K437" s="178"/>
      <c r="L437" s="178"/>
      <c r="M437" s="178"/>
      <c r="N437" s="178"/>
      <c r="O437" s="178"/>
      <c r="P437" s="178"/>
      <c r="Q437" s="178"/>
      <c r="R437" s="178"/>
      <c r="S437" s="178"/>
      <c r="T437" s="178"/>
      <c r="U437" s="271"/>
      <c r="V437" s="178"/>
      <c r="W437" s="178"/>
      <c r="X437" s="178"/>
      <c r="Y437" s="178"/>
      <c r="Z437" s="178"/>
      <c r="AA437" s="178"/>
      <c r="AB437" s="178"/>
      <c r="AC437" s="178"/>
      <c r="AD437" s="178"/>
      <c r="AE437" s="178"/>
      <c r="AF437" s="178"/>
      <c r="AG437" s="178"/>
      <c r="AH437" s="178"/>
      <c r="AI437" s="178"/>
      <c r="AJ437" s="178"/>
      <c r="AK437" s="178"/>
      <c r="AL437" s="178"/>
      <c r="AM437" s="178"/>
      <c r="AN437" s="178"/>
      <c r="AO437" s="178"/>
      <c r="AP437" s="178"/>
      <c r="AQ437" s="178"/>
      <c r="AR437" s="178"/>
      <c r="AS437" s="178"/>
      <c r="AT437" s="178"/>
      <c r="BI437" s="178"/>
      <c r="BJ437" s="178"/>
      <c r="BK437" s="178"/>
      <c r="BM437" s="178"/>
      <c r="BN437" s="178"/>
      <c r="BO437" s="178"/>
      <c r="BP437" s="178"/>
      <c r="BQ437" s="178"/>
    </row>
    <row r="438" spans="1:69" ht="30" customHeight="1" x14ac:dyDescent="0.15">
      <c r="A438" s="17"/>
      <c r="B438" s="17"/>
      <c r="C438" s="17"/>
      <c r="D438" s="17"/>
      <c r="E438" s="17"/>
      <c r="F438" s="17"/>
      <c r="G438" s="17"/>
      <c r="H438" s="270"/>
      <c r="I438" s="270"/>
      <c r="J438" s="178"/>
      <c r="K438" s="178"/>
      <c r="L438" s="178"/>
      <c r="M438" s="178"/>
      <c r="N438" s="178"/>
      <c r="O438" s="178"/>
      <c r="P438" s="178"/>
      <c r="Q438" s="178"/>
      <c r="R438" s="178"/>
      <c r="S438" s="178"/>
      <c r="T438" s="178"/>
      <c r="U438" s="271"/>
      <c r="V438" s="178"/>
      <c r="W438" s="178"/>
      <c r="X438" s="178"/>
      <c r="Y438" s="178"/>
      <c r="Z438" s="178"/>
      <c r="AA438" s="178"/>
      <c r="AB438" s="178"/>
      <c r="AC438" s="178"/>
      <c r="AD438" s="178"/>
      <c r="AE438" s="178"/>
      <c r="AF438" s="178"/>
      <c r="AG438" s="178"/>
      <c r="AH438" s="178"/>
      <c r="AI438" s="178"/>
      <c r="AJ438" s="178"/>
      <c r="AK438" s="178"/>
      <c r="AL438" s="178"/>
      <c r="AM438" s="178"/>
      <c r="AN438" s="178"/>
      <c r="AO438" s="178"/>
      <c r="AP438" s="178"/>
      <c r="AQ438" s="178"/>
      <c r="AR438" s="178"/>
      <c r="AS438" s="178"/>
      <c r="AT438" s="178"/>
      <c r="BI438" s="178"/>
      <c r="BJ438" s="178"/>
      <c r="BK438" s="178"/>
      <c r="BM438" s="178"/>
      <c r="BN438" s="178"/>
      <c r="BO438" s="178"/>
      <c r="BP438" s="178"/>
      <c r="BQ438" s="178"/>
    </row>
    <row r="439" spans="1:69" ht="30" customHeight="1" x14ac:dyDescent="0.15">
      <c r="A439" s="17"/>
      <c r="B439" s="17"/>
      <c r="C439" s="17"/>
      <c r="D439" s="17"/>
      <c r="E439" s="17"/>
      <c r="F439" s="17"/>
      <c r="G439" s="17"/>
      <c r="H439" s="270"/>
      <c r="I439" s="270"/>
      <c r="J439" s="178"/>
      <c r="K439" s="178"/>
      <c r="L439" s="178"/>
      <c r="M439" s="178"/>
      <c r="N439" s="178"/>
      <c r="O439" s="178"/>
      <c r="P439" s="178"/>
      <c r="Q439" s="178"/>
      <c r="R439" s="178"/>
      <c r="S439" s="178"/>
      <c r="T439" s="178"/>
      <c r="U439" s="271"/>
      <c r="V439" s="178"/>
      <c r="W439" s="178"/>
      <c r="X439" s="178"/>
      <c r="Y439" s="178"/>
      <c r="Z439" s="178"/>
      <c r="AA439" s="178"/>
      <c r="AB439" s="178"/>
      <c r="AC439" s="178"/>
      <c r="AD439" s="178"/>
      <c r="AE439" s="178"/>
      <c r="AF439" s="178"/>
      <c r="AG439" s="178"/>
      <c r="AH439" s="178"/>
      <c r="AI439" s="178"/>
      <c r="AJ439" s="178"/>
      <c r="AK439" s="178"/>
      <c r="AL439" s="178"/>
      <c r="AM439" s="178"/>
      <c r="AN439" s="178"/>
      <c r="AO439" s="178"/>
      <c r="AP439" s="178"/>
      <c r="AQ439" s="178"/>
      <c r="AR439" s="178"/>
      <c r="AS439" s="178"/>
      <c r="AT439" s="178"/>
      <c r="BI439" s="178"/>
      <c r="BJ439" s="178"/>
      <c r="BK439" s="178"/>
      <c r="BM439" s="178"/>
      <c r="BN439" s="178"/>
      <c r="BO439" s="178"/>
      <c r="BP439" s="178"/>
      <c r="BQ439" s="178"/>
    </row>
    <row r="440" spans="1:69" ht="30" customHeight="1" x14ac:dyDescent="0.15">
      <c r="A440" s="17"/>
      <c r="B440" s="17"/>
      <c r="C440" s="17"/>
      <c r="D440" s="17"/>
      <c r="E440" s="17"/>
      <c r="F440" s="17"/>
      <c r="G440" s="17"/>
      <c r="H440" s="270"/>
      <c r="I440" s="270"/>
      <c r="J440" s="178"/>
      <c r="K440" s="178"/>
      <c r="L440" s="178"/>
      <c r="M440" s="178"/>
      <c r="N440" s="178"/>
      <c r="O440" s="178"/>
      <c r="P440" s="178"/>
      <c r="Q440" s="178"/>
      <c r="R440" s="178"/>
      <c r="S440" s="178"/>
      <c r="T440" s="178"/>
      <c r="U440" s="271"/>
      <c r="V440" s="178"/>
      <c r="W440" s="178"/>
      <c r="X440" s="178"/>
      <c r="Y440" s="178"/>
      <c r="Z440" s="178"/>
      <c r="AA440" s="178"/>
      <c r="AB440" s="178"/>
      <c r="AC440" s="178"/>
      <c r="AD440" s="178"/>
      <c r="AE440" s="178"/>
      <c r="AF440" s="178"/>
      <c r="AG440" s="178"/>
      <c r="AH440" s="178"/>
      <c r="AI440" s="178"/>
      <c r="AJ440" s="178"/>
      <c r="AK440" s="178"/>
      <c r="AL440" s="178"/>
      <c r="AM440" s="178"/>
      <c r="AN440" s="178"/>
      <c r="AO440" s="178"/>
      <c r="AP440" s="178"/>
      <c r="AQ440" s="178"/>
      <c r="AR440" s="178"/>
      <c r="AS440" s="178"/>
      <c r="AT440" s="178"/>
      <c r="BI440" s="178"/>
      <c r="BJ440" s="178"/>
      <c r="BK440" s="178"/>
      <c r="BM440" s="178"/>
      <c r="BN440" s="178"/>
      <c r="BO440" s="178"/>
      <c r="BP440" s="178"/>
      <c r="BQ440" s="178"/>
    </row>
    <row r="441" spans="1:69" ht="30" customHeight="1" x14ac:dyDescent="0.15">
      <c r="A441" s="17"/>
      <c r="B441" s="17"/>
      <c r="C441" s="17"/>
      <c r="D441" s="17"/>
      <c r="E441" s="17"/>
      <c r="F441" s="17"/>
      <c r="G441" s="17"/>
      <c r="H441" s="270"/>
      <c r="I441" s="270"/>
      <c r="J441" s="178"/>
      <c r="K441" s="178"/>
      <c r="L441" s="178"/>
      <c r="M441" s="178"/>
      <c r="N441" s="178"/>
      <c r="O441" s="178"/>
      <c r="P441" s="178"/>
      <c r="Q441" s="178"/>
      <c r="R441" s="178"/>
      <c r="S441" s="178"/>
      <c r="T441" s="178"/>
      <c r="U441" s="271"/>
      <c r="V441" s="178"/>
      <c r="W441" s="178"/>
      <c r="X441" s="178"/>
      <c r="Y441" s="178"/>
      <c r="Z441" s="178"/>
      <c r="AA441" s="178"/>
      <c r="AB441" s="178"/>
      <c r="AC441" s="178"/>
      <c r="AD441" s="178"/>
      <c r="AE441" s="178"/>
      <c r="AF441" s="178"/>
      <c r="AG441" s="178"/>
      <c r="AH441" s="178"/>
      <c r="AI441" s="178"/>
      <c r="AJ441" s="178"/>
      <c r="AK441" s="178"/>
      <c r="AL441" s="178"/>
      <c r="AM441" s="178"/>
      <c r="AN441" s="178"/>
      <c r="AO441" s="178"/>
      <c r="AP441" s="178"/>
      <c r="AQ441" s="178"/>
      <c r="AR441" s="178"/>
      <c r="AS441" s="178"/>
      <c r="AT441" s="178"/>
      <c r="BI441" s="178"/>
      <c r="BJ441" s="178"/>
      <c r="BK441" s="178"/>
      <c r="BM441" s="178"/>
      <c r="BN441" s="178"/>
      <c r="BO441" s="178"/>
      <c r="BP441" s="178"/>
      <c r="BQ441" s="178"/>
    </row>
    <row r="442" spans="1:69" ht="30" customHeight="1" x14ac:dyDescent="0.15">
      <c r="A442" s="17"/>
      <c r="B442" s="17"/>
      <c r="C442" s="17"/>
      <c r="D442" s="17"/>
      <c r="E442" s="17"/>
      <c r="F442" s="17"/>
      <c r="G442" s="17"/>
      <c r="H442" s="270"/>
      <c r="I442" s="270"/>
      <c r="J442" s="178"/>
      <c r="K442" s="178"/>
      <c r="L442" s="178"/>
      <c r="M442" s="178"/>
      <c r="N442" s="178"/>
      <c r="O442" s="178"/>
      <c r="P442" s="178"/>
      <c r="Q442" s="178"/>
      <c r="R442" s="178"/>
      <c r="S442" s="178"/>
      <c r="T442" s="178"/>
      <c r="U442" s="271"/>
      <c r="V442" s="178"/>
      <c r="W442" s="178"/>
      <c r="X442" s="178"/>
      <c r="Y442" s="178"/>
      <c r="Z442" s="178"/>
      <c r="AA442" s="178"/>
      <c r="AB442" s="178"/>
      <c r="AC442" s="178"/>
      <c r="AD442" s="178"/>
      <c r="AE442" s="178"/>
      <c r="AF442" s="178"/>
      <c r="AG442" s="178"/>
      <c r="AH442" s="178"/>
      <c r="AI442" s="178"/>
      <c r="AJ442" s="178"/>
      <c r="AK442" s="178"/>
      <c r="AL442" s="178"/>
      <c r="AM442" s="178"/>
      <c r="AN442" s="178"/>
      <c r="AO442" s="178"/>
      <c r="AP442" s="178"/>
      <c r="AQ442" s="178"/>
      <c r="AR442" s="178"/>
      <c r="AS442" s="178"/>
      <c r="AT442" s="178"/>
      <c r="BI442" s="178"/>
      <c r="BJ442" s="178"/>
      <c r="BK442" s="178"/>
      <c r="BM442" s="178"/>
      <c r="BN442" s="178"/>
      <c r="BO442" s="178"/>
      <c r="BP442" s="178"/>
      <c r="BQ442" s="178"/>
    </row>
    <row r="443" spans="1:69" ht="30" customHeight="1" x14ac:dyDescent="0.15">
      <c r="A443" s="17"/>
      <c r="B443" s="17"/>
      <c r="C443" s="17"/>
      <c r="D443" s="17"/>
      <c r="E443" s="17"/>
      <c r="F443" s="17"/>
      <c r="G443" s="17"/>
      <c r="H443" s="270"/>
      <c r="I443" s="270"/>
      <c r="J443" s="178"/>
      <c r="K443" s="178"/>
      <c r="L443" s="178"/>
      <c r="M443" s="178"/>
      <c r="N443" s="178"/>
      <c r="O443" s="178"/>
      <c r="P443" s="178"/>
      <c r="Q443" s="178"/>
      <c r="R443" s="178"/>
      <c r="S443" s="178"/>
      <c r="T443" s="178"/>
      <c r="U443" s="271"/>
      <c r="V443" s="178"/>
      <c r="W443" s="178"/>
      <c r="X443" s="178"/>
      <c r="Y443" s="178"/>
      <c r="Z443" s="178"/>
      <c r="AA443" s="178"/>
      <c r="AB443" s="178"/>
      <c r="AC443" s="178"/>
      <c r="AD443" s="178"/>
      <c r="AE443" s="178"/>
      <c r="AF443" s="178"/>
      <c r="AG443" s="178"/>
      <c r="AH443" s="178"/>
      <c r="AI443" s="178"/>
      <c r="AJ443" s="178"/>
      <c r="AK443" s="178"/>
      <c r="AL443" s="178"/>
      <c r="AM443" s="178"/>
      <c r="AN443" s="178"/>
      <c r="AO443" s="178"/>
      <c r="AP443" s="178"/>
      <c r="AQ443" s="178"/>
      <c r="AR443" s="178"/>
      <c r="AS443" s="178"/>
      <c r="AT443" s="178"/>
      <c r="BI443" s="178"/>
      <c r="BJ443" s="178"/>
      <c r="BK443" s="178"/>
      <c r="BM443" s="178"/>
      <c r="BN443" s="178"/>
      <c r="BO443" s="178"/>
      <c r="BP443" s="178"/>
      <c r="BQ443" s="178"/>
    </row>
    <row r="444" spans="1:69" ht="30" customHeight="1" x14ac:dyDescent="0.15">
      <c r="A444" s="17"/>
      <c r="B444" s="17"/>
      <c r="C444" s="17"/>
      <c r="D444" s="17"/>
      <c r="E444" s="17"/>
      <c r="F444" s="17"/>
      <c r="G444" s="17"/>
      <c r="H444" s="270"/>
      <c r="I444" s="270"/>
      <c r="J444" s="178"/>
      <c r="K444" s="178"/>
      <c r="L444" s="178"/>
      <c r="M444" s="178"/>
      <c r="N444" s="178"/>
      <c r="O444" s="178"/>
      <c r="P444" s="178"/>
      <c r="Q444" s="178"/>
      <c r="R444" s="178"/>
      <c r="S444" s="178"/>
      <c r="T444" s="178"/>
      <c r="U444" s="271"/>
      <c r="V444" s="178"/>
      <c r="W444" s="178"/>
      <c r="X444" s="178"/>
      <c r="Y444" s="178"/>
      <c r="Z444" s="178"/>
      <c r="AA444" s="178"/>
      <c r="AB444" s="178"/>
      <c r="AC444" s="178"/>
      <c r="AD444" s="178"/>
      <c r="AE444" s="178"/>
      <c r="AF444" s="178"/>
      <c r="AG444" s="178"/>
      <c r="AH444" s="178"/>
      <c r="AI444" s="178"/>
      <c r="AJ444" s="178"/>
      <c r="AK444" s="178"/>
      <c r="AL444" s="178"/>
      <c r="AM444" s="178"/>
      <c r="AN444" s="178"/>
      <c r="AO444" s="178"/>
      <c r="AP444" s="178"/>
      <c r="AQ444" s="178"/>
      <c r="AR444" s="178"/>
      <c r="AS444" s="178"/>
      <c r="AT444" s="178"/>
      <c r="BI444" s="178"/>
      <c r="BJ444" s="178"/>
      <c r="BK444" s="178"/>
      <c r="BM444" s="178"/>
      <c r="BN444" s="178"/>
      <c r="BO444" s="178"/>
      <c r="BP444" s="178"/>
      <c r="BQ444" s="178"/>
    </row>
    <row r="445" spans="1:69" ht="30" customHeight="1" x14ac:dyDescent="0.15">
      <c r="A445" s="17"/>
      <c r="B445" s="17"/>
      <c r="C445" s="17"/>
      <c r="D445" s="17"/>
      <c r="E445" s="17"/>
      <c r="F445" s="17"/>
      <c r="G445" s="17"/>
      <c r="H445" s="270"/>
      <c r="I445" s="270"/>
      <c r="J445" s="178"/>
      <c r="K445" s="178"/>
      <c r="L445" s="178"/>
      <c r="M445" s="178"/>
      <c r="N445" s="178"/>
      <c r="O445" s="178"/>
      <c r="P445" s="178"/>
      <c r="Q445" s="178"/>
      <c r="R445" s="178"/>
      <c r="S445" s="178"/>
      <c r="T445" s="178"/>
      <c r="U445" s="271"/>
      <c r="V445" s="178"/>
      <c r="W445" s="178"/>
      <c r="X445" s="178"/>
      <c r="Y445" s="178"/>
      <c r="Z445" s="178"/>
      <c r="AA445" s="178"/>
      <c r="AB445" s="178"/>
      <c r="AC445" s="178"/>
      <c r="AD445" s="178"/>
      <c r="AE445" s="178"/>
      <c r="AF445" s="178"/>
      <c r="AG445" s="178"/>
      <c r="AH445" s="178"/>
      <c r="AI445" s="178"/>
      <c r="AJ445" s="178"/>
      <c r="AK445" s="178"/>
      <c r="AL445" s="178"/>
      <c r="AM445" s="178"/>
      <c r="AN445" s="178"/>
      <c r="AO445" s="178"/>
      <c r="AP445" s="178"/>
      <c r="AQ445" s="178"/>
      <c r="AR445" s="178"/>
      <c r="AS445" s="178"/>
      <c r="AT445" s="178"/>
      <c r="BI445" s="178"/>
      <c r="BJ445" s="178"/>
      <c r="BK445" s="178"/>
      <c r="BM445" s="178"/>
      <c r="BN445" s="178"/>
      <c r="BO445" s="178"/>
      <c r="BP445" s="178"/>
      <c r="BQ445" s="178"/>
    </row>
    <row r="446" spans="1:69" ht="30" customHeight="1" x14ac:dyDescent="0.15">
      <c r="A446" s="17"/>
      <c r="B446" s="17"/>
      <c r="C446" s="17"/>
      <c r="D446" s="17"/>
      <c r="E446" s="17"/>
      <c r="F446" s="17"/>
      <c r="G446" s="17"/>
      <c r="H446" s="270"/>
      <c r="I446" s="270"/>
      <c r="J446" s="178"/>
      <c r="K446" s="178"/>
      <c r="L446" s="178"/>
      <c r="M446" s="178"/>
      <c r="N446" s="178"/>
      <c r="O446" s="178"/>
      <c r="P446" s="178"/>
      <c r="Q446" s="178"/>
      <c r="R446" s="178"/>
      <c r="S446" s="178"/>
      <c r="T446" s="178"/>
      <c r="U446" s="271"/>
      <c r="V446" s="178"/>
      <c r="W446" s="178"/>
      <c r="X446" s="178"/>
      <c r="Y446" s="178"/>
      <c r="Z446" s="178"/>
      <c r="AA446" s="178"/>
      <c r="AB446" s="178"/>
      <c r="AC446" s="178"/>
      <c r="AD446" s="178"/>
      <c r="AE446" s="178"/>
      <c r="AF446" s="178"/>
      <c r="AG446" s="178"/>
      <c r="AH446" s="178"/>
      <c r="AI446" s="178"/>
      <c r="AJ446" s="178"/>
      <c r="AK446" s="178"/>
      <c r="AL446" s="178"/>
      <c r="AM446" s="178"/>
      <c r="AN446" s="178"/>
      <c r="AO446" s="178"/>
      <c r="AP446" s="178"/>
      <c r="AQ446" s="178"/>
      <c r="AR446" s="178"/>
      <c r="AS446" s="178"/>
      <c r="AT446" s="178"/>
      <c r="BI446" s="178"/>
      <c r="BJ446" s="178"/>
      <c r="BK446" s="178"/>
      <c r="BM446" s="178"/>
      <c r="BN446" s="178"/>
      <c r="BO446" s="178"/>
      <c r="BP446" s="178"/>
      <c r="BQ446" s="178"/>
    </row>
    <row r="447" spans="1:69" ht="30" customHeight="1" x14ac:dyDescent="0.15">
      <c r="A447" s="17"/>
      <c r="B447" s="17"/>
      <c r="C447" s="17"/>
      <c r="D447" s="17"/>
      <c r="E447" s="17"/>
      <c r="F447" s="17"/>
      <c r="G447" s="17"/>
      <c r="H447" s="270"/>
      <c r="I447" s="270"/>
      <c r="J447" s="178"/>
      <c r="K447" s="178"/>
      <c r="L447" s="178"/>
      <c r="M447" s="178"/>
      <c r="N447" s="178"/>
      <c r="O447" s="178"/>
      <c r="P447" s="178"/>
      <c r="Q447" s="178"/>
      <c r="R447" s="178"/>
      <c r="S447" s="178"/>
      <c r="T447" s="178"/>
      <c r="U447" s="271"/>
      <c r="V447" s="178"/>
      <c r="W447" s="178"/>
      <c r="X447" s="178"/>
      <c r="Y447" s="178"/>
      <c r="Z447" s="178"/>
      <c r="AA447" s="178"/>
      <c r="AB447" s="178"/>
      <c r="AC447" s="178"/>
      <c r="AD447" s="178"/>
      <c r="AE447" s="178"/>
      <c r="AF447" s="178"/>
      <c r="AG447" s="178"/>
      <c r="AH447" s="178"/>
      <c r="AI447" s="178"/>
      <c r="AJ447" s="178"/>
      <c r="AK447" s="178"/>
      <c r="AL447" s="178"/>
      <c r="AM447" s="178"/>
      <c r="AN447" s="178"/>
      <c r="AO447" s="178"/>
      <c r="AP447" s="178"/>
      <c r="AQ447" s="178"/>
      <c r="AR447" s="178"/>
      <c r="AS447" s="178"/>
      <c r="AT447" s="178"/>
      <c r="BI447" s="178"/>
      <c r="BJ447" s="178"/>
      <c r="BK447" s="178"/>
      <c r="BM447" s="178"/>
      <c r="BN447" s="178"/>
      <c r="BO447" s="178"/>
      <c r="BP447" s="178"/>
      <c r="BQ447" s="178"/>
    </row>
    <row r="448" spans="1:69" ht="30" customHeight="1" x14ac:dyDescent="0.15">
      <c r="A448" s="17"/>
      <c r="B448" s="17"/>
      <c r="C448" s="17"/>
      <c r="D448" s="17"/>
      <c r="E448" s="17"/>
      <c r="F448" s="17"/>
      <c r="G448" s="17"/>
      <c r="H448" s="270"/>
      <c r="I448" s="270"/>
      <c r="J448" s="178"/>
      <c r="K448" s="178"/>
      <c r="L448" s="178"/>
      <c r="M448" s="178"/>
      <c r="N448" s="178"/>
      <c r="O448" s="178"/>
      <c r="P448" s="178"/>
      <c r="Q448" s="178"/>
      <c r="R448" s="178"/>
      <c r="S448" s="178"/>
      <c r="T448" s="178"/>
      <c r="U448" s="271"/>
      <c r="V448" s="178"/>
      <c r="W448" s="178"/>
      <c r="X448" s="178"/>
      <c r="Y448" s="178"/>
      <c r="Z448" s="178"/>
      <c r="AA448" s="178"/>
      <c r="AB448" s="178"/>
      <c r="AC448" s="178"/>
      <c r="AD448" s="178"/>
      <c r="AE448" s="178"/>
      <c r="AF448" s="178"/>
      <c r="AG448" s="178"/>
      <c r="AH448" s="178"/>
      <c r="AI448" s="178"/>
      <c r="AJ448" s="178"/>
      <c r="AK448" s="178"/>
      <c r="AL448" s="178"/>
      <c r="AM448" s="178"/>
      <c r="AN448" s="178"/>
      <c r="AO448" s="178"/>
      <c r="AP448" s="178"/>
      <c r="AQ448" s="178"/>
      <c r="AR448" s="178"/>
      <c r="AS448" s="178"/>
      <c r="AT448" s="178"/>
      <c r="BI448" s="178"/>
      <c r="BJ448" s="178"/>
      <c r="BK448" s="178"/>
      <c r="BM448" s="178"/>
      <c r="BN448" s="178"/>
      <c r="BO448" s="178"/>
      <c r="BP448" s="178"/>
      <c r="BQ448" s="178"/>
    </row>
    <row r="449" spans="1:69" ht="30" customHeight="1" x14ac:dyDescent="0.15">
      <c r="A449" s="17"/>
      <c r="B449" s="17"/>
      <c r="C449" s="17"/>
      <c r="D449" s="17"/>
      <c r="E449" s="17"/>
      <c r="F449" s="17"/>
      <c r="G449" s="17"/>
      <c r="H449" s="270"/>
      <c r="I449" s="270"/>
      <c r="J449" s="178"/>
      <c r="K449" s="178"/>
      <c r="L449" s="178"/>
      <c r="M449" s="178"/>
      <c r="N449" s="178"/>
      <c r="O449" s="178"/>
      <c r="P449" s="178"/>
      <c r="Q449" s="178"/>
      <c r="R449" s="178"/>
      <c r="S449" s="178"/>
      <c r="T449" s="178"/>
      <c r="U449" s="271"/>
      <c r="V449" s="178"/>
      <c r="W449" s="178"/>
      <c r="X449" s="178"/>
      <c r="Y449" s="178"/>
      <c r="Z449" s="178"/>
      <c r="AA449" s="178"/>
      <c r="AB449" s="178"/>
      <c r="AC449" s="178"/>
      <c r="AD449" s="178"/>
      <c r="AE449" s="178"/>
      <c r="AF449" s="178"/>
      <c r="AG449" s="178"/>
      <c r="AH449" s="178"/>
      <c r="AI449" s="178"/>
      <c r="AJ449" s="178"/>
      <c r="AK449" s="178"/>
      <c r="AL449" s="178"/>
      <c r="AM449" s="178"/>
      <c r="AN449" s="178"/>
      <c r="AO449" s="178"/>
      <c r="AP449" s="178"/>
      <c r="AQ449" s="178"/>
      <c r="AR449" s="178"/>
      <c r="AS449" s="178"/>
      <c r="AT449" s="178"/>
      <c r="BI449" s="178"/>
      <c r="BJ449" s="178"/>
      <c r="BK449" s="178"/>
      <c r="BM449" s="178"/>
      <c r="BN449" s="178"/>
      <c r="BO449" s="178"/>
      <c r="BP449" s="178"/>
      <c r="BQ449" s="178"/>
    </row>
    <row r="450" spans="1:69" ht="30" customHeight="1" x14ac:dyDescent="0.15">
      <c r="A450" s="17"/>
      <c r="B450" s="17"/>
      <c r="C450" s="17"/>
      <c r="D450" s="17"/>
      <c r="E450" s="17"/>
      <c r="F450" s="17"/>
      <c r="G450" s="17"/>
      <c r="H450" s="270"/>
      <c r="I450" s="270"/>
      <c r="J450" s="178"/>
      <c r="K450" s="178"/>
      <c r="L450" s="178"/>
      <c r="M450" s="178"/>
      <c r="N450" s="178"/>
      <c r="O450" s="178"/>
      <c r="P450" s="178"/>
      <c r="Q450" s="178"/>
      <c r="R450" s="178"/>
      <c r="S450" s="178"/>
      <c r="T450" s="178"/>
      <c r="U450" s="271"/>
      <c r="V450" s="178"/>
      <c r="W450" s="178"/>
      <c r="X450" s="178"/>
      <c r="Y450" s="178"/>
      <c r="Z450" s="178"/>
      <c r="AA450" s="178"/>
      <c r="AB450" s="178"/>
      <c r="AC450" s="178"/>
      <c r="AD450" s="178"/>
      <c r="AE450" s="178"/>
      <c r="AF450" s="178"/>
      <c r="AG450" s="178"/>
      <c r="AH450" s="178"/>
      <c r="AI450" s="178"/>
      <c r="AJ450" s="178"/>
      <c r="AK450" s="178"/>
      <c r="AL450" s="178"/>
      <c r="AM450" s="178"/>
      <c r="AN450" s="178"/>
      <c r="AO450" s="178"/>
      <c r="AP450" s="178"/>
      <c r="AQ450" s="178"/>
      <c r="AR450" s="178"/>
      <c r="AS450" s="178"/>
      <c r="AT450" s="178"/>
      <c r="BI450" s="178"/>
      <c r="BJ450" s="178"/>
      <c r="BK450" s="178"/>
      <c r="BM450" s="178"/>
      <c r="BN450" s="178"/>
      <c r="BO450" s="178"/>
      <c r="BP450" s="178"/>
      <c r="BQ450" s="178"/>
    </row>
    <row r="451" spans="1:69" ht="30" customHeight="1" x14ac:dyDescent="0.15">
      <c r="A451" s="17"/>
      <c r="B451" s="17"/>
      <c r="C451" s="17"/>
      <c r="D451" s="17"/>
      <c r="E451" s="17"/>
      <c r="F451" s="17"/>
      <c r="G451" s="17"/>
      <c r="H451" s="270"/>
      <c r="I451" s="270"/>
      <c r="J451" s="178"/>
      <c r="K451" s="178"/>
      <c r="L451" s="178"/>
      <c r="M451" s="178"/>
      <c r="N451" s="178"/>
      <c r="O451" s="178"/>
      <c r="P451" s="178"/>
      <c r="Q451" s="178"/>
      <c r="R451" s="178"/>
      <c r="S451" s="178"/>
      <c r="T451" s="178"/>
      <c r="U451" s="271"/>
      <c r="V451" s="178"/>
      <c r="W451" s="178"/>
      <c r="X451" s="178"/>
      <c r="Y451" s="178"/>
      <c r="Z451" s="178"/>
      <c r="AA451" s="178"/>
      <c r="AB451" s="178"/>
      <c r="AC451" s="178"/>
      <c r="AD451" s="178"/>
      <c r="AE451" s="178"/>
      <c r="AF451" s="178"/>
      <c r="AG451" s="178"/>
      <c r="AH451" s="178"/>
      <c r="AI451" s="178"/>
      <c r="AJ451" s="178"/>
      <c r="AK451" s="178"/>
      <c r="AL451" s="178"/>
      <c r="AM451" s="178"/>
      <c r="AN451" s="178"/>
      <c r="AO451" s="178"/>
      <c r="AP451" s="178"/>
      <c r="AQ451" s="178"/>
      <c r="AR451" s="178"/>
      <c r="AS451" s="178"/>
      <c r="AT451" s="178"/>
      <c r="BI451" s="178"/>
      <c r="BJ451" s="178"/>
      <c r="BK451" s="178"/>
      <c r="BM451" s="178"/>
      <c r="BN451" s="178"/>
      <c r="BO451" s="178"/>
      <c r="BP451" s="178"/>
      <c r="BQ451" s="178"/>
    </row>
    <row r="452" spans="1:69" ht="30" customHeight="1" x14ac:dyDescent="0.15">
      <c r="A452" s="17"/>
      <c r="B452" s="17"/>
      <c r="C452" s="17"/>
      <c r="D452" s="17"/>
      <c r="E452" s="17"/>
      <c r="F452" s="17"/>
      <c r="G452" s="17"/>
      <c r="H452" s="270"/>
      <c r="I452" s="270"/>
      <c r="J452" s="178"/>
      <c r="K452" s="178"/>
      <c r="L452" s="178"/>
      <c r="M452" s="178"/>
      <c r="N452" s="178"/>
      <c r="O452" s="178"/>
      <c r="P452" s="178"/>
      <c r="Q452" s="178"/>
      <c r="R452" s="178"/>
      <c r="S452" s="178"/>
      <c r="T452" s="178"/>
      <c r="U452" s="271"/>
      <c r="V452" s="178"/>
      <c r="W452" s="178"/>
      <c r="X452" s="178"/>
      <c r="Y452" s="178"/>
      <c r="Z452" s="178"/>
      <c r="AA452" s="178"/>
      <c r="AB452" s="178"/>
      <c r="AC452" s="178"/>
      <c r="AD452" s="178"/>
      <c r="AE452" s="178"/>
      <c r="AF452" s="178"/>
      <c r="AG452" s="178"/>
      <c r="AH452" s="178"/>
      <c r="AI452" s="178"/>
      <c r="AJ452" s="178"/>
      <c r="AK452" s="178"/>
      <c r="AL452" s="178"/>
      <c r="AM452" s="178"/>
      <c r="AN452" s="178"/>
      <c r="AO452" s="178"/>
      <c r="AP452" s="178"/>
      <c r="AQ452" s="178"/>
      <c r="AR452" s="178"/>
      <c r="AS452" s="178"/>
      <c r="AT452" s="178"/>
      <c r="BI452" s="178"/>
      <c r="BJ452" s="178"/>
      <c r="BK452" s="178"/>
      <c r="BM452" s="178"/>
      <c r="BN452" s="178"/>
      <c r="BO452" s="178"/>
      <c r="BP452" s="178"/>
      <c r="BQ452" s="178"/>
    </row>
    <row r="453" spans="1:69" ht="30" customHeight="1" x14ac:dyDescent="0.15">
      <c r="A453" s="17"/>
      <c r="B453" s="17"/>
      <c r="C453" s="17"/>
      <c r="D453" s="17"/>
      <c r="E453" s="17"/>
      <c r="F453" s="17"/>
      <c r="G453" s="17"/>
      <c r="H453" s="270"/>
      <c r="I453" s="270"/>
      <c r="J453" s="178"/>
      <c r="K453" s="178"/>
      <c r="L453" s="178"/>
      <c r="M453" s="178"/>
      <c r="N453" s="178"/>
      <c r="O453" s="178"/>
      <c r="P453" s="178"/>
      <c r="Q453" s="178"/>
      <c r="R453" s="178"/>
      <c r="S453" s="178"/>
      <c r="T453" s="178"/>
      <c r="U453" s="271"/>
      <c r="V453" s="178"/>
      <c r="W453" s="178"/>
      <c r="X453" s="178"/>
      <c r="Y453" s="178"/>
      <c r="Z453" s="178"/>
      <c r="AA453" s="178"/>
      <c r="AB453" s="178"/>
      <c r="AC453" s="178"/>
      <c r="AD453" s="178"/>
      <c r="AE453" s="178"/>
      <c r="AF453" s="178"/>
      <c r="AG453" s="178"/>
      <c r="AH453" s="178"/>
      <c r="AI453" s="178"/>
      <c r="AJ453" s="178"/>
      <c r="AK453" s="178"/>
      <c r="AL453" s="178"/>
      <c r="AM453" s="178"/>
      <c r="AN453" s="178"/>
      <c r="AO453" s="178"/>
      <c r="AP453" s="178"/>
      <c r="AQ453" s="178"/>
      <c r="AR453" s="178"/>
      <c r="AS453" s="178"/>
      <c r="AT453" s="178"/>
      <c r="BI453" s="178"/>
      <c r="BJ453" s="178"/>
      <c r="BK453" s="178"/>
      <c r="BM453" s="178"/>
      <c r="BN453" s="178"/>
      <c r="BO453" s="178"/>
      <c r="BP453" s="178"/>
      <c r="BQ453" s="178"/>
    </row>
    <row r="454" spans="1:69" ht="30" customHeight="1" x14ac:dyDescent="0.15">
      <c r="A454" s="17"/>
      <c r="B454" s="17"/>
      <c r="C454" s="17"/>
      <c r="D454" s="17"/>
      <c r="E454" s="17"/>
      <c r="F454" s="17"/>
      <c r="G454" s="17"/>
      <c r="H454" s="270"/>
      <c r="I454" s="270"/>
      <c r="J454" s="178"/>
      <c r="K454" s="178"/>
      <c r="L454" s="178"/>
      <c r="M454" s="178"/>
      <c r="N454" s="178"/>
      <c r="O454" s="178"/>
      <c r="P454" s="178"/>
      <c r="Q454" s="178"/>
      <c r="R454" s="178"/>
      <c r="S454" s="178"/>
      <c r="T454" s="178"/>
      <c r="U454" s="271"/>
      <c r="V454" s="178"/>
      <c r="W454" s="178"/>
      <c r="X454" s="178"/>
      <c r="Y454" s="178"/>
      <c r="Z454" s="178"/>
      <c r="AA454" s="178"/>
      <c r="AB454" s="178"/>
      <c r="AC454" s="178"/>
      <c r="AD454" s="178"/>
      <c r="AE454" s="178"/>
      <c r="AF454" s="178"/>
      <c r="AG454" s="178"/>
      <c r="AH454" s="178"/>
      <c r="AI454" s="178"/>
      <c r="AJ454" s="178"/>
      <c r="AK454" s="178"/>
      <c r="AL454" s="178"/>
      <c r="AM454" s="178"/>
      <c r="AN454" s="178"/>
      <c r="AO454" s="178"/>
      <c r="AP454" s="178"/>
      <c r="AQ454" s="178"/>
      <c r="AR454" s="178"/>
      <c r="AS454" s="178"/>
      <c r="AT454" s="178"/>
      <c r="BI454" s="178"/>
      <c r="BJ454" s="178"/>
      <c r="BK454" s="178"/>
      <c r="BM454" s="178"/>
      <c r="BN454" s="178"/>
      <c r="BO454" s="178"/>
      <c r="BP454" s="178"/>
      <c r="BQ454" s="178"/>
    </row>
    <row r="455" spans="1:69" ht="30" customHeight="1" x14ac:dyDescent="0.15">
      <c r="A455" s="17"/>
      <c r="B455" s="17"/>
      <c r="C455" s="17"/>
      <c r="D455" s="17"/>
      <c r="E455" s="17"/>
      <c r="F455" s="17"/>
      <c r="G455" s="17"/>
      <c r="H455" s="270"/>
      <c r="I455" s="270"/>
      <c r="J455" s="178"/>
      <c r="K455" s="178"/>
      <c r="L455" s="178"/>
      <c r="M455" s="178"/>
      <c r="N455" s="178"/>
      <c r="O455" s="178"/>
      <c r="P455" s="178"/>
      <c r="Q455" s="178"/>
      <c r="R455" s="178"/>
      <c r="S455" s="178"/>
      <c r="T455" s="178"/>
      <c r="U455" s="271"/>
      <c r="V455" s="178"/>
      <c r="W455" s="178"/>
      <c r="X455" s="178"/>
      <c r="Y455" s="178"/>
      <c r="Z455" s="178"/>
      <c r="AA455" s="178"/>
      <c r="AB455" s="178"/>
      <c r="AC455" s="178"/>
      <c r="AD455" s="178"/>
      <c r="AE455" s="178"/>
      <c r="AF455" s="178"/>
      <c r="AG455" s="178"/>
      <c r="AH455" s="178"/>
      <c r="AI455" s="178"/>
      <c r="AJ455" s="178"/>
      <c r="AK455" s="178"/>
      <c r="AL455" s="178"/>
      <c r="AM455" s="178"/>
      <c r="AN455" s="178"/>
      <c r="AO455" s="178"/>
      <c r="AP455" s="178"/>
      <c r="AQ455" s="178"/>
      <c r="AR455" s="178"/>
      <c r="AS455" s="178"/>
      <c r="AT455" s="178"/>
      <c r="BI455" s="178"/>
      <c r="BJ455" s="178"/>
      <c r="BK455" s="178"/>
      <c r="BM455" s="178"/>
      <c r="BN455" s="178"/>
      <c r="BO455" s="178"/>
      <c r="BP455" s="178"/>
      <c r="BQ455" s="178"/>
    </row>
    <row r="456" spans="1:69" ht="30" customHeight="1" x14ac:dyDescent="0.15">
      <c r="A456" s="17"/>
      <c r="B456" s="17"/>
      <c r="C456" s="17"/>
      <c r="D456" s="17"/>
      <c r="E456" s="17"/>
      <c r="F456" s="17"/>
      <c r="G456" s="17"/>
      <c r="H456" s="270"/>
      <c r="I456" s="270"/>
      <c r="J456" s="178"/>
      <c r="K456" s="178"/>
      <c r="L456" s="178"/>
      <c r="M456" s="178"/>
      <c r="N456" s="178"/>
      <c r="O456" s="178"/>
      <c r="P456" s="178"/>
      <c r="Q456" s="178"/>
      <c r="R456" s="178"/>
      <c r="S456" s="178"/>
      <c r="T456" s="178"/>
      <c r="U456" s="271"/>
      <c r="V456" s="178"/>
      <c r="W456" s="178"/>
      <c r="X456" s="178"/>
      <c r="Y456" s="178"/>
      <c r="Z456" s="178"/>
      <c r="AA456" s="178"/>
      <c r="AB456" s="178"/>
      <c r="AC456" s="178"/>
      <c r="AD456" s="178"/>
      <c r="AE456" s="178"/>
      <c r="AF456" s="178"/>
      <c r="AG456" s="178"/>
      <c r="AH456" s="178"/>
      <c r="AI456" s="178"/>
      <c r="AJ456" s="178"/>
      <c r="AK456" s="178"/>
      <c r="AL456" s="178"/>
      <c r="AM456" s="178"/>
      <c r="AN456" s="178"/>
      <c r="AO456" s="178"/>
      <c r="AP456" s="178"/>
      <c r="AQ456" s="178"/>
      <c r="AR456" s="178"/>
      <c r="AS456" s="178"/>
      <c r="AT456" s="178"/>
      <c r="BI456" s="178"/>
      <c r="BJ456" s="178"/>
      <c r="BK456" s="178"/>
      <c r="BM456" s="178"/>
      <c r="BN456" s="178"/>
      <c r="BO456" s="178"/>
      <c r="BP456" s="178"/>
      <c r="BQ456" s="178"/>
    </row>
    <row r="457" spans="1:69" ht="30" customHeight="1" x14ac:dyDescent="0.15">
      <c r="A457" s="17"/>
      <c r="B457" s="17"/>
      <c r="C457" s="17"/>
      <c r="D457" s="17"/>
      <c r="E457" s="17"/>
      <c r="F457" s="17"/>
      <c r="G457" s="17"/>
      <c r="H457" s="270"/>
      <c r="I457" s="270"/>
      <c r="J457" s="178"/>
      <c r="K457" s="178"/>
      <c r="L457" s="178"/>
      <c r="M457" s="178"/>
      <c r="N457" s="178"/>
      <c r="O457" s="178"/>
      <c r="P457" s="178"/>
      <c r="Q457" s="178"/>
      <c r="R457" s="178"/>
      <c r="S457" s="178"/>
      <c r="T457" s="178"/>
      <c r="U457" s="271"/>
      <c r="V457" s="178"/>
      <c r="W457" s="178"/>
      <c r="X457" s="178"/>
      <c r="Y457" s="178"/>
      <c r="Z457" s="178"/>
      <c r="AA457" s="178"/>
      <c r="AB457" s="178"/>
      <c r="AC457" s="178"/>
      <c r="AD457" s="178"/>
      <c r="AE457" s="178"/>
      <c r="AF457" s="178"/>
      <c r="AG457" s="178"/>
      <c r="AH457" s="178"/>
      <c r="AI457" s="178"/>
      <c r="AJ457" s="178"/>
      <c r="AK457" s="178"/>
      <c r="AL457" s="178"/>
      <c r="AM457" s="178"/>
      <c r="AN457" s="178"/>
      <c r="AO457" s="178"/>
      <c r="AP457" s="178"/>
      <c r="AQ457" s="178"/>
      <c r="AR457" s="178"/>
      <c r="AS457" s="178"/>
      <c r="AT457" s="178"/>
      <c r="BI457" s="178"/>
      <c r="BJ457" s="178"/>
      <c r="BK457" s="178"/>
      <c r="BM457" s="178"/>
      <c r="BN457" s="178"/>
      <c r="BO457" s="178"/>
      <c r="BP457" s="178"/>
      <c r="BQ457" s="178"/>
    </row>
    <row r="458" spans="1:69" ht="30" customHeight="1" x14ac:dyDescent="0.15">
      <c r="A458" s="17"/>
      <c r="B458" s="17"/>
      <c r="C458" s="17"/>
      <c r="D458" s="17"/>
      <c r="E458" s="17"/>
      <c r="F458" s="17"/>
      <c r="G458" s="17"/>
      <c r="H458" s="270"/>
      <c r="I458" s="270"/>
      <c r="J458" s="178"/>
      <c r="K458" s="178"/>
      <c r="L458" s="178"/>
      <c r="M458" s="178"/>
      <c r="N458" s="178"/>
      <c r="O458" s="178"/>
      <c r="P458" s="178"/>
      <c r="Q458" s="178"/>
      <c r="R458" s="178"/>
      <c r="S458" s="178"/>
      <c r="T458" s="178"/>
      <c r="U458" s="271"/>
      <c r="V458" s="178"/>
      <c r="W458" s="178"/>
      <c r="X458" s="178"/>
      <c r="Y458" s="178"/>
      <c r="Z458" s="178"/>
      <c r="AA458" s="178"/>
      <c r="AB458" s="178"/>
      <c r="AC458" s="178"/>
      <c r="AD458" s="178"/>
      <c r="AE458" s="178"/>
      <c r="AF458" s="178"/>
      <c r="AG458" s="178"/>
      <c r="AH458" s="178"/>
      <c r="AI458" s="178"/>
      <c r="AJ458" s="178"/>
      <c r="AK458" s="178"/>
      <c r="AL458" s="178"/>
      <c r="AM458" s="178"/>
      <c r="AN458" s="178"/>
      <c r="AO458" s="178"/>
      <c r="AP458" s="178"/>
      <c r="AQ458" s="178"/>
      <c r="AR458" s="178"/>
      <c r="AS458" s="178"/>
      <c r="AT458" s="178"/>
      <c r="BI458" s="178"/>
      <c r="BJ458" s="178"/>
      <c r="BK458" s="178"/>
      <c r="BM458" s="178"/>
      <c r="BN458" s="178"/>
      <c r="BO458" s="178"/>
      <c r="BP458" s="178"/>
      <c r="BQ458" s="178"/>
    </row>
    <row r="459" spans="1:69" ht="30" customHeight="1" x14ac:dyDescent="0.15">
      <c r="A459" s="17"/>
      <c r="B459" s="17"/>
      <c r="C459" s="17"/>
      <c r="D459" s="17"/>
      <c r="E459" s="17"/>
      <c r="F459" s="17"/>
      <c r="G459" s="17"/>
      <c r="H459" s="270"/>
      <c r="I459" s="270"/>
      <c r="J459" s="178"/>
      <c r="K459" s="178"/>
      <c r="L459" s="178"/>
      <c r="M459" s="178"/>
      <c r="N459" s="178"/>
      <c r="O459" s="178"/>
      <c r="P459" s="178"/>
      <c r="Q459" s="178"/>
      <c r="R459" s="178"/>
      <c r="S459" s="178"/>
      <c r="T459" s="178"/>
      <c r="U459" s="271"/>
      <c r="V459" s="178"/>
      <c r="W459" s="178"/>
      <c r="X459" s="178"/>
      <c r="Y459" s="178"/>
      <c r="Z459" s="178"/>
      <c r="AA459" s="178"/>
      <c r="AB459" s="178"/>
      <c r="AC459" s="178"/>
      <c r="AD459" s="178"/>
      <c r="AE459" s="178"/>
      <c r="AF459" s="178"/>
      <c r="AG459" s="178"/>
      <c r="AH459" s="178"/>
      <c r="AI459" s="178"/>
      <c r="AJ459" s="178"/>
      <c r="AK459" s="178"/>
      <c r="AL459" s="178"/>
      <c r="AM459" s="178"/>
      <c r="AN459" s="178"/>
      <c r="AO459" s="178"/>
      <c r="AP459" s="178"/>
      <c r="AQ459" s="178"/>
      <c r="AR459" s="178"/>
      <c r="AS459" s="178"/>
      <c r="AT459" s="178"/>
      <c r="BI459" s="178"/>
      <c r="BJ459" s="178"/>
      <c r="BK459" s="178"/>
      <c r="BM459" s="178"/>
      <c r="BN459" s="178"/>
      <c r="BO459" s="178"/>
      <c r="BP459" s="178"/>
      <c r="BQ459" s="178"/>
    </row>
    <row r="460" spans="1:69" ht="30" customHeight="1" x14ac:dyDescent="0.15">
      <c r="A460" s="17"/>
      <c r="B460" s="17"/>
      <c r="C460" s="17"/>
      <c r="D460" s="17"/>
      <c r="E460" s="17"/>
      <c r="F460" s="17"/>
      <c r="G460" s="17"/>
      <c r="H460" s="270"/>
      <c r="I460" s="270"/>
      <c r="J460" s="178"/>
      <c r="K460" s="178"/>
      <c r="L460" s="178"/>
      <c r="M460" s="178"/>
      <c r="N460" s="178"/>
      <c r="O460" s="178"/>
      <c r="P460" s="178"/>
      <c r="Q460" s="178"/>
      <c r="R460" s="178"/>
      <c r="S460" s="178"/>
      <c r="T460" s="178"/>
      <c r="U460" s="271"/>
      <c r="V460" s="178"/>
      <c r="W460" s="178"/>
      <c r="X460" s="178"/>
      <c r="Y460" s="178"/>
      <c r="Z460" s="178"/>
      <c r="AA460" s="178"/>
      <c r="AB460" s="178"/>
      <c r="AC460" s="178"/>
      <c r="AD460" s="178"/>
      <c r="AE460" s="178"/>
      <c r="AF460" s="178"/>
      <c r="AG460" s="178"/>
      <c r="AH460" s="178"/>
      <c r="AI460" s="178"/>
      <c r="AJ460" s="178"/>
      <c r="AK460" s="178"/>
      <c r="AL460" s="178"/>
      <c r="AM460" s="178"/>
      <c r="AN460" s="178"/>
      <c r="AO460" s="178"/>
      <c r="AP460" s="178"/>
      <c r="AQ460" s="178"/>
      <c r="AR460" s="178"/>
      <c r="AS460" s="178"/>
      <c r="AT460" s="178"/>
      <c r="BI460" s="178"/>
      <c r="BJ460" s="178"/>
      <c r="BK460" s="178"/>
      <c r="BM460" s="178"/>
      <c r="BN460" s="178"/>
      <c r="BO460" s="178"/>
      <c r="BP460" s="178"/>
      <c r="BQ460" s="178"/>
    </row>
    <row r="461" spans="1:69" ht="30" customHeight="1" x14ac:dyDescent="0.15">
      <c r="A461" s="17"/>
      <c r="B461" s="17"/>
      <c r="C461" s="17"/>
      <c r="D461" s="17"/>
      <c r="E461" s="17"/>
      <c r="F461" s="17"/>
      <c r="G461" s="17"/>
      <c r="H461" s="270"/>
      <c r="I461" s="270"/>
      <c r="J461" s="178"/>
      <c r="K461" s="178"/>
      <c r="L461" s="178"/>
      <c r="M461" s="178"/>
      <c r="N461" s="178"/>
      <c r="O461" s="178"/>
      <c r="P461" s="178"/>
      <c r="Q461" s="178"/>
      <c r="R461" s="178"/>
      <c r="S461" s="178"/>
      <c r="T461" s="178"/>
      <c r="U461" s="271"/>
      <c r="V461" s="178"/>
      <c r="W461" s="178"/>
      <c r="X461" s="178"/>
      <c r="Y461" s="178"/>
      <c r="Z461" s="178"/>
      <c r="AA461" s="178"/>
      <c r="AB461" s="178"/>
      <c r="AC461" s="178"/>
      <c r="AD461" s="178"/>
      <c r="AE461" s="178"/>
      <c r="AF461" s="178"/>
      <c r="AG461" s="178"/>
      <c r="AH461" s="178"/>
      <c r="AI461" s="178"/>
      <c r="AJ461" s="178"/>
      <c r="AK461" s="178"/>
      <c r="AL461" s="178"/>
      <c r="AM461" s="178"/>
      <c r="AN461" s="178"/>
      <c r="AO461" s="178"/>
      <c r="AP461" s="178"/>
      <c r="AQ461" s="178"/>
      <c r="AR461" s="178"/>
      <c r="AS461" s="178"/>
      <c r="AT461" s="178"/>
      <c r="BI461" s="178"/>
      <c r="BJ461" s="178"/>
      <c r="BK461" s="178"/>
      <c r="BM461" s="178"/>
      <c r="BN461" s="178"/>
      <c r="BO461" s="178"/>
      <c r="BP461" s="178"/>
      <c r="BQ461" s="178"/>
    </row>
    <row r="462" spans="1:69" ht="30" customHeight="1" x14ac:dyDescent="0.15">
      <c r="A462" s="17"/>
      <c r="B462" s="17"/>
      <c r="C462" s="17"/>
      <c r="D462" s="17"/>
      <c r="E462" s="17"/>
      <c r="F462" s="17"/>
      <c r="G462" s="17"/>
      <c r="H462" s="270"/>
      <c r="I462" s="270"/>
      <c r="J462" s="178"/>
      <c r="K462" s="178"/>
      <c r="L462" s="178"/>
      <c r="M462" s="178"/>
      <c r="N462" s="178"/>
      <c r="O462" s="178"/>
      <c r="P462" s="178"/>
      <c r="Q462" s="178"/>
      <c r="R462" s="178"/>
      <c r="S462" s="178"/>
      <c r="T462" s="178"/>
      <c r="U462" s="271"/>
      <c r="V462" s="178"/>
      <c r="W462" s="178"/>
      <c r="X462" s="178"/>
      <c r="Y462" s="178"/>
      <c r="Z462" s="178"/>
      <c r="AA462" s="178"/>
      <c r="AB462" s="178"/>
      <c r="AC462" s="178"/>
      <c r="AD462" s="178"/>
      <c r="AE462" s="178"/>
      <c r="AF462" s="178"/>
      <c r="AG462" s="178"/>
      <c r="AH462" s="178"/>
      <c r="AI462" s="178"/>
      <c r="AJ462" s="178"/>
      <c r="AK462" s="178"/>
      <c r="AL462" s="178"/>
      <c r="AM462" s="178"/>
      <c r="AN462" s="178"/>
      <c r="AO462" s="178"/>
      <c r="AP462" s="178"/>
      <c r="AQ462" s="178"/>
      <c r="AR462" s="178"/>
      <c r="AS462" s="178"/>
      <c r="AT462" s="178"/>
      <c r="BI462" s="178"/>
      <c r="BJ462" s="178"/>
      <c r="BK462" s="178"/>
      <c r="BM462" s="178"/>
      <c r="BN462" s="178"/>
      <c r="BO462" s="178"/>
      <c r="BP462" s="178"/>
      <c r="BQ462" s="178"/>
    </row>
    <row r="463" spans="1:69" ht="30" customHeight="1" x14ac:dyDescent="0.15">
      <c r="A463" s="17"/>
      <c r="B463" s="17"/>
      <c r="C463" s="17"/>
      <c r="D463" s="17"/>
      <c r="E463" s="17"/>
      <c r="F463" s="17"/>
      <c r="G463" s="17"/>
      <c r="H463" s="270"/>
      <c r="I463" s="270"/>
      <c r="J463" s="178"/>
      <c r="K463" s="178"/>
      <c r="L463" s="178"/>
      <c r="M463" s="178"/>
      <c r="N463" s="178"/>
      <c r="O463" s="178"/>
      <c r="P463" s="178"/>
      <c r="Q463" s="178"/>
      <c r="R463" s="178"/>
      <c r="S463" s="178"/>
      <c r="T463" s="178"/>
      <c r="U463" s="271"/>
      <c r="V463" s="178"/>
      <c r="W463" s="178"/>
      <c r="X463" s="178"/>
      <c r="Y463" s="178"/>
      <c r="Z463" s="178"/>
      <c r="AA463" s="178"/>
      <c r="AB463" s="178"/>
      <c r="AC463" s="178"/>
      <c r="AD463" s="178"/>
      <c r="AE463" s="178"/>
      <c r="AF463" s="178"/>
      <c r="AG463" s="178"/>
      <c r="AH463" s="178"/>
      <c r="AI463" s="178"/>
      <c r="AJ463" s="178"/>
      <c r="AK463" s="178"/>
      <c r="AL463" s="178"/>
      <c r="AM463" s="178"/>
      <c r="AN463" s="178"/>
      <c r="AO463" s="178"/>
      <c r="AP463" s="178"/>
      <c r="AQ463" s="178"/>
      <c r="AR463" s="178"/>
      <c r="AS463" s="178"/>
      <c r="AT463" s="178"/>
      <c r="BI463" s="178"/>
      <c r="BJ463" s="178"/>
      <c r="BK463" s="178"/>
      <c r="BM463" s="178"/>
      <c r="BN463" s="178"/>
      <c r="BO463" s="178"/>
      <c r="BP463" s="178"/>
      <c r="BQ463" s="178"/>
    </row>
    <row r="464" spans="1:69" ht="30" customHeight="1" x14ac:dyDescent="0.15">
      <c r="A464" s="17"/>
      <c r="B464" s="17"/>
      <c r="C464" s="17"/>
      <c r="D464" s="17"/>
      <c r="E464" s="17"/>
      <c r="F464" s="17"/>
      <c r="G464" s="17"/>
      <c r="H464" s="270"/>
      <c r="I464" s="270"/>
      <c r="J464" s="178"/>
      <c r="K464" s="178"/>
      <c r="L464" s="178"/>
      <c r="M464" s="178"/>
      <c r="N464" s="178"/>
      <c r="O464" s="178"/>
      <c r="P464" s="178"/>
      <c r="Q464" s="178"/>
      <c r="R464" s="178"/>
      <c r="S464" s="178"/>
      <c r="T464" s="178"/>
      <c r="U464" s="271"/>
      <c r="V464" s="178"/>
      <c r="W464" s="178"/>
      <c r="X464" s="178"/>
      <c r="Y464" s="178"/>
      <c r="Z464" s="178"/>
      <c r="AA464" s="178"/>
      <c r="AB464" s="178"/>
      <c r="AC464" s="178"/>
      <c r="AD464" s="178"/>
      <c r="AE464" s="178"/>
      <c r="AF464" s="178"/>
      <c r="AG464" s="178"/>
      <c r="AH464" s="178"/>
      <c r="AI464" s="178"/>
      <c r="AJ464" s="178"/>
      <c r="AK464" s="178"/>
      <c r="AL464" s="178"/>
      <c r="AM464" s="178"/>
      <c r="AN464" s="178"/>
      <c r="AO464" s="178"/>
      <c r="AP464" s="178"/>
      <c r="AQ464" s="178"/>
      <c r="AR464" s="178"/>
      <c r="AS464" s="178"/>
      <c r="AT464" s="178"/>
      <c r="BI464" s="178"/>
      <c r="BJ464" s="178"/>
      <c r="BK464" s="178"/>
      <c r="BM464" s="178"/>
      <c r="BN464" s="178"/>
      <c r="BO464" s="178"/>
      <c r="BP464" s="178"/>
      <c r="BQ464" s="178"/>
    </row>
    <row r="465" spans="1:69" ht="30" customHeight="1" x14ac:dyDescent="0.15">
      <c r="A465" s="17"/>
      <c r="B465" s="17"/>
      <c r="C465" s="17"/>
      <c r="D465" s="17"/>
      <c r="E465" s="17"/>
      <c r="F465" s="17"/>
      <c r="G465" s="17"/>
      <c r="H465" s="270"/>
      <c r="I465" s="270"/>
      <c r="J465" s="178"/>
      <c r="K465" s="178"/>
      <c r="L465" s="178"/>
      <c r="M465" s="178"/>
      <c r="N465" s="178"/>
      <c r="O465" s="178"/>
      <c r="P465" s="178"/>
      <c r="Q465" s="178"/>
      <c r="R465" s="178"/>
      <c r="S465" s="178"/>
      <c r="T465" s="178"/>
      <c r="U465" s="271"/>
      <c r="V465" s="178"/>
      <c r="W465" s="178"/>
      <c r="X465" s="178"/>
      <c r="Y465" s="178"/>
      <c r="Z465" s="178"/>
      <c r="AA465" s="178"/>
      <c r="AB465" s="178"/>
      <c r="AC465" s="178"/>
      <c r="AD465" s="178"/>
      <c r="AE465" s="178"/>
      <c r="AF465" s="178"/>
      <c r="AG465" s="178"/>
      <c r="AH465" s="178"/>
      <c r="AI465" s="178"/>
      <c r="AJ465" s="178"/>
      <c r="AK465" s="178"/>
      <c r="AL465" s="178"/>
      <c r="AM465" s="178"/>
      <c r="AN465" s="178"/>
      <c r="AO465" s="178"/>
      <c r="AP465" s="178"/>
      <c r="AQ465" s="178"/>
      <c r="AR465" s="178"/>
      <c r="AS465" s="178"/>
      <c r="AT465" s="178"/>
      <c r="BI465" s="178"/>
      <c r="BJ465" s="178"/>
      <c r="BK465" s="178"/>
      <c r="BM465" s="178"/>
      <c r="BN465" s="178"/>
      <c r="BO465" s="178"/>
      <c r="BP465" s="178"/>
      <c r="BQ465" s="178"/>
    </row>
    <row r="466" spans="1:69" ht="30" customHeight="1" x14ac:dyDescent="0.15">
      <c r="A466" s="17"/>
      <c r="B466" s="17"/>
      <c r="C466" s="17"/>
      <c r="D466" s="17"/>
      <c r="E466" s="17"/>
      <c r="F466" s="17"/>
      <c r="G466" s="17"/>
      <c r="H466" s="270"/>
      <c r="I466" s="270"/>
      <c r="J466" s="178"/>
      <c r="K466" s="178"/>
      <c r="L466" s="178"/>
      <c r="M466" s="178"/>
      <c r="N466" s="178"/>
      <c r="O466" s="178"/>
      <c r="P466" s="178"/>
      <c r="Q466" s="178"/>
      <c r="R466" s="178"/>
      <c r="S466" s="178"/>
      <c r="T466" s="178"/>
      <c r="U466" s="271"/>
      <c r="V466" s="178"/>
      <c r="W466" s="178"/>
      <c r="X466" s="178"/>
      <c r="Y466" s="178"/>
      <c r="Z466" s="178"/>
      <c r="AA466" s="178"/>
      <c r="AB466" s="178"/>
      <c r="AC466" s="178"/>
      <c r="AD466" s="178"/>
      <c r="AE466" s="178"/>
      <c r="AF466" s="178"/>
      <c r="AG466" s="178"/>
      <c r="AH466" s="178"/>
      <c r="AI466" s="178"/>
      <c r="AJ466" s="178"/>
      <c r="AK466" s="178"/>
      <c r="AL466" s="178"/>
      <c r="AM466" s="178"/>
      <c r="AN466" s="178"/>
      <c r="AO466" s="178"/>
      <c r="AP466" s="178"/>
      <c r="AQ466" s="178"/>
      <c r="AR466" s="178"/>
      <c r="AS466" s="178"/>
      <c r="AT466" s="178"/>
      <c r="BI466" s="178"/>
      <c r="BJ466" s="178"/>
      <c r="BK466" s="178"/>
      <c r="BM466" s="178"/>
      <c r="BN466" s="178"/>
      <c r="BO466" s="178"/>
      <c r="BP466" s="178"/>
      <c r="BQ466" s="178"/>
    </row>
    <row r="467" spans="1:69" ht="30" customHeight="1" x14ac:dyDescent="0.15">
      <c r="A467" s="17"/>
      <c r="B467" s="17"/>
      <c r="C467" s="17"/>
      <c r="D467" s="17"/>
      <c r="E467" s="17"/>
      <c r="F467" s="17"/>
      <c r="G467" s="17"/>
      <c r="H467" s="270"/>
      <c r="I467" s="270"/>
      <c r="J467" s="178"/>
      <c r="K467" s="178"/>
      <c r="L467" s="178"/>
      <c r="M467" s="178"/>
      <c r="N467" s="178"/>
      <c r="O467" s="178"/>
      <c r="P467" s="178"/>
      <c r="Q467" s="178"/>
      <c r="R467" s="178"/>
      <c r="S467" s="178"/>
      <c r="T467" s="178"/>
      <c r="U467" s="271"/>
      <c r="V467" s="178"/>
      <c r="W467" s="178"/>
      <c r="X467" s="178"/>
      <c r="Y467" s="178"/>
      <c r="Z467" s="178"/>
      <c r="AA467" s="178"/>
      <c r="AB467" s="178"/>
      <c r="AC467" s="178"/>
      <c r="AD467" s="178"/>
      <c r="AE467" s="178"/>
      <c r="AF467" s="178"/>
      <c r="AG467" s="178"/>
      <c r="AH467" s="178"/>
      <c r="AI467" s="178"/>
      <c r="AJ467" s="178"/>
      <c r="AK467" s="178"/>
      <c r="AL467" s="178"/>
      <c r="AM467" s="178"/>
      <c r="AN467" s="178"/>
      <c r="AO467" s="178"/>
      <c r="AP467" s="178"/>
      <c r="AQ467" s="178"/>
      <c r="AR467" s="178"/>
      <c r="AS467" s="178"/>
      <c r="AT467" s="178"/>
      <c r="BI467" s="178"/>
      <c r="BJ467" s="178"/>
      <c r="BK467" s="178"/>
      <c r="BM467" s="178"/>
      <c r="BN467" s="178"/>
      <c r="BO467" s="178"/>
      <c r="BP467" s="178"/>
      <c r="BQ467" s="178"/>
    </row>
    <row r="468" spans="1:69" ht="30" customHeight="1" x14ac:dyDescent="0.15">
      <c r="A468" s="17"/>
      <c r="B468" s="17"/>
      <c r="C468" s="17"/>
      <c r="D468" s="17"/>
      <c r="E468" s="17"/>
      <c r="F468" s="17"/>
      <c r="G468" s="17"/>
      <c r="H468" s="270"/>
      <c r="I468" s="270"/>
      <c r="J468" s="178"/>
      <c r="K468" s="178"/>
      <c r="L468" s="178"/>
      <c r="M468" s="178"/>
      <c r="N468" s="178"/>
      <c r="O468" s="178"/>
      <c r="P468" s="178"/>
      <c r="Q468" s="178"/>
      <c r="R468" s="178"/>
      <c r="S468" s="178"/>
      <c r="T468" s="178"/>
      <c r="U468" s="271"/>
      <c r="V468" s="178"/>
      <c r="W468" s="178"/>
      <c r="X468" s="178"/>
      <c r="Y468" s="178"/>
      <c r="Z468" s="178"/>
      <c r="AA468" s="178"/>
      <c r="AB468" s="178"/>
      <c r="AC468" s="178"/>
      <c r="AD468" s="178"/>
      <c r="AE468" s="178"/>
      <c r="AF468" s="178"/>
      <c r="AG468" s="178"/>
      <c r="AH468" s="178"/>
      <c r="AI468" s="178"/>
      <c r="AJ468" s="178"/>
      <c r="AK468" s="178"/>
      <c r="AL468" s="178"/>
      <c r="AM468" s="178"/>
      <c r="AN468" s="178"/>
      <c r="AO468" s="178"/>
      <c r="AP468" s="178"/>
      <c r="AQ468" s="178"/>
      <c r="AR468" s="178"/>
      <c r="AS468" s="178"/>
      <c r="AT468" s="178"/>
      <c r="BI468" s="178"/>
      <c r="BJ468" s="178"/>
      <c r="BK468" s="178"/>
      <c r="BM468" s="178"/>
      <c r="BN468" s="178"/>
      <c r="BO468" s="178"/>
      <c r="BP468" s="178"/>
      <c r="BQ468" s="178"/>
    </row>
    <row r="469" spans="1:69" ht="30" customHeight="1" x14ac:dyDescent="0.15">
      <c r="A469" s="17"/>
      <c r="B469" s="17"/>
      <c r="C469" s="17"/>
      <c r="D469" s="17"/>
      <c r="E469" s="17"/>
      <c r="F469" s="17"/>
      <c r="G469" s="17"/>
      <c r="H469" s="270"/>
      <c r="I469" s="270"/>
      <c r="J469" s="178"/>
      <c r="K469" s="178"/>
      <c r="L469" s="178"/>
      <c r="M469" s="178"/>
      <c r="N469" s="178"/>
      <c r="O469" s="178"/>
      <c r="P469" s="178"/>
      <c r="Q469" s="178"/>
      <c r="R469" s="178"/>
      <c r="S469" s="178"/>
      <c r="T469" s="178"/>
      <c r="U469" s="271"/>
      <c r="V469" s="178"/>
      <c r="W469" s="178"/>
      <c r="X469" s="178"/>
      <c r="Y469" s="178"/>
      <c r="Z469" s="178"/>
      <c r="AA469" s="178"/>
      <c r="AB469" s="178"/>
      <c r="AC469" s="178"/>
      <c r="AD469" s="178"/>
      <c r="AE469" s="178"/>
      <c r="AF469" s="178"/>
      <c r="AG469" s="178"/>
      <c r="AH469" s="178"/>
      <c r="AI469" s="178"/>
      <c r="AJ469" s="178"/>
      <c r="AK469" s="178"/>
      <c r="AL469" s="178"/>
      <c r="AM469" s="178"/>
      <c r="AN469" s="178"/>
      <c r="AO469" s="178"/>
      <c r="AP469" s="178"/>
      <c r="AQ469" s="178"/>
      <c r="AR469" s="178"/>
      <c r="AS469" s="178"/>
      <c r="AT469" s="178"/>
      <c r="BI469" s="178"/>
      <c r="BJ469" s="178"/>
      <c r="BK469" s="178"/>
      <c r="BM469" s="178"/>
      <c r="BN469" s="178"/>
      <c r="BO469" s="178"/>
      <c r="BP469" s="178"/>
      <c r="BQ469" s="178"/>
    </row>
    <row r="470" spans="1:69" ht="30" customHeight="1" x14ac:dyDescent="0.15">
      <c r="A470" s="17"/>
      <c r="B470" s="17"/>
      <c r="C470" s="17"/>
      <c r="D470" s="17"/>
      <c r="E470" s="17"/>
      <c r="F470" s="17"/>
      <c r="G470" s="17"/>
      <c r="H470" s="270"/>
      <c r="I470" s="270"/>
      <c r="J470" s="178"/>
      <c r="K470" s="178"/>
      <c r="L470" s="178"/>
      <c r="M470" s="178"/>
      <c r="N470" s="178"/>
      <c r="O470" s="178"/>
      <c r="P470" s="178"/>
      <c r="Q470" s="178"/>
      <c r="R470" s="178"/>
      <c r="S470" s="178"/>
      <c r="T470" s="178"/>
      <c r="U470" s="271"/>
      <c r="V470" s="178"/>
      <c r="W470" s="178"/>
      <c r="X470" s="178"/>
      <c r="Y470" s="178"/>
      <c r="Z470" s="178"/>
      <c r="AA470" s="178"/>
      <c r="AB470" s="178"/>
      <c r="AC470" s="178"/>
      <c r="AD470" s="178"/>
      <c r="AE470" s="178"/>
      <c r="AF470" s="178"/>
      <c r="AG470" s="178"/>
      <c r="AH470" s="178"/>
      <c r="AI470" s="178"/>
      <c r="AJ470" s="178"/>
      <c r="AK470" s="178"/>
      <c r="AL470" s="178"/>
      <c r="AM470" s="178"/>
      <c r="AN470" s="178"/>
      <c r="AO470" s="178"/>
      <c r="AP470" s="178"/>
      <c r="AQ470" s="178"/>
      <c r="AR470" s="178"/>
      <c r="AS470" s="178"/>
      <c r="AT470" s="178"/>
      <c r="BI470" s="178"/>
      <c r="BJ470" s="178"/>
      <c r="BK470" s="178"/>
      <c r="BM470" s="178"/>
      <c r="BN470" s="178"/>
      <c r="BO470" s="178"/>
      <c r="BP470" s="178"/>
      <c r="BQ470" s="178"/>
    </row>
    <row r="471" spans="1:69" ht="30" customHeight="1" x14ac:dyDescent="0.15">
      <c r="A471" s="17"/>
      <c r="B471" s="17"/>
      <c r="C471" s="17"/>
      <c r="D471" s="17"/>
      <c r="E471" s="17"/>
      <c r="F471" s="17"/>
      <c r="G471" s="17"/>
      <c r="H471" s="270"/>
      <c r="I471" s="270"/>
      <c r="J471" s="178"/>
      <c r="K471" s="178"/>
      <c r="L471" s="178"/>
      <c r="M471" s="178"/>
      <c r="N471" s="178"/>
      <c r="O471" s="178"/>
      <c r="P471" s="178"/>
      <c r="Q471" s="178"/>
      <c r="R471" s="178"/>
      <c r="S471" s="178"/>
      <c r="T471" s="178"/>
      <c r="U471" s="271"/>
      <c r="V471" s="178"/>
      <c r="W471" s="178"/>
      <c r="X471" s="178"/>
      <c r="Y471" s="178"/>
      <c r="Z471" s="178"/>
      <c r="AA471" s="178"/>
      <c r="AB471" s="178"/>
      <c r="AC471" s="178"/>
      <c r="AD471" s="178"/>
      <c r="AE471" s="178"/>
      <c r="AF471" s="178"/>
      <c r="AG471" s="178"/>
      <c r="AH471" s="178"/>
      <c r="AI471" s="178"/>
      <c r="AJ471" s="178"/>
      <c r="AK471" s="178"/>
      <c r="AL471" s="178"/>
      <c r="AM471" s="178"/>
      <c r="AN471" s="178"/>
      <c r="AO471" s="178"/>
      <c r="AP471" s="178"/>
      <c r="AQ471" s="178"/>
      <c r="AR471" s="178"/>
      <c r="AS471" s="178"/>
      <c r="AT471" s="178"/>
      <c r="BI471" s="178"/>
      <c r="BJ471" s="178"/>
      <c r="BK471" s="178"/>
      <c r="BM471" s="178"/>
      <c r="BN471" s="178"/>
      <c r="BO471" s="178"/>
      <c r="BP471" s="178"/>
      <c r="BQ471" s="178"/>
    </row>
    <row r="472" spans="1:69" ht="30" customHeight="1" x14ac:dyDescent="0.15">
      <c r="A472" s="17"/>
      <c r="B472" s="17"/>
      <c r="C472" s="17"/>
      <c r="D472" s="17"/>
      <c r="E472" s="17"/>
      <c r="F472" s="17"/>
      <c r="G472" s="17"/>
      <c r="H472" s="270"/>
      <c r="I472" s="270"/>
      <c r="J472" s="178"/>
      <c r="K472" s="178"/>
      <c r="L472" s="178"/>
      <c r="M472" s="178"/>
      <c r="N472" s="178"/>
      <c r="O472" s="178"/>
      <c r="P472" s="178"/>
      <c r="Q472" s="178"/>
      <c r="R472" s="178"/>
      <c r="S472" s="178"/>
      <c r="T472" s="178"/>
      <c r="U472" s="271"/>
      <c r="V472" s="178"/>
      <c r="W472" s="178"/>
      <c r="X472" s="178"/>
      <c r="Y472" s="178"/>
      <c r="Z472" s="178"/>
      <c r="AA472" s="178"/>
      <c r="AB472" s="178"/>
      <c r="AC472" s="178"/>
      <c r="AD472" s="178"/>
      <c r="AE472" s="178"/>
      <c r="AF472" s="178"/>
      <c r="AG472" s="178"/>
      <c r="AH472" s="178"/>
      <c r="AI472" s="178"/>
      <c r="AJ472" s="178"/>
      <c r="AK472" s="178"/>
      <c r="AL472" s="178"/>
      <c r="AM472" s="178"/>
      <c r="AN472" s="178"/>
      <c r="AO472" s="178"/>
      <c r="AP472" s="178"/>
      <c r="AQ472" s="178"/>
      <c r="AR472" s="178"/>
      <c r="AS472" s="178"/>
      <c r="AT472" s="178"/>
      <c r="BI472" s="178"/>
      <c r="BJ472" s="178"/>
      <c r="BK472" s="178"/>
      <c r="BM472" s="178"/>
      <c r="BN472" s="178"/>
      <c r="BO472" s="178"/>
      <c r="BP472" s="178"/>
      <c r="BQ472" s="178"/>
    </row>
    <row r="473" spans="1:69" ht="30" customHeight="1" x14ac:dyDescent="0.15">
      <c r="A473" s="17"/>
      <c r="B473" s="17"/>
      <c r="C473" s="17"/>
      <c r="D473" s="17"/>
      <c r="E473" s="17"/>
      <c r="F473" s="17"/>
      <c r="G473" s="17"/>
      <c r="H473" s="270"/>
      <c r="I473" s="270"/>
      <c r="J473" s="178"/>
      <c r="K473" s="178"/>
      <c r="L473" s="178"/>
      <c r="M473" s="178"/>
      <c r="N473" s="178"/>
      <c r="O473" s="178"/>
      <c r="P473" s="178"/>
      <c r="Q473" s="178"/>
      <c r="R473" s="178"/>
      <c r="S473" s="178"/>
      <c r="T473" s="178"/>
      <c r="U473" s="271"/>
      <c r="V473" s="178"/>
      <c r="W473" s="178"/>
      <c r="X473" s="178"/>
      <c r="Y473" s="178"/>
      <c r="Z473" s="178"/>
      <c r="AA473" s="178"/>
      <c r="AB473" s="178"/>
      <c r="AC473" s="178"/>
      <c r="AD473" s="178"/>
      <c r="AE473" s="178"/>
      <c r="AF473" s="178"/>
      <c r="AG473" s="178"/>
      <c r="AH473" s="178"/>
      <c r="AI473" s="178"/>
      <c r="AJ473" s="178"/>
      <c r="AK473" s="178"/>
      <c r="AL473" s="178"/>
      <c r="AM473" s="178"/>
      <c r="AN473" s="178"/>
      <c r="AO473" s="178"/>
      <c r="AP473" s="178"/>
      <c r="AQ473" s="178"/>
      <c r="AR473" s="178"/>
      <c r="AS473" s="178"/>
      <c r="AT473" s="178"/>
      <c r="BI473" s="178"/>
      <c r="BJ473" s="178"/>
      <c r="BK473" s="178"/>
      <c r="BM473" s="178"/>
      <c r="BN473" s="178"/>
      <c r="BO473" s="178"/>
      <c r="BP473" s="178"/>
      <c r="BQ473" s="178"/>
    </row>
    <row r="474" spans="1:69" ht="30" customHeight="1" x14ac:dyDescent="0.15">
      <c r="A474" s="17"/>
      <c r="B474" s="17"/>
      <c r="C474" s="17"/>
      <c r="D474" s="17"/>
      <c r="E474" s="17"/>
      <c r="F474" s="17"/>
      <c r="G474" s="17"/>
      <c r="H474" s="270"/>
      <c r="I474" s="270"/>
      <c r="J474" s="178"/>
      <c r="K474" s="178"/>
      <c r="L474" s="178"/>
      <c r="M474" s="178"/>
      <c r="N474" s="178"/>
      <c r="O474" s="178"/>
      <c r="P474" s="178"/>
      <c r="Q474" s="178"/>
      <c r="R474" s="178"/>
      <c r="S474" s="178"/>
      <c r="T474" s="178"/>
      <c r="U474" s="271"/>
      <c r="V474" s="178"/>
      <c r="W474" s="178"/>
      <c r="X474" s="178"/>
      <c r="Y474" s="178"/>
      <c r="Z474" s="178"/>
      <c r="AA474" s="178"/>
      <c r="AB474" s="178"/>
      <c r="AC474" s="178"/>
      <c r="AD474" s="178"/>
      <c r="AE474" s="178"/>
      <c r="AF474" s="178"/>
      <c r="AG474" s="178"/>
      <c r="AH474" s="178"/>
      <c r="AI474" s="178"/>
      <c r="AJ474" s="178"/>
      <c r="AK474" s="178"/>
      <c r="AL474" s="178"/>
      <c r="AM474" s="178"/>
      <c r="AN474" s="178"/>
      <c r="AO474" s="178"/>
      <c r="AP474" s="178"/>
      <c r="AQ474" s="178"/>
      <c r="AR474" s="178"/>
      <c r="AS474" s="178"/>
      <c r="AT474" s="178"/>
      <c r="BI474" s="178"/>
      <c r="BJ474" s="178"/>
      <c r="BK474" s="178"/>
      <c r="BM474" s="178"/>
      <c r="BN474" s="178"/>
      <c r="BO474" s="178"/>
      <c r="BP474" s="178"/>
      <c r="BQ474" s="178"/>
    </row>
    <row r="475" spans="1:69" ht="30" customHeight="1" x14ac:dyDescent="0.15">
      <c r="A475" s="17"/>
      <c r="B475" s="17"/>
      <c r="C475" s="17"/>
      <c r="D475" s="17"/>
      <c r="E475" s="17"/>
      <c r="F475" s="17"/>
      <c r="G475" s="17"/>
      <c r="H475" s="270"/>
      <c r="I475" s="270"/>
      <c r="J475" s="178"/>
      <c r="K475" s="178"/>
      <c r="L475" s="178"/>
      <c r="M475" s="178"/>
      <c r="N475" s="178"/>
      <c r="O475" s="178"/>
      <c r="P475" s="178"/>
      <c r="Q475" s="178"/>
      <c r="R475" s="178"/>
      <c r="S475" s="178"/>
      <c r="T475" s="178"/>
      <c r="U475" s="271"/>
      <c r="V475" s="178"/>
      <c r="W475" s="178"/>
      <c r="X475" s="178"/>
      <c r="Y475" s="178"/>
      <c r="Z475" s="178"/>
      <c r="AA475" s="178"/>
      <c r="AB475" s="178"/>
      <c r="AC475" s="178"/>
      <c r="AD475" s="178"/>
      <c r="AE475" s="178"/>
      <c r="AF475" s="178"/>
      <c r="AG475" s="178"/>
      <c r="AH475" s="178"/>
      <c r="AI475" s="178"/>
      <c r="AJ475" s="178"/>
      <c r="AK475" s="178"/>
      <c r="AL475" s="178"/>
      <c r="AM475" s="178"/>
      <c r="AN475" s="178"/>
      <c r="AO475" s="178"/>
      <c r="AP475" s="178"/>
      <c r="AQ475" s="178"/>
      <c r="AR475" s="178"/>
      <c r="AS475" s="178"/>
      <c r="AT475" s="178"/>
      <c r="BI475" s="178"/>
      <c r="BJ475" s="178"/>
      <c r="BK475" s="178"/>
      <c r="BM475" s="178"/>
      <c r="BN475" s="178"/>
      <c r="BO475" s="178"/>
      <c r="BP475" s="178"/>
      <c r="BQ475" s="178"/>
    </row>
    <row r="476" spans="1:69" ht="30" customHeight="1" x14ac:dyDescent="0.15">
      <c r="A476" s="17"/>
      <c r="B476" s="17"/>
      <c r="C476" s="17"/>
      <c r="D476" s="17"/>
      <c r="E476" s="17"/>
      <c r="F476" s="17"/>
      <c r="G476" s="17"/>
      <c r="H476" s="270"/>
      <c r="I476" s="270"/>
      <c r="J476" s="178"/>
      <c r="K476" s="178"/>
      <c r="L476" s="178"/>
      <c r="M476" s="178"/>
      <c r="N476" s="178"/>
      <c r="O476" s="178"/>
      <c r="P476" s="178"/>
      <c r="Q476" s="178"/>
      <c r="R476" s="178"/>
      <c r="S476" s="178"/>
      <c r="T476" s="178"/>
      <c r="U476" s="271"/>
      <c r="V476" s="178"/>
      <c r="W476" s="178"/>
      <c r="X476" s="178"/>
      <c r="Y476" s="178"/>
      <c r="Z476" s="178"/>
      <c r="AA476" s="178"/>
      <c r="AB476" s="178"/>
      <c r="AC476" s="178"/>
      <c r="AD476" s="178"/>
      <c r="AE476" s="178"/>
      <c r="AF476" s="178"/>
      <c r="AG476" s="178"/>
      <c r="AH476" s="178"/>
      <c r="AI476" s="178"/>
      <c r="AJ476" s="178"/>
      <c r="AK476" s="178"/>
      <c r="AL476" s="178"/>
      <c r="AM476" s="178"/>
      <c r="AN476" s="178"/>
      <c r="AO476" s="178"/>
      <c r="AP476" s="178"/>
      <c r="AQ476" s="178"/>
      <c r="AR476" s="178"/>
      <c r="AS476" s="178"/>
      <c r="AT476" s="178"/>
      <c r="BI476" s="178"/>
      <c r="BJ476" s="178"/>
      <c r="BK476" s="178"/>
      <c r="BM476" s="178"/>
      <c r="BN476" s="178"/>
      <c r="BO476" s="178"/>
      <c r="BP476" s="178"/>
      <c r="BQ476" s="178"/>
    </row>
    <row r="477" spans="1:69" ht="30" customHeight="1" x14ac:dyDescent="0.15">
      <c r="A477" s="17"/>
      <c r="B477" s="17"/>
      <c r="C477" s="17"/>
      <c r="D477" s="17"/>
      <c r="E477" s="17"/>
      <c r="F477" s="17"/>
      <c r="G477" s="17"/>
      <c r="H477" s="270"/>
      <c r="I477" s="270"/>
      <c r="J477" s="178"/>
      <c r="K477" s="178"/>
      <c r="L477" s="178"/>
      <c r="M477" s="178"/>
      <c r="N477" s="178"/>
      <c r="O477" s="178"/>
      <c r="P477" s="178"/>
      <c r="Q477" s="178"/>
      <c r="R477" s="178"/>
      <c r="S477" s="178"/>
      <c r="T477" s="178"/>
      <c r="U477" s="271"/>
      <c r="V477" s="178"/>
      <c r="W477" s="178"/>
      <c r="X477" s="178"/>
      <c r="Y477" s="178"/>
      <c r="Z477" s="178"/>
      <c r="AA477" s="178"/>
      <c r="AB477" s="178"/>
      <c r="AC477" s="178"/>
      <c r="AD477" s="178"/>
      <c r="AE477" s="178"/>
      <c r="AF477" s="178"/>
      <c r="AG477" s="178"/>
      <c r="AH477" s="178"/>
      <c r="AI477" s="178"/>
      <c r="AJ477" s="178"/>
      <c r="AK477" s="178"/>
      <c r="AL477" s="178"/>
      <c r="AM477" s="178"/>
      <c r="AN477" s="178"/>
      <c r="AO477" s="178"/>
      <c r="AP477" s="178"/>
      <c r="AQ477" s="178"/>
      <c r="AR477" s="178"/>
      <c r="AS477" s="178"/>
      <c r="AT477" s="178"/>
      <c r="BI477" s="178"/>
      <c r="BJ477" s="178"/>
      <c r="BK477" s="178"/>
      <c r="BM477" s="178"/>
      <c r="BN477" s="178"/>
      <c r="BO477" s="178"/>
      <c r="BP477" s="178"/>
      <c r="BQ477" s="178"/>
    </row>
    <row r="478" spans="1:69" ht="30" customHeight="1" x14ac:dyDescent="0.15">
      <c r="A478" s="17"/>
      <c r="B478" s="17"/>
      <c r="C478" s="17"/>
      <c r="D478" s="17"/>
      <c r="E478" s="17"/>
      <c r="F478" s="17"/>
      <c r="G478" s="17"/>
      <c r="H478" s="270"/>
      <c r="I478" s="270"/>
      <c r="J478" s="178"/>
      <c r="K478" s="178"/>
      <c r="L478" s="178"/>
      <c r="M478" s="178"/>
      <c r="N478" s="178"/>
      <c r="O478" s="178"/>
      <c r="P478" s="178"/>
      <c r="Q478" s="178"/>
      <c r="R478" s="178"/>
      <c r="S478" s="178"/>
      <c r="T478" s="178"/>
      <c r="U478" s="271"/>
      <c r="V478" s="178"/>
      <c r="W478" s="178"/>
      <c r="X478" s="178"/>
      <c r="Y478" s="178"/>
      <c r="Z478" s="178"/>
      <c r="AA478" s="178"/>
      <c r="AB478" s="178"/>
      <c r="AC478" s="178"/>
      <c r="AD478" s="178"/>
      <c r="AE478" s="178"/>
      <c r="AF478" s="178"/>
      <c r="AG478" s="178"/>
      <c r="AH478" s="178"/>
      <c r="AI478" s="178"/>
      <c r="AJ478" s="178"/>
      <c r="AK478" s="178"/>
      <c r="AL478" s="178"/>
      <c r="AM478" s="178"/>
      <c r="AN478" s="178"/>
      <c r="AO478" s="178"/>
      <c r="AP478" s="178"/>
      <c r="AQ478" s="178"/>
      <c r="AR478" s="178"/>
      <c r="AS478" s="178"/>
      <c r="AT478" s="178"/>
      <c r="BI478" s="178"/>
      <c r="BJ478" s="178"/>
      <c r="BK478" s="178"/>
      <c r="BM478" s="178"/>
      <c r="BN478" s="178"/>
      <c r="BO478" s="178"/>
      <c r="BP478" s="178"/>
      <c r="BQ478" s="178"/>
    </row>
    <row r="479" spans="1:69" ht="30" customHeight="1" x14ac:dyDescent="0.15">
      <c r="A479" s="17"/>
      <c r="B479" s="17"/>
      <c r="C479" s="17"/>
      <c r="D479" s="17"/>
      <c r="E479" s="17"/>
      <c r="F479" s="17"/>
      <c r="G479" s="17"/>
      <c r="H479" s="270"/>
      <c r="I479" s="270"/>
      <c r="J479" s="178"/>
      <c r="K479" s="178"/>
      <c r="L479" s="178"/>
      <c r="M479" s="178"/>
      <c r="N479" s="178"/>
      <c r="O479" s="178"/>
      <c r="P479" s="178"/>
      <c r="Q479" s="178"/>
      <c r="R479" s="178"/>
      <c r="S479" s="178"/>
      <c r="T479" s="178"/>
      <c r="U479" s="271"/>
      <c r="V479" s="178"/>
      <c r="W479" s="178"/>
      <c r="X479" s="178"/>
      <c r="Y479" s="178"/>
      <c r="Z479" s="178"/>
      <c r="AA479" s="178"/>
      <c r="AB479" s="178"/>
      <c r="AC479" s="178"/>
      <c r="AD479" s="178"/>
      <c r="AE479" s="178"/>
      <c r="AF479" s="178"/>
      <c r="AG479" s="178"/>
      <c r="AH479" s="178"/>
      <c r="AI479" s="178"/>
      <c r="AJ479" s="178"/>
      <c r="AK479" s="178"/>
      <c r="AL479" s="178"/>
      <c r="AM479" s="178"/>
      <c r="AN479" s="178"/>
      <c r="AO479" s="178"/>
      <c r="AP479" s="178"/>
      <c r="AQ479" s="178"/>
      <c r="AR479" s="178"/>
      <c r="AS479" s="178"/>
      <c r="AT479" s="178"/>
      <c r="BI479" s="178"/>
      <c r="BJ479" s="178"/>
      <c r="BK479" s="178"/>
      <c r="BM479" s="178"/>
      <c r="BN479" s="178"/>
      <c r="BO479" s="178"/>
      <c r="BP479" s="178"/>
      <c r="BQ479" s="178"/>
    </row>
    <row r="480" spans="1:69" ht="30" customHeight="1" x14ac:dyDescent="0.15">
      <c r="A480" s="17"/>
      <c r="B480" s="17"/>
      <c r="C480" s="17"/>
      <c r="D480" s="17"/>
      <c r="E480" s="17"/>
      <c r="F480" s="17"/>
      <c r="G480" s="17"/>
      <c r="H480" s="270"/>
      <c r="I480" s="270"/>
      <c r="J480" s="178"/>
      <c r="K480" s="178"/>
      <c r="L480" s="178"/>
      <c r="M480" s="178"/>
      <c r="N480" s="178"/>
      <c r="O480" s="178"/>
      <c r="P480" s="178"/>
      <c r="Q480" s="178"/>
      <c r="R480" s="178"/>
      <c r="S480" s="178"/>
      <c r="T480" s="178"/>
      <c r="U480" s="271"/>
      <c r="V480" s="178"/>
      <c r="W480" s="178"/>
      <c r="X480" s="178"/>
      <c r="Y480" s="178"/>
      <c r="Z480" s="178"/>
      <c r="AA480" s="178"/>
      <c r="AB480" s="178"/>
      <c r="AC480" s="178"/>
      <c r="AD480" s="178"/>
      <c r="AE480" s="178"/>
      <c r="AF480" s="178"/>
      <c r="AG480" s="178"/>
      <c r="AH480" s="178"/>
      <c r="AI480" s="178"/>
      <c r="AJ480" s="178"/>
      <c r="AK480" s="178"/>
      <c r="AL480" s="178"/>
      <c r="AM480" s="178"/>
      <c r="AN480" s="178"/>
      <c r="AO480" s="178"/>
      <c r="AP480" s="178"/>
      <c r="AQ480" s="178"/>
      <c r="AR480" s="178"/>
      <c r="AS480" s="178"/>
      <c r="AT480" s="178"/>
      <c r="BI480" s="178"/>
      <c r="BJ480" s="178"/>
      <c r="BK480" s="178"/>
      <c r="BM480" s="178"/>
      <c r="BN480" s="178"/>
      <c r="BO480" s="178"/>
      <c r="BP480" s="178"/>
      <c r="BQ480" s="178"/>
    </row>
    <row r="481" spans="1:69" ht="30" customHeight="1" x14ac:dyDescent="0.15">
      <c r="A481" s="17"/>
      <c r="B481" s="17"/>
      <c r="C481" s="17"/>
      <c r="D481" s="17"/>
      <c r="E481" s="17"/>
      <c r="F481" s="17"/>
      <c r="G481" s="17"/>
      <c r="H481" s="270"/>
      <c r="I481" s="270"/>
      <c r="J481" s="178"/>
      <c r="K481" s="178"/>
      <c r="L481" s="178"/>
      <c r="M481" s="178"/>
      <c r="N481" s="178"/>
      <c r="O481" s="178"/>
      <c r="P481" s="178"/>
      <c r="Q481" s="178"/>
      <c r="R481" s="178"/>
      <c r="S481" s="178"/>
      <c r="T481" s="178"/>
      <c r="U481" s="271"/>
      <c r="V481" s="178"/>
      <c r="W481" s="178"/>
      <c r="X481" s="178"/>
      <c r="Y481" s="178"/>
      <c r="Z481" s="178"/>
      <c r="AA481" s="178"/>
      <c r="AB481" s="178"/>
      <c r="AC481" s="178"/>
      <c r="AD481" s="178"/>
      <c r="AE481" s="178"/>
      <c r="AF481" s="178"/>
      <c r="AG481" s="178"/>
      <c r="AH481" s="178"/>
      <c r="AI481" s="178"/>
      <c r="AJ481" s="178"/>
      <c r="AK481" s="178"/>
      <c r="AL481" s="178"/>
      <c r="AM481" s="178"/>
      <c r="AN481" s="178"/>
      <c r="AO481" s="178"/>
      <c r="AP481" s="178"/>
      <c r="AQ481" s="178"/>
      <c r="AR481" s="178"/>
      <c r="AS481" s="178"/>
      <c r="AT481" s="178"/>
      <c r="BI481" s="178"/>
      <c r="BJ481" s="178"/>
      <c r="BK481" s="178"/>
      <c r="BM481" s="178"/>
      <c r="BN481" s="178"/>
      <c r="BO481" s="178"/>
      <c r="BP481" s="178"/>
      <c r="BQ481" s="178"/>
    </row>
    <row r="482" spans="1:69" ht="30" customHeight="1" x14ac:dyDescent="0.15">
      <c r="A482" s="17"/>
      <c r="B482" s="17"/>
      <c r="C482" s="17"/>
      <c r="D482" s="17"/>
      <c r="E482" s="17"/>
      <c r="F482" s="17"/>
      <c r="G482" s="17"/>
      <c r="H482" s="270"/>
      <c r="I482" s="270"/>
      <c r="J482" s="178"/>
      <c r="K482" s="178"/>
      <c r="L482" s="178"/>
      <c r="M482" s="178"/>
      <c r="N482" s="178"/>
      <c r="O482" s="178"/>
      <c r="P482" s="178"/>
      <c r="Q482" s="178"/>
      <c r="R482" s="178"/>
      <c r="S482" s="178"/>
      <c r="T482" s="178"/>
      <c r="U482" s="271"/>
      <c r="V482" s="178"/>
      <c r="W482" s="178"/>
      <c r="X482" s="178"/>
      <c r="Y482" s="178"/>
      <c r="Z482" s="178"/>
      <c r="AA482" s="178"/>
      <c r="AB482" s="178"/>
      <c r="AC482" s="178"/>
      <c r="AD482" s="178"/>
      <c r="AE482" s="178"/>
      <c r="AF482" s="178"/>
      <c r="AG482" s="178"/>
      <c r="AH482" s="178"/>
      <c r="AI482" s="178"/>
      <c r="AJ482" s="178"/>
      <c r="AK482" s="178"/>
      <c r="AL482" s="178"/>
      <c r="AM482" s="178"/>
      <c r="AN482" s="178"/>
      <c r="AO482" s="178"/>
      <c r="AP482" s="178"/>
      <c r="AQ482" s="178"/>
      <c r="AR482" s="178"/>
      <c r="AS482" s="178"/>
      <c r="AT482" s="178"/>
      <c r="BI482" s="178"/>
      <c r="BJ482" s="178"/>
      <c r="BK482" s="178"/>
      <c r="BM482" s="178"/>
      <c r="BN482" s="178"/>
      <c r="BO482" s="178"/>
      <c r="BP482" s="178"/>
      <c r="BQ482" s="178"/>
    </row>
    <row r="483" spans="1:69" ht="30" customHeight="1" x14ac:dyDescent="0.15">
      <c r="A483" s="17"/>
      <c r="B483" s="17"/>
      <c r="C483" s="17"/>
      <c r="D483" s="17"/>
      <c r="E483" s="17"/>
      <c r="F483" s="17"/>
      <c r="G483" s="17"/>
      <c r="H483" s="270"/>
      <c r="I483" s="270"/>
      <c r="J483" s="178"/>
      <c r="K483" s="178"/>
      <c r="L483" s="178"/>
      <c r="M483" s="178"/>
      <c r="N483" s="178"/>
      <c r="O483" s="178"/>
      <c r="P483" s="178"/>
      <c r="Q483" s="178"/>
      <c r="R483" s="178"/>
      <c r="S483" s="178"/>
      <c r="T483" s="178"/>
      <c r="U483" s="271"/>
      <c r="V483" s="178"/>
      <c r="W483" s="178"/>
      <c r="X483" s="178"/>
      <c r="Y483" s="178"/>
      <c r="Z483" s="178"/>
      <c r="AA483" s="178"/>
      <c r="AB483" s="178"/>
      <c r="AC483" s="178"/>
      <c r="AD483" s="178"/>
      <c r="AE483" s="178"/>
      <c r="AF483" s="178"/>
      <c r="AG483" s="178"/>
      <c r="AH483" s="178"/>
      <c r="AI483" s="178"/>
      <c r="AJ483" s="178"/>
      <c r="AK483" s="178"/>
      <c r="AL483" s="178"/>
      <c r="AM483" s="178"/>
      <c r="AN483" s="178"/>
      <c r="AO483" s="178"/>
      <c r="AP483" s="178"/>
      <c r="AQ483" s="178"/>
      <c r="AR483" s="178"/>
      <c r="AS483" s="178"/>
      <c r="AT483" s="178"/>
      <c r="BI483" s="178"/>
      <c r="BJ483" s="178"/>
      <c r="BK483" s="178"/>
      <c r="BM483" s="178"/>
      <c r="BN483" s="178"/>
      <c r="BO483" s="178"/>
      <c r="BP483" s="178"/>
      <c r="BQ483" s="178"/>
    </row>
    <row r="484" spans="1:69" ht="30" customHeight="1" x14ac:dyDescent="0.15">
      <c r="A484" s="17"/>
      <c r="B484" s="17"/>
      <c r="C484" s="17"/>
      <c r="D484" s="17"/>
      <c r="E484" s="17"/>
      <c r="F484" s="17"/>
      <c r="G484" s="17"/>
      <c r="H484" s="270"/>
      <c r="I484" s="270"/>
      <c r="J484" s="178"/>
      <c r="K484" s="178"/>
      <c r="L484" s="178"/>
      <c r="M484" s="178"/>
      <c r="N484" s="178"/>
      <c r="O484" s="178"/>
      <c r="P484" s="178"/>
      <c r="Q484" s="178"/>
      <c r="R484" s="178"/>
      <c r="S484" s="178"/>
      <c r="T484" s="178"/>
      <c r="U484" s="271"/>
      <c r="V484" s="178"/>
      <c r="W484" s="178"/>
      <c r="X484" s="178"/>
      <c r="Y484" s="178"/>
      <c r="Z484" s="178"/>
      <c r="AA484" s="178"/>
      <c r="AB484" s="178"/>
      <c r="AC484" s="178"/>
      <c r="AD484" s="178"/>
      <c r="AE484" s="178"/>
      <c r="AF484" s="178"/>
      <c r="AG484" s="178"/>
      <c r="AH484" s="178"/>
      <c r="AI484" s="178"/>
      <c r="AJ484" s="178"/>
      <c r="AK484" s="178"/>
      <c r="AL484" s="178"/>
      <c r="AM484" s="178"/>
      <c r="AN484" s="178"/>
      <c r="AO484" s="178"/>
      <c r="AP484" s="178"/>
      <c r="AQ484" s="178"/>
      <c r="AR484" s="178"/>
      <c r="AS484" s="178"/>
      <c r="AT484" s="178"/>
      <c r="BI484" s="178"/>
      <c r="BJ484" s="178"/>
      <c r="BK484" s="178"/>
      <c r="BM484" s="178"/>
      <c r="BN484" s="178"/>
      <c r="BO484" s="178"/>
      <c r="BP484" s="178"/>
      <c r="BQ484" s="178"/>
    </row>
    <row r="485" spans="1:69" ht="30" customHeight="1" x14ac:dyDescent="0.15">
      <c r="A485" s="17"/>
      <c r="B485" s="17"/>
      <c r="C485" s="17"/>
      <c r="D485" s="17"/>
      <c r="E485" s="17"/>
      <c r="F485" s="17"/>
      <c r="G485" s="17"/>
      <c r="H485" s="270"/>
      <c r="I485" s="270"/>
      <c r="J485" s="178"/>
      <c r="K485" s="178"/>
      <c r="L485" s="178"/>
      <c r="M485" s="178"/>
      <c r="N485" s="178"/>
      <c r="O485" s="178"/>
      <c r="P485" s="178"/>
      <c r="Q485" s="178"/>
      <c r="R485" s="178"/>
      <c r="S485" s="178"/>
      <c r="T485" s="178"/>
      <c r="U485" s="271"/>
      <c r="V485" s="178"/>
      <c r="W485" s="178"/>
      <c r="X485" s="178"/>
      <c r="Y485" s="178"/>
      <c r="Z485" s="178"/>
      <c r="AA485" s="178"/>
      <c r="AB485" s="178"/>
      <c r="AC485" s="178"/>
      <c r="AD485" s="178"/>
      <c r="AE485" s="178"/>
      <c r="AF485" s="178"/>
      <c r="AG485" s="178"/>
      <c r="AH485" s="178"/>
      <c r="AI485" s="178"/>
      <c r="AJ485" s="178"/>
      <c r="AK485" s="178"/>
      <c r="AL485" s="178"/>
      <c r="AM485" s="178"/>
      <c r="AN485" s="178"/>
      <c r="AO485" s="178"/>
      <c r="AP485" s="178"/>
      <c r="AQ485" s="178"/>
      <c r="AR485" s="178"/>
      <c r="AS485" s="178"/>
      <c r="AT485" s="178"/>
      <c r="BI485" s="178"/>
      <c r="BJ485" s="178"/>
      <c r="BK485" s="178"/>
      <c r="BM485" s="178"/>
      <c r="BN485" s="178"/>
      <c r="BO485" s="178"/>
      <c r="BP485" s="178"/>
      <c r="BQ485" s="178"/>
    </row>
    <row r="486" spans="1:69" ht="30" customHeight="1" x14ac:dyDescent="0.15">
      <c r="A486" s="17"/>
      <c r="B486" s="17"/>
      <c r="C486" s="17"/>
      <c r="D486" s="17"/>
      <c r="E486" s="17"/>
      <c r="F486" s="17"/>
      <c r="G486" s="17"/>
      <c r="H486" s="270"/>
      <c r="I486" s="270"/>
      <c r="J486" s="178"/>
      <c r="K486" s="178"/>
      <c r="L486" s="178"/>
      <c r="M486" s="178"/>
      <c r="N486" s="178"/>
      <c r="O486" s="178"/>
      <c r="P486" s="178"/>
      <c r="Q486" s="178"/>
      <c r="R486" s="178"/>
      <c r="S486" s="178"/>
      <c r="T486" s="178"/>
      <c r="U486" s="271"/>
      <c r="V486" s="178"/>
      <c r="W486" s="178"/>
      <c r="X486" s="178"/>
      <c r="Y486" s="178"/>
      <c r="Z486" s="178"/>
      <c r="AA486" s="178"/>
      <c r="AB486" s="178"/>
      <c r="AC486" s="178"/>
      <c r="AD486" s="178"/>
      <c r="AE486" s="178"/>
      <c r="AF486" s="178"/>
      <c r="AG486" s="178"/>
      <c r="AH486" s="178"/>
      <c r="AI486" s="178"/>
      <c r="AJ486" s="178"/>
      <c r="AK486" s="178"/>
      <c r="AL486" s="178"/>
      <c r="AM486" s="178"/>
      <c r="AN486" s="178"/>
      <c r="AO486" s="178"/>
      <c r="AP486" s="178"/>
      <c r="AQ486" s="178"/>
      <c r="AR486" s="178"/>
      <c r="AS486" s="178"/>
      <c r="AT486" s="178"/>
      <c r="BI486" s="178"/>
      <c r="BJ486" s="178"/>
      <c r="BK486" s="178"/>
      <c r="BM486" s="178"/>
      <c r="BN486" s="178"/>
      <c r="BO486" s="178"/>
      <c r="BP486" s="178"/>
      <c r="BQ486" s="178"/>
    </row>
    <row r="487" spans="1:69" ht="30" customHeight="1" x14ac:dyDescent="0.15">
      <c r="A487" s="17"/>
      <c r="B487" s="17"/>
      <c r="C487" s="17"/>
      <c r="D487" s="17"/>
      <c r="E487" s="17"/>
      <c r="F487" s="17"/>
      <c r="G487" s="17"/>
      <c r="H487" s="270"/>
      <c r="I487" s="270"/>
      <c r="J487" s="178"/>
      <c r="K487" s="178"/>
      <c r="L487" s="178"/>
      <c r="M487" s="178"/>
      <c r="N487" s="178"/>
      <c r="O487" s="178"/>
      <c r="P487" s="178"/>
      <c r="Q487" s="178"/>
      <c r="R487" s="178"/>
      <c r="S487" s="178"/>
      <c r="T487" s="178"/>
      <c r="U487" s="271"/>
      <c r="V487" s="178"/>
      <c r="W487" s="178"/>
      <c r="X487" s="178"/>
      <c r="Y487" s="178"/>
      <c r="Z487" s="178"/>
      <c r="AA487" s="178"/>
      <c r="AB487" s="178"/>
      <c r="AC487" s="178"/>
      <c r="AD487" s="178"/>
      <c r="AE487" s="178"/>
      <c r="AF487" s="178"/>
      <c r="AG487" s="178"/>
      <c r="AH487" s="178"/>
      <c r="AI487" s="178"/>
      <c r="AJ487" s="178"/>
      <c r="AK487" s="178"/>
      <c r="AL487" s="178"/>
      <c r="AM487" s="178"/>
      <c r="AN487" s="178"/>
      <c r="AO487" s="178"/>
      <c r="AP487" s="178"/>
      <c r="AQ487" s="178"/>
      <c r="AR487" s="178"/>
      <c r="AS487" s="178"/>
      <c r="AT487" s="178"/>
      <c r="BI487" s="178"/>
      <c r="BJ487" s="178"/>
      <c r="BK487" s="178"/>
      <c r="BM487" s="178"/>
      <c r="BN487" s="178"/>
      <c r="BO487" s="178"/>
      <c r="BP487" s="178"/>
      <c r="BQ487" s="178"/>
    </row>
    <row r="488" spans="1:69" ht="30" customHeight="1" x14ac:dyDescent="0.15">
      <c r="A488" s="17"/>
      <c r="B488" s="17"/>
      <c r="C488" s="17"/>
      <c r="D488" s="17"/>
      <c r="E488" s="17"/>
      <c r="F488" s="17"/>
      <c r="G488" s="17"/>
      <c r="H488" s="270"/>
      <c r="I488" s="270"/>
      <c r="J488" s="178"/>
      <c r="K488" s="178"/>
      <c r="L488" s="178"/>
      <c r="M488" s="178"/>
      <c r="N488" s="178"/>
      <c r="O488" s="178"/>
      <c r="P488" s="178"/>
      <c r="Q488" s="178"/>
      <c r="R488" s="178"/>
      <c r="S488" s="178"/>
      <c r="T488" s="178"/>
      <c r="U488" s="271"/>
      <c r="V488" s="178"/>
      <c r="W488" s="178"/>
      <c r="X488" s="178"/>
      <c r="Y488" s="178"/>
      <c r="Z488" s="178"/>
      <c r="AA488" s="178"/>
      <c r="AB488" s="178"/>
      <c r="AC488" s="178"/>
      <c r="AD488" s="178"/>
      <c r="AE488" s="178"/>
      <c r="AF488" s="178"/>
      <c r="AG488" s="178"/>
      <c r="AH488" s="178"/>
      <c r="AI488" s="178"/>
      <c r="AJ488" s="178"/>
      <c r="AK488" s="178"/>
      <c r="AL488" s="178"/>
      <c r="AM488" s="178"/>
      <c r="AN488" s="178"/>
      <c r="AO488" s="178"/>
      <c r="AP488" s="178"/>
      <c r="AQ488" s="178"/>
      <c r="AR488" s="178"/>
      <c r="AS488" s="178"/>
      <c r="AT488" s="178"/>
      <c r="BI488" s="178"/>
      <c r="BJ488" s="178"/>
      <c r="BK488" s="178"/>
      <c r="BM488" s="178"/>
      <c r="BN488" s="178"/>
      <c r="BO488" s="178"/>
      <c r="BP488" s="178"/>
      <c r="BQ488" s="178"/>
    </row>
    <row r="489" spans="1:69" ht="30" customHeight="1" x14ac:dyDescent="0.15">
      <c r="A489" s="17"/>
      <c r="B489" s="17"/>
      <c r="C489" s="17"/>
      <c r="D489" s="17"/>
      <c r="E489" s="17"/>
      <c r="F489" s="17"/>
      <c r="G489" s="17"/>
      <c r="H489" s="270"/>
      <c r="I489" s="270"/>
      <c r="J489" s="178"/>
      <c r="K489" s="178"/>
      <c r="L489" s="178"/>
      <c r="M489" s="178"/>
      <c r="N489" s="178"/>
      <c r="O489" s="178"/>
      <c r="P489" s="178"/>
      <c r="Q489" s="178"/>
      <c r="R489" s="178"/>
      <c r="S489" s="178"/>
      <c r="T489" s="178"/>
      <c r="U489" s="271"/>
      <c r="V489" s="178"/>
      <c r="W489" s="178"/>
      <c r="X489" s="178"/>
      <c r="Y489" s="178"/>
      <c r="Z489" s="178"/>
      <c r="AA489" s="178"/>
      <c r="AB489" s="178"/>
      <c r="AC489" s="178"/>
      <c r="AD489" s="178"/>
      <c r="AE489" s="178"/>
      <c r="AF489" s="178"/>
      <c r="AG489" s="178"/>
      <c r="AH489" s="178"/>
      <c r="AI489" s="178"/>
      <c r="AJ489" s="178"/>
      <c r="AK489" s="178"/>
      <c r="AL489" s="178"/>
      <c r="AM489" s="178"/>
      <c r="AN489" s="178"/>
      <c r="AO489" s="178"/>
      <c r="AP489" s="178"/>
      <c r="AQ489" s="178"/>
      <c r="AR489" s="178"/>
      <c r="AS489" s="178"/>
      <c r="AT489" s="178"/>
      <c r="BI489" s="178"/>
      <c r="BJ489" s="178"/>
      <c r="BK489" s="178"/>
      <c r="BM489" s="178"/>
      <c r="BN489" s="178"/>
      <c r="BO489" s="178"/>
      <c r="BP489" s="178"/>
      <c r="BQ489" s="178"/>
    </row>
    <row r="490" spans="1:69" ht="30" customHeight="1" x14ac:dyDescent="0.15">
      <c r="A490" s="17"/>
      <c r="B490" s="17"/>
      <c r="C490" s="17"/>
      <c r="D490" s="17"/>
      <c r="E490" s="17"/>
      <c r="F490" s="17"/>
      <c r="G490" s="17"/>
      <c r="H490" s="270"/>
      <c r="I490" s="270"/>
      <c r="J490" s="178"/>
      <c r="K490" s="178"/>
      <c r="L490" s="178"/>
      <c r="M490" s="178"/>
      <c r="N490" s="178"/>
      <c r="O490" s="178"/>
      <c r="P490" s="178"/>
      <c r="Q490" s="178"/>
      <c r="R490" s="178"/>
      <c r="S490" s="178"/>
      <c r="T490" s="178"/>
      <c r="U490" s="271"/>
      <c r="V490" s="178"/>
      <c r="W490" s="178"/>
      <c r="X490" s="178"/>
      <c r="Y490" s="178"/>
      <c r="Z490" s="178"/>
      <c r="AA490" s="178"/>
      <c r="AB490" s="178"/>
      <c r="AC490" s="178"/>
      <c r="AD490" s="178"/>
      <c r="AE490" s="178"/>
      <c r="AF490" s="178"/>
      <c r="AG490" s="178"/>
      <c r="AH490" s="178"/>
      <c r="AI490" s="178"/>
      <c r="AJ490" s="178"/>
      <c r="AK490" s="178"/>
      <c r="AL490" s="178"/>
      <c r="AM490" s="178"/>
      <c r="AN490" s="178"/>
      <c r="AO490" s="178"/>
      <c r="AP490" s="178"/>
      <c r="AQ490" s="178"/>
      <c r="AR490" s="178"/>
      <c r="AS490" s="178"/>
      <c r="AT490" s="178"/>
      <c r="BI490" s="178"/>
      <c r="BJ490" s="178"/>
      <c r="BK490" s="178"/>
      <c r="BM490" s="178"/>
      <c r="BN490" s="178"/>
      <c r="BO490" s="178"/>
      <c r="BP490" s="178"/>
      <c r="BQ490" s="178"/>
    </row>
    <row r="491" spans="1:69" ht="30" customHeight="1" x14ac:dyDescent="0.15">
      <c r="A491" s="17"/>
      <c r="B491" s="17"/>
      <c r="C491" s="17"/>
      <c r="D491" s="17"/>
      <c r="E491" s="17"/>
      <c r="F491" s="17"/>
      <c r="G491" s="17"/>
      <c r="H491" s="270"/>
      <c r="I491" s="270"/>
      <c r="J491" s="178"/>
      <c r="K491" s="178"/>
      <c r="L491" s="178"/>
      <c r="M491" s="178"/>
      <c r="N491" s="178"/>
      <c r="O491" s="178"/>
      <c r="P491" s="178"/>
      <c r="Q491" s="178"/>
      <c r="R491" s="178"/>
      <c r="S491" s="178"/>
      <c r="T491" s="178"/>
      <c r="U491" s="271"/>
      <c r="V491" s="178"/>
      <c r="W491" s="178"/>
      <c r="X491" s="178"/>
      <c r="Y491" s="178"/>
      <c r="Z491" s="178"/>
      <c r="AA491" s="178"/>
      <c r="AB491" s="178"/>
      <c r="AC491" s="178"/>
      <c r="AD491" s="178"/>
      <c r="AE491" s="178"/>
      <c r="AF491" s="178"/>
      <c r="AG491" s="178"/>
      <c r="AH491" s="178"/>
      <c r="AI491" s="178"/>
      <c r="AJ491" s="178"/>
      <c r="AK491" s="178"/>
      <c r="AL491" s="178"/>
      <c r="AM491" s="178"/>
      <c r="AN491" s="178"/>
      <c r="AO491" s="178"/>
      <c r="AP491" s="178"/>
      <c r="AQ491" s="178"/>
      <c r="AR491" s="178"/>
      <c r="AS491" s="178"/>
      <c r="AT491" s="178"/>
      <c r="BI491" s="178"/>
      <c r="BJ491" s="178"/>
      <c r="BK491" s="178"/>
      <c r="BM491" s="178"/>
      <c r="BN491" s="178"/>
      <c r="BO491" s="178"/>
      <c r="BP491" s="178"/>
      <c r="BQ491" s="178"/>
    </row>
    <row r="492" spans="1:69" ht="30" customHeight="1" x14ac:dyDescent="0.15">
      <c r="A492" s="17"/>
      <c r="B492" s="17"/>
      <c r="C492" s="17"/>
      <c r="D492" s="17"/>
      <c r="E492" s="17"/>
      <c r="F492" s="17"/>
      <c r="G492" s="17"/>
      <c r="H492" s="270"/>
      <c r="I492" s="270"/>
      <c r="J492" s="178"/>
      <c r="K492" s="178"/>
      <c r="L492" s="178"/>
      <c r="M492" s="178"/>
      <c r="N492" s="178"/>
      <c r="O492" s="178"/>
      <c r="P492" s="178"/>
      <c r="Q492" s="178"/>
      <c r="R492" s="178"/>
      <c r="S492" s="178"/>
      <c r="T492" s="178"/>
      <c r="U492" s="271"/>
      <c r="V492" s="178"/>
      <c r="W492" s="178"/>
      <c r="X492" s="178"/>
      <c r="Y492" s="178"/>
      <c r="Z492" s="178"/>
      <c r="AA492" s="178"/>
      <c r="AB492" s="178"/>
      <c r="AC492" s="178"/>
      <c r="AD492" s="178"/>
      <c r="AE492" s="178"/>
      <c r="AF492" s="178"/>
      <c r="AG492" s="178"/>
      <c r="AH492" s="178"/>
      <c r="AI492" s="178"/>
      <c r="AJ492" s="178"/>
      <c r="AK492" s="178"/>
      <c r="AL492" s="178"/>
      <c r="AM492" s="178"/>
      <c r="AN492" s="178"/>
      <c r="AO492" s="178"/>
      <c r="AP492" s="178"/>
      <c r="AQ492" s="178"/>
      <c r="AR492" s="178"/>
      <c r="AS492" s="178"/>
      <c r="AT492" s="178"/>
      <c r="BI492" s="178"/>
      <c r="BJ492" s="178"/>
      <c r="BK492" s="178"/>
      <c r="BM492" s="178"/>
      <c r="BN492" s="178"/>
      <c r="BO492" s="178"/>
      <c r="BP492" s="178"/>
      <c r="BQ492" s="178"/>
    </row>
    <row r="493" spans="1:69" ht="30" customHeight="1" x14ac:dyDescent="0.15">
      <c r="A493" s="17"/>
      <c r="B493" s="17"/>
      <c r="C493" s="17"/>
      <c r="D493" s="17"/>
      <c r="E493" s="17"/>
      <c r="F493" s="17"/>
      <c r="G493" s="17"/>
      <c r="H493" s="270"/>
      <c r="I493" s="270"/>
      <c r="J493" s="178"/>
      <c r="K493" s="178"/>
      <c r="L493" s="178"/>
      <c r="M493" s="178"/>
      <c r="N493" s="178"/>
      <c r="O493" s="178"/>
      <c r="P493" s="178"/>
      <c r="Q493" s="178"/>
      <c r="R493" s="178"/>
      <c r="S493" s="178"/>
      <c r="T493" s="178"/>
      <c r="U493" s="271"/>
      <c r="V493" s="178"/>
      <c r="W493" s="178"/>
      <c r="X493" s="178"/>
      <c r="Y493" s="178"/>
      <c r="Z493" s="178"/>
      <c r="AA493" s="178"/>
      <c r="AB493" s="178"/>
      <c r="AC493" s="178"/>
      <c r="AD493" s="178"/>
      <c r="AE493" s="178"/>
      <c r="AF493" s="178"/>
      <c r="AG493" s="178"/>
      <c r="AH493" s="178"/>
      <c r="AI493" s="178"/>
      <c r="AJ493" s="178"/>
      <c r="AK493" s="178"/>
      <c r="AL493" s="178"/>
      <c r="AM493" s="178"/>
      <c r="AN493" s="178"/>
      <c r="AO493" s="178"/>
      <c r="AP493" s="178"/>
      <c r="AQ493" s="178"/>
      <c r="AR493" s="178"/>
      <c r="AS493" s="178"/>
      <c r="AT493" s="178"/>
      <c r="BI493" s="178"/>
      <c r="BJ493" s="178"/>
      <c r="BK493" s="178"/>
      <c r="BM493" s="178"/>
      <c r="BN493" s="178"/>
      <c r="BO493" s="178"/>
      <c r="BP493" s="178"/>
      <c r="BQ493" s="178"/>
    </row>
    <row r="494" spans="1:69" ht="30" customHeight="1" x14ac:dyDescent="0.15">
      <c r="A494" s="17"/>
      <c r="B494" s="17"/>
      <c r="C494" s="17"/>
      <c r="D494" s="17"/>
      <c r="E494" s="17"/>
      <c r="F494" s="17"/>
      <c r="G494" s="17"/>
      <c r="H494" s="270"/>
      <c r="I494" s="270"/>
      <c r="J494" s="178"/>
      <c r="K494" s="178"/>
      <c r="L494" s="178"/>
      <c r="M494" s="178"/>
      <c r="N494" s="178"/>
      <c r="O494" s="178"/>
      <c r="P494" s="178"/>
      <c r="Q494" s="178"/>
      <c r="R494" s="178"/>
      <c r="S494" s="178"/>
      <c r="T494" s="178"/>
      <c r="U494" s="271"/>
      <c r="V494" s="178"/>
      <c r="W494" s="178"/>
      <c r="X494" s="178"/>
      <c r="Y494" s="178"/>
      <c r="Z494" s="178"/>
      <c r="AA494" s="178"/>
      <c r="AB494" s="178"/>
      <c r="AC494" s="178"/>
      <c r="AD494" s="178"/>
      <c r="AE494" s="178"/>
      <c r="AF494" s="178"/>
      <c r="AG494" s="178"/>
      <c r="AH494" s="178"/>
      <c r="AI494" s="178"/>
      <c r="AJ494" s="178"/>
      <c r="AK494" s="178"/>
      <c r="AL494" s="178"/>
      <c r="AM494" s="178"/>
      <c r="AN494" s="178"/>
      <c r="AO494" s="178"/>
      <c r="AP494" s="178"/>
      <c r="AQ494" s="178"/>
      <c r="AR494" s="178"/>
      <c r="AS494" s="178"/>
      <c r="AT494" s="178"/>
      <c r="BI494" s="178"/>
      <c r="BJ494" s="178"/>
      <c r="BK494" s="178"/>
      <c r="BM494" s="178"/>
      <c r="BN494" s="178"/>
      <c r="BO494" s="178"/>
      <c r="BP494" s="178"/>
      <c r="BQ494" s="178"/>
    </row>
    <row r="495" spans="1:69" ht="30" customHeight="1" x14ac:dyDescent="0.15">
      <c r="A495" s="17"/>
      <c r="B495" s="17"/>
      <c r="C495" s="17"/>
      <c r="D495" s="17"/>
      <c r="E495" s="17"/>
      <c r="F495" s="17"/>
      <c r="G495" s="17"/>
      <c r="H495" s="270"/>
      <c r="I495" s="270"/>
      <c r="J495" s="178"/>
      <c r="K495" s="178"/>
      <c r="L495" s="178"/>
      <c r="M495" s="178"/>
      <c r="N495" s="178"/>
      <c r="O495" s="178"/>
      <c r="P495" s="178"/>
      <c r="Q495" s="178"/>
      <c r="R495" s="178"/>
      <c r="S495" s="178"/>
      <c r="T495" s="178"/>
      <c r="U495" s="271"/>
      <c r="V495" s="178"/>
      <c r="W495" s="178"/>
      <c r="X495" s="178"/>
      <c r="Y495" s="178"/>
      <c r="Z495" s="178"/>
      <c r="AA495" s="178"/>
      <c r="AB495" s="178"/>
      <c r="AC495" s="178"/>
      <c r="AD495" s="178"/>
      <c r="AE495" s="178"/>
      <c r="AF495" s="178"/>
      <c r="AG495" s="178"/>
      <c r="AH495" s="178"/>
      <c r="AI495" s="178"/>
      <c r="AJ495" s="178"/>
      <c r="AK495" s="178"/>
      <c r="AL495" s="178"/>
      <c r="AM495" s="178"/>
      <c r="AN495" s="178"/>
      <c r="AO495" s="178"/>
      <c r="AP495" s="178"/>
      <c r="AQ495" s="178"/>
      <c r="AR495" s="178"/>
      <c r="AS495" s="178"/>
      <c r="AT495" s="178"/>
      <c r="BI495" s="178"/>
      <c r="BJ495" s="178"/>
      <c r="BK495" s="178"/>
      <c r="BM495" s="178"/>
      <c r="BN495" s="178"/>
      <c r="BO495" s="178"/>
      <c r="BP495" s="178"/>
      <c r="BQ495" s="178"/>
    </row>
    <row r="496" spans="1:69" ht="30" customHeight="1" x14ac:dyDescent="0.15">
      <c r="A496" s="17"/>
      <c r="B496" s="17"/>
      <c r="C496" s="17"/>
      <c r="D496" s="17"/>
      <c r="E496" s="17"/>
      <c r="F496" s="17"/>
      <c r="G496" s="17"/>
      <c r="H496" s="270"/>
      <c r="I496" s="270"/>
      <c r="J496" s="178"/>
      <c r="K496" s="178"/>
      <c r="L496" s="178"/>
      <c r="M496" s="178"/>
      <c r="N496" s="178"/>
      <c r="O496" s="178"/>
      <c r="P496" s="178"/>
      <c r="Q496" s="178"/>
      <c r="R496" s="178"/>
      <c r="S496" s="178"/>
      <c r="T496" s="178"/>
      <c r="U496" s="271"/>
      <c r="V496" s="178"/>
      <c r="W496" s="178"/>
      <c r="X496" s="178"/>
      <c r="Y496" s="178"/>
      <c r="Z496" s="178"/>
      <c r="AA496" s="178"/>
      <c r="AB496" s="178"/>
      <c r="AC496" s="178"/>
      <c r="AD496" s="178"/>
      <c r="AE496" s="178"/>
      <c r="AF496" s="178"/>
      <c r="AG496" s="178"/>
      <c r="AH496" s="178"/>
      <c r="AI496" s="178"/>
      <c r="AJ496" s="178"/>
      <c r="AK496" s="178"/>
      <c r="AL496" s="178"/>
      <c r="AM496" s="178"/>
      <c r="AN496" s="178"/>
      <c r="AO496" s="178"/>
      <c r="AP496" s="178"/>
      <c r="AQ496" s="178"/>
      <c r="AR496" s="178"/>
      <c r="AS496" s="178"/>
      <c r="AT496" s="178"/>
      <c r="BI496" s="178"/>
      <c r="BJ496" s="178"/>
      <c r="BK496" s="178"/>
      <c r="BM496" s="178"/>
      <c r="BN496" s="178"/>
      <c r="BO496" s="178"/>
      <c r="BP496" s="178"/>
      <c r="BQ496" s="178"/>
    </row>
    <row r="497" spans="1:69" ht="30" customHeight="1" x14ac:dyDescent="0.15">
      <c r="A497" s="17"/>
      <c r="B497" s="17"/>
      <c r="C497" s="17"/>
      <c r="D497" s="17"/>
      <c r="E497" s="17"/>
      <c r="F497" s="17"/>
      <c r="G497" s="17"/>
      <c r="H497" s="270"/>
      <c r="I497" s="270"/>
      <c r="J497" s="178"/>
      <c r="K497" s="178"/>
      <c r="L497" s="178"/>
      <c r="M497" s="178"/>
      <c r="N497" s="178"/>
      <c r="O497" s="178"/>
      <c r="P497" s="178"/>
      <c r="Q497" s="178"/>
      <c r="R497" s="178"/>
      <c r="S497" s="178"/>
      <c r="T497" s="178"/>
      <c r="U497" s="271"/>
      <c r="V497" s="178"/>
      <c r="W497" s="178"/>
      <c r="X497" s="178"/>
      <c r="Y497" s="178"/>
      <c r="Z497" s="178"/>
      <c r="AA497" s="178"/>
      <c r="AB497" s="178"/>
      <c r="AC497" s="178"/>
      <c r="AD497" s="178"/>
      <c r="AE497" s="178"/>
      <c r="AF497" s="178"/>
      <c r="AG497" s="178"/>
      <c r="AH497" s="178"/>
      <c r="AI497" s="178"/>
      <c r="AJ497" s="178"/>
      <c r="AK497" s="178"/>
      <c r="AL497" s="178"/>
      <c r="AM497" s="178"/>
      <c r="AN497" s="178"/>
      <c r="AO497" s="178"/>
      <c r="AP497" s="178"/>
      <c r="AQ497" s="178"/>
      <c r="AR497" s="178"/>
      <c r="AS497" s="178"/>
      <c r="AT497" s="178"/>
      <c r="BI497" s="178"/>
      <c r="BJ497" s="178"/>
      <c r="BK497" s="178"/>
      <c r="BM497" s="178"/>
      <c r="BN497" s="178"/>
      <c r="BO497" s="178"/>
      <c r="BP497" s="178"/>
      <c r="BQ497" s="178"/>
    </row>
    <row r="498" spans="1:69" ht="30" customHeight="1" x14ac:dyDescent="0.15">
      <c r="A498" s="17"/>
      <c r="B498" s="17"/>
      <c r="C498" s="17"/>
      <c r="D498" s="17"/>
      <c r="E498" s="17"/>
      <c r="F498" s="17"/>
      <c r="G498" s="17"/>
      <c r="H498" s="270"/>
      <c r="I498" s="270"/>
      <c r="J498" s="178"/>
      <c r="K498" s="178"/>
      <c r="L498" s="178"/>
      <c r="M498" s="178"/>
      <c r="N498" s="178"/>
      <c r="O498" s="178"/>
      <c r="P498" s="178"/>
      <c r="Q498" s="178"/>
      <c r="R498" s="178"/>
      <c r="S498" s="178"/>
      <c r="T498" s="178"/>
      <c r="U498" s="271"/>
      <c r="V498" s="178"/>
      <c r="W498" s="178"/>
      <c r="X498" s="178"/>
      <c r="Y498" s="178"/>
      <c r="Z498" s="178"/>
      <c r="AA498" s="178"/>
      <c r="AB498" s="178"/>
      <c r="AC498" s="178"/>
      <c r="AD498" s="178"/>
      <c r="AE498" s="178"/>
      <c r="AF498" s="178"/>
      <c r="AG498" s="178"/>
      <c r="AH498" s="178"/>
      <c r="AI498" s="178"/>
      <c r="AJ498" s="178"/>
      <c r="AK498" s="178"/>
      <c r="AL498" s="178"/>
      <c r="AM498" s="178"/>
      <c r="AN498" s="178"/>
      <c r="AO498" s="178"/>
      <c r="AP498" s="178"/>
      <c r="AQ498" s="178"/>
      <c r="AR498" s="178"/>
      <c r="AS498" s="178"/>
      <c r="AT498" s="178"/>
      <c r="BI498" s="178"/>
      <c r="BJ498" s="178"/>
      <c r="BK498" s="178"/>
      <c r="BM498" s="178"/>
      <c r="BN498" s="178"/>
      <c r="BO498" s="178"/>
      <c r="BP498" s="178"/>
      <c r="BQ498" s="178"/>
    </row>
    <row r="499" spans="1:69" ht="30" customHeight="1" x14ac:dyDescent="0.15">
      <c r="A499" s="17"/>
      <c r="B499" s="17"/>
      <c r="C499" s="17"/>
      <c r="D499" s="17"/>
      <c r="E499" s="17"/>
      <c r="F499" s="17"/>
      <c r="G499" s="17"/>
      <c r="H499" s="270"/>
      <c r="I499" s="270"/>
      <c r="J499" s="178"/>
      <c r="K499" s="178"/>
      <c r="L499" s="178"/>
      <c r="M499" s="178"/>
      <c r="N499" s="178"/>
      <c r="O499" s="178"/>
      <c r="P499" s="178"/>
      <c r="Q499" s="178"/>
      <c r="R499" s="178"/>
      <c r="S499" s="178"/>
      <c r="T499" s="178"/>
      <c r="U499" s="271"/>
      <c r="V499" s="178"/>
      <c r="W499" s="178"/>
      <c r="X499" s="178"/>
      <c r="Y499" s="178"/>
      <c r="Z499" s="178"/>
      <c r="AA499" s="178"/>
      <c r="AB499" s="178"/>
      <c r="AC499" s="178"/>
      <c r="AD499" s="178"/>
      <c r="AE499" s="178"/>
      <c r="AF499" s="178"/>
      <c r="AG499" s="178"/>
      <c r="AH499" s="178"/>
      <c r="AI499" s="178"/>
      <c r="AJ499" s="178"/>
      <c r="AK499" s="178"/>
      <c r="AL499" s="178"/>
      <c r="AM499" s="178"/>
      <c r="AN499" s="178"/>
      <c r="AO499" s="178"/>
      <c r="AP499" s="178"/>
      <c r="AQ499" s="178"/>
      <c r="AR499" s="178"/>
      <c r="AS499" s="178"/>
      <c r="AT499" s="178"/>
      <c r="BI499" s="178"/>
      <c r="BJ499" s="178"/>
      <c r="BK499" s="178"/>
      <c r="BM499" s="178"/>
      <c r="BN499" s="178"/>
      <c r="BO499" s="178"/>
      <c r="BP499" s="178"/>
      <c r="BQ499" s="178"/>
    </row>
    <row r="500" spans="1:69" ht="30" customHeight="1" x14ac:dyDescent="0.15">
      <c r="A500" s="17"/>
      <c r="B500" s="17"/>
      <c r="C500" s="17"/>
      <c r="D500" s="17"/>
      <c r="E500" s="17"/>
      <c r="F500" s="17"/>
      <c r="G500" s="17"/>
      <c r="H500" s="270"/>
      <c r="I500" s="270"/>
      <c r="J500" s="178"/>
      <c r="K500" s="178"/>
      <c r="L500" s="178"/>
      <c r="M500" s="178"/>
      <c r="N500" s="178"/>
      <c r="O500" s="178"/>
      <c r="P500" s="178"/>
      <c r="Q500" s="178"/>
      <c r="R500" s="178"/>
      <c r="S500" s="178"/>
      <c r="T500" s="178"/>
      <c r="U500" s="271"/>
      <c r="V500" s="178"/>
      <c r="W500" s="178"/>
      <c r="X500" s="178"/>
      <c r="Y500" s="178"/>
      <c r="Z500" s="178"/>
      <c r="AA500" s="178"/>
      <c r="AB500" s="178"/>
      <c r="AC500" s="178"/>
      <c r="AD500" s="178"/>
      <c r="AE500" s="178"/>
      <c r="AF500" s="178"/>
      <c r="AG500" s="178"/>
      <c r="AH500" s="178"/>
      <c r="AI500" s="178"/>
      <c r="AJ500" s="178"/>
      <c r="AK500" s="178"/>
      <c r="AL500" s="178"/>
      <c r="AM500" s="178"/>
      <c r="AN500" s="178"/>
      <c r="AO500" s="178"/>
      <c r="AP500" s="178"/>
      <c r="AQ500" s="178"/>
      <c r="AR500" s="178"/>
      <c r="AS500" s="178"/>
      <c r="AT500" s="178"/>
      <c r="BI500" s="178"/>
      <c r="BJ500" s="178"/>
      <c r="BK500" s="178"/>
      <c r="BM500" s="178"/>
      <c r="BN500" s="178"/>
      <c r="BO500" s="178"/>
      <c r="BP500" s="178"/>
      <c r="BQ500" s="178"/>
    </row>
    <row r="501" spans="1:69" ht="30" customHeight="1" x14ac:dyDescent="0.15">
      <c r="A501" s="17"/>
      <c r="B501" s="17"/>
      <c r="C501" s="17"/>
      <c r="D501" s="17"/>
      <c r="E501" s="17"/>
      <c r="F501" s="17"/>
      <c r="G501" s="17"/>
      <c r="H501" s="270"/>
      <c r="I501" s="270"/>
      <c r="J501" s="178"/>
      <c r="K501" s="178"/>
      <c r="L501" s="178"/>
      <c r="M501" s="178"/>
      <c r="N501" s="178"/>
      <c r="O501" s="178"/>
      <c r="P501" s="178"/>
      <c r="Q501" s="178"/>
      <c r="R501" s="178"/>
      <c r="S501" s="178"/>
      <c r="T501" s="178"/>
      <c r="U501" s="271"/>
      <c r="V501" s="178"/>
      <c r="W501" s="178"/>
      <c r="X501" s="178"/>
      <c r="Y501" s="178"/>
      <c r="Z501" s="178"/>
      <c r="AA501" s="178"/>
      <c r="AB501" s="178"/>
      <c r="AC501" s="178"/>
      <c r="AD501" s="178"/>
      <c r="AE501" s="178"/>
      <c r="AF501" s="178"/>
      <c r="AG501" s="178"/>
      <c r="AH501" s="178"/>
      <c r="AI501" s="178"/>
      <c r="AJ501" s="178"/>
      <c r="AK501" s="178"/>
      <c r="AL501" s="178"/>
      <c r="AM501" s="178"/>
      <c r="AN501" s="178"/>
      <c r="AO501" s="178"/>
      <c r="AP501" s="178"/>
      <c r="AQ501" s="178"/>
      <c r="AR501" s="178"/>
      <c r="AS501" s="178"/>
      <c r="AT501" s="178"/>
      <c r="BI501" s="178"/>
      <c r="BJ501" s="178"/>
      <c r="BK501" s="178"/>
      <c r="BM501" s="178"/>
      <c r="BN501" s="178"/>
      <c r="BO501" s="178"/>
      <c r="BP501" s="178"/>
      <c r="BQ501" s="178"/>
    </row>
    <row r="502" spans="1:69" ht="30" customHeight="1" x14ac:dyDescent="0.15">
      <c r="A502" s="17"/>
      <c r="B502" s="17"/>
      <c r="C502" s="17"/>
      <c r="D502" s="17"/>
      <c r="E502" s="17"/>
      <c r="F502" s="17"/>
      <c r="G502" s="17"/>
      <c r="H502" s="270"/>
      <c r="I502" s="270"/>
      <c r="J502" s="178"/>
      <c r="K502" s="178"/>
      <c r="L502" s="178"/>
      <c r="M502" s="178"/>
      <c r="N502" s="178"/>
      <c r="O502" s="178"/>
      <c r="P502" s="178"/>
      <c r="Q502" s="178"/>
      <c r="R502" s="178"/>
      <c r="S502" s="178"/>
      <c r="T502" s="178"/>
      <c r="U502" s="271"/>
      <c r="V502" s="178"/>
      <c r="W502" s="178"/>
      <c r="X502" s="178"/>
      <c r="Y502" s="178"/>
      <c r="Z502" s="178"/>
      <c r="AA502" s="178"/>
      <c r="AB502" s="178"/>
      <c r="AC502" s="178"/>
      <c r="AD502" s="178"/>
      <c r="AE502" s="178"/>
      <c r="AF502" s="178"/>
      <c r="AG502" s="178"/>
      <c r="AH502" s="178"/>
      <c r="AI502" s="178"/>
      <c r="AJ502" s="178"/>
      <c r="AK502" s="178"/>
      <c r="AL502" s="178"/>
      <c r="AM502" s="178"/>
      <c r="AN502" s="178"/>
      <c r="AO502" s="178"/>
      <c r="AP502" s="178"/>
      <c r="AQ502" s="178"/>
      <c r="AR502" s="178"/>
      <c r="AS502" s="178"/>
      <c r="AT502" s="178"/>
      <c r="BI502" s="178"/>
      <c r="BJ502" s="178"/>
      <c r="BK502" s="178"/>
      <c r="BM502" s="178"/>
      <c r="BN502" s="178"/>
      <c r="BO502" s="178"/>
      <c r="BP502" s="178"/>
      <c r="BQ502" s="178"/>
    </row>
    <row r="503" spans="1:69" ht="30" customHeight="1" x14ac:dyDescent="0.15">
      <c r="A503" s="17"/>
      <c r="B503" s="17"/>
      <c r="C503" s="17"/>
      <c r="D503" s="17"/>
      <c r="E503" s="17"/>
      <c r="F503" s="17"/>
      <c r="G503" s="17"/>
      <c r="H503" s="270"/>
      <c r="I503" s="270"/>
      <c r="J503" s="178"/>
      <c r="K503" s="178"/>
      <c r="L503" s="178"/>
      <c r="M503" s="178"/>
      <c r="N503" s="178"/>
      <c r="O503" s="178"/>
      <c r="P503" s="178"/>
      <c r="Q503" s="178"/>
      <c r="R503" s="178"/>
      <c r="S503" s="178"/>
      <c r="T503" s="178"/>
      <c r="U503" s="271"/>
      <c r="V503" s="178"/>
      <c r="W503" s="178"/>
      <c r="X503" s="178"/>
      <c r="Y503" s="178"/>
      <c r="Z503" s="178"/>
      <c r="AA503" s="178"/>
      <c r="AB503" s="178"/>
      <c r="AC503" s="178"/>
      <c r="AD503" s="178"/>
      <c r="AE503" s="178"/>
      <c r="AF503" s="178"/>
      <c r="AG503" s="178"/>
      <c r="AH503" s="178"/>
      <c r="AI503" s="178"/>
      <c r="AJ503" s="178"/>
      <c r="AK503" s="178"/>
      <c r="AL503" s="178"/>
      <c r="AM503" s="178"/>
      <c r="AN503" s="178"/>
      <c r="AO503" s="178"/>
      <c r="AP503" s="178"/>
      <c r="AQ503" s="178"/>
      <c r="AR503" s="178"/>
      <c r="AS503" s="178"/>
      <c r="AT503" s="178"/>
      <c r="BI503" s="178"/>
      <c r="BJ503" s="178"/>
      <c r="BK503" s="178"/>
      <c r="BM503" s="178"/>
      <c r="BN503" s="178"/>
      <c r="BO503" s="178"/>
      <c r="BP503" s="178"/>
      <c r="BQ503" s="178"/>
    </row>
    <row r="504" spans="1:69" ht="30" customHeight="1" x14ac:dyDescent="0.15">
      <c r="A504" s="17"/>
      <c r="B504" s="17"/>
      <c r="C504" s="17"/>
      <c r="D504" s="17"/>
      <c r="E504" s="17"/>
      <c r="F504" s="17"/>
      <c r="G504" s="17"/>
      <c r="H504" s="270"/>
      <c r="I504" s="270"/>
      <c r="J504" s="178"/>
      <c r="K504" s="178"/>
      <c r="L504" s="178"/>
      <c r="M504" s="178"/>
      <c r="N504" s="178"/>
      <c r="O504" s="178"/>
      <c r="P504" s="178"/>
      <c r="Q504" s="178"/>
      <c r="R504" s="178"/>
      <c r="S504" s="178"/>
      <c r="T504" s="178"/>
      <c r="U504" s="271"/>
      <c r="V504" s="178"/>
      <c r="W504" s="178"/>
      <c r="X504" s="178"/>
      <c r="Y504" s="178"/>
      <c r="Z504" s="178"/>
      <c r="AA504" s="178"/>
      <c r="AB504" s="178"/>
      <c r="AC504" s="178"/>
      <c r="AD504" s="178"/>
      <c r="AE504" s="178"/>
      <c r="AF504" s="178"/>
      <c r="AG504" s="178"/>
      <c r="AH504" s="178"/>
      <c r="AI504" s="178"/>
      <c r="AJ504" s="178"/>
      <c r="AK504" s="178"/>
      <c r="AL504" s="178"/>
      <c r="AM504" s="178"/>
      <c r="AN504" s="178"/>
      <c r="AO504" s="178"/>
      <c r="AP504" s="178"/>
      <c r="AQ504" s="178"/>
      <c r="AR504" s="178"/>
      <c r="AS504" s="178"/>
      <c r="AT504" s="178"/>
      <c r="BI504" s="178"/>
      <c r="BJ504" s="178"/>
      <c r="BK504" s="178"/>
      <c r="BM504" s="178"/>
      <c r="BN504" s="178"/>
      <c r="BO504" s="178"/>
      <c r="BP504" s="178"/>
      <c r="BQ504" s="178"/>
    </row>
    <row r="505" spans="1:69" ht="30" customHeight="1" x14ac:dyDescent="0.15">
      <c r="A505" s="17"/>
      <c r="B505" s="17"/>
      <c r="C505" s="17"/>
      <c r="D505" s="17"/>
      <c r="E505" s="17"/>
      <c r="F505" s="17"/>
      <c r="G505" s="17"/>
      <c r="H505" s="270"/>
      <c r="I505" s="270"/>
      <c r="J505" s="178"/>
      <c r="K505" s="178"/>
      <c r="L505" s="178"/>
      <c r="M505" s="178"/>
      <c r="N505" s="178"/>
      <c r="O505" s="178"/>
      <c r="P505" s="178"/>
      <c r="Q505" s="178"/>
      <c r="R505" s="178"/>
      <c r="S505" s="178"/>
      <c r="T505" s="178"/>
      <c r="U505" s="271"/>
      <c r="V505" s="178"/>
      <c r="W505" s="178"/>
      <c r="X505" s="178"/>
      <c r="Y505" s="178"/>
      <c r="Z505" s="178"/>
      <c r="AA505" s="178"/>
      <c r="AB505" s="178"/>
      <c r="AC505" s="178"/>
      <c r="AD505" s="178"/>
      <c r="AE505" s="178"/>
      <c r="AF505" s="178"/>
      <c r="AG505" s="178"/>
      <c r="AH505" s="178"/>
      <c r="AI505" s="178"/>
      <c r="AJ505" s="178"/>
      <c r="AK505" s="178"/>
      <c r="AL505" s="178"/>
      <c r="AM505" s="178"/>
      <c r="AN505" s="178"/>
      <c r="AO505" s="178"/>
      <c r="AP505" s="178"/>
      <c r="AQ505" s="178"/>
      <c r="AR505" s="178"/>
      <c r="AS505" s="178"/>
      <c r="AT505" s="178"/>
      <c r="BI505" s="178"/>
      <c r="BJ505" s="178"/>
      <c r="BK505" s="178"/>
      <c r="BM505" s="178"/>
      <c r="BN505" s="178"/>
      <c r="BO505" s="178"/>
      <c r="BP505" s="178"/>
      <c r="BQ505" s="178"/>
    </row>
    <row r="506" spans="1:69" ht="30" customHeight="1" x14ac:dyDescent="0.15">
      <c r="A506" s="17"/>
      <c r="B506" s="17"/>
      <c r="C506" s="17"/>
      <c r="D506" s="17"/>
      <c r="E506" s="17"/>
      <c r="F506" s="17"/>
      <c r="G506" s="17"/>
      <c r="H506" s="270"/>
      <c r="I506" s="270"/>
      <c r="J506" s="178"/>
      <c r="K506" s="178"/>
      <c r="L506" s="178"/>
      <c r="M506" s="178"/>
      <c r="N506" s="178"/>
      <c r="O506" s="178"/>
      <c r="P506" s="178"/>
      <c r="Q506" s="178"/>
      <c r="R506" s="178"/>
      <c r="S506" s="178"/>
      <c r="T506" s="178"/>
      <c r="U506" s="271"/>
      <c r="V506" s="178"/>
      <c r="W506" s="178"/>
      <c r="X506" s="178"/>
      <c r="Y506" s="178"/>
      <c r="Z506" s="178"/>
      <c r="AA506" s="178"/>
      <c r="AB506" s="178"/>
      <c r="AC506" s="178"/>
      <c r="AD506" s="178"/>
      <c r="AE506" s="178"/>
      <c r="AF506" s="178"/>
      <c r="AG506" s="178"/>
      <c r="AH506" s="178"/>
      <c r="AI506" s="178"/>
      <c r="AJ506" s="178"/>
      <c r="AK506" s="178"/>
      <c r="AL506" s="178"/>
      <c r="AM506" s="178"/>
      <c r="AN506" s="178"/>
      <c r="AO506" s="178"/>
      <c r="AP506" s="178"/>
      <c r="AQ506" s="178"/>
      <c r="AR506" s="178"/>
      <c r="AS506" s="178"/>
      <c r="AT506" s="178"/>
      <c r="BI506" s="178"/>
      <c r="BJ506" s="178"/>
      <c r="BK506" s="178"/>
      <c r="BM506" s="178"/>
      <c r="BN506" s="178"/>
      <c r="BO506" s="178"/>
      <c r="BP506" s="178"/>
      <c r="BQ506" s="178"/>
    </row>
    <row r="507" spans="1:69" ht="30" customHeight="1" x14ac:dyDescent="0.15">
      <c r="A507" s="17"/>
      <c r="B507" s="17"/>
      <c r="C507" s="17"/>
      <c r="D507" s="17"/>
      <c r="E507" s="17"/>
      <c r="F507" s="17"/>
      <c r="G507" s="17"/>
      <c r="H507" s="270"/>
      <c r="I507" s="270"/>
      <c r="J507" s="178"/>
      <c r="K507" s="178"/>
      <c r="L507" s="178"/>
      <c r="M507" s="178"/>
      <c r="N507" s="178"/>
      <c r="O507" s="178"/>
      <c r="P507" s="178"/>
      <c r="Q507" s="178"/>
      <c r="R507" s="178"/>
      <c r="S507" s="178"/>
      <c r="T507" s="178"/>
      <c r="U507" s="271"/>
      <c r="V507" s="178"/>
      <c r="W507" s="178"/>
      <c r="X507" s="178"/>
      <c r="Y507" s="178"/>
      <c r="Z507" s="178"/>
      <c r="AA507" s="178"/>
      <c r="AB507" s="178"/>
      <c r="AC507" s="178"/>
      <c r="AD507" s="178"/>
      <c r="AE507" s="178"/>
      <c r="AF507" s="178"/>
      <c r="AG507" s="178"/>
      <c r="AH507" s="178"/>
      <c r="AI507" s="178"/>
      <c r="AJ507" s="178"/>
      <c r="AK507" s="178"/>
      <c r="AL507" s="178"/>
      <c r="AM507" s="178"/>
      <c r="AN507" s="178"/>
      <c r="AO507" s="178"/>
      <c r="AP507" s="178"/>
      <c r="AQ507" s="178"/>
      <c r="AR507" s="178"/>
      <c r="AS507" s="178"/>
      <c r="AT507" s="178"/>
      <c r="BI507" s="178"/>
      <c r="BJ507" s="178"/>
      <c r="BK507" s="178"/>
      <c r="BM507" s="178"/>
      <c r="BN507" s="178"/>
      <c r="BO507" s="178"/>
      <c r="BP507" s="178"/>
      <c r="BQ507" s="178"/>
    </row>
    <row r="508" spans="1:69" ht="30" customHeight="1" x14ac:dyDescent="0.15">
      <c r="A508" s="17"/>
      <c r="B508" s="17"/>
      <c r="C508" s="17"/>
      <c r="D508" s="17"/>
      <c r="E508" s="17"/>
      <c r="F508" s="17"/>
      <c r="G508" s="17"/>
      <c r="H508" s="270"/>
      <c r="I508" s="270"/>
      <c r="J508" s="178"/>
      <c r="K508" s="178"/>
      <c r="L508" s="178"/>
      <c r="M508" s="178"/>
      <c r="N508" s="178"/>
      <c r="O508" s="178"/>
      <c r="P508" s="178"/>
      <c r="Q508" s="178"/>
      <c r="R508" s="178"/>
      <c r="S508" s="178"/>
      <c r="T508" s="178"/>
      <c r="U508" s="271"/>
      <c r="V508" s="178"/>
      <c r="W508" s="178"/>
      <c r="X508" s="178"/>
      <c r="Y508" s="178"/>
      <c r="Z508" s="178"/>
      <c r="AA508" s="178"/>
      <c r="AB508" s="178"/>
      <c r="AC508" s="178"/>
      <c r="AD508" s="178"/>
      <c r="AE508" s="178"/>
      <c r="AF508" s="178"/>
      <c r="AG508" s="178"/>
      <c r="AH508" s="178"/>
      <c r="AI508" s="178"/>
      <c r="AJ508" s="178"/>
      <c r="AK508" s="178"/>
      <c r="AL508" s="178"/>
      <c r="AM508" s="178"/>
      <c r="AN508" s="178"/>
      <c r="AO508" s="178"/>
      <c r="AP508" s="178"/>
      <c r="AQ508" s="178"/>
      <c r="AR508" s="178"/>
      <c r="AS508" s="178"/>
      <c r="AT508" s="178"/>
      <c r="BI508" s="178"/>
      <c r="BJ508" s="178"/>
      <c r="BK508" s="178"/>
      <c r="BM508" s="178"/>
      <c r="BN508" s="178"/>
      <c r="BO508" s="178"/>
      <c r="BP508" s="178"/>
      <c r="BQ508" s="178"/>
    </row>
    <row r="509" spans="1:69" ht="30" customHeight="1" x14ac:dyDescent="0.15">
      <c r="A509" s="17"/>
      <c r="B509" s="17"/>
      <c r="C509" s="17"/>
      <c r="D509" s="17"/>
      <c r="E509" s="17"/>
      <c r="F509" s="17"/>
      <c r="G509" s="17"/>
      <c r="H509" s="270"/>
      <c r="I509" s="270"/>
      <c r="J509" s="178"/>
      <c r="K509" s="178"/>
      <c r="L509" s="178"/>
      <c r="M509" s="178"/>
      <c r="N509" s="178"/>
      <c r="O509" s="178"/>
      <c r="P509" s="178"/>
      <c r="Q509" s="178"/>
      <c r="R509" s="178"/>
      <c r="S509" s="178"/>
      <c r="T509" s="178"/>
      <c r="U509" s="271"/>
      <c r="V509" s="178"/>
      <c r="W509" s="178"/>
      <c r="X509" s="178"/>
      <c r="Y509" s="178"/>
      <c r="Z509" s="178"/>
      <c r="AA509" s="178"/>
      <c r="AB509" s="178"/>
      <c r="AC509" s="178"/>
      <c r="AD509" s="178"/>
      <c r="AE509" s="178"/>
      <c r="AF509" s="178"/>
      <c r="AG509" s="178"/>
      <c r="AH509" s="178"/>
      <c r="AI509" s="178"/>
      <c r="AJ509" s="178"/>
      <c r="AK509" s="178"/>
      <c r="AL509" s="178"/>
      <c r="AM509" s="178"/>
      <c r="AN509" s="178"/>
      <c r="AO509" s="178"/>
      <c r="AP509" s="178"/>
      <c r="AQ509" s="178"/>
      <c r="AR509" s="178"/>
      <c r="AS509" s="178"/>
      <c r="AT509" s="178"/>
      <c r="BI509" s="178"/>
      <c r="BJ509" s="178"/>
      <c r="BK509" s="178"/>
      <c r="BM509" s="178"/>
      <c r="BN509" s="178"/>
      <c r="BO509" s="178"/>
      <c r="BP509" s="178"/>
      <c r="BQ509" s="178"/>
    </row>
    <row r="510" spans="1:69" ht="30" customHeight="1" x14ac:dyDescent="0.15">
      <c r="A510" s="17"/>
      <c r="B510" s="17"/>
      <c r="C510" s="17"/>
      <c r="D510" s="17"/>
      <c r="E510" s="17"/>
      <c r="F510" s="17"/>
      <c r="G510" s="17"/>
      <c r="H510" s="270"/>
      <c r="I510" s="270"/>
      <c r="J510" s="178"/>
      <c r="K510" s="178"/>
      <c r="L510" s="178"/>
      <c r="M510" s="178"/>
      <c r="N510" s="178"/>
      <c r="O510" s="178"/>
      <c r="P510" s="178"/>
      <c r="Q510" s="178"/>
      <c r="R510" s="178"/>
      <c r="S510" s="178"/>
      <c r="T510" s="178"/>
      <c r="U510" s="271"/>
      <c r="V510" s="178"/>
      <c r="W510" s="178"/>
      <c r="X510" s="178"/>
      <c r="Y510" s="178"/>
      <c r="Z510" s="178"/>
      <c r="AA510" s="178"/>
      <c r="AB510" s="178"/>
      <c r="AC510" s="178"/>
      <c r="AD510" s="178"/>
      <c r="AE510" s="178"/>
      <c r="AF510" s="178"/>
      <c r="AG510" s="178"/>
      <c r="AH510" s="178"/>
      <c r="AI510" s="178"/>
      <c r="AJ510" s="178"/>
      <c r="AK510" s="178"/>
      <c r="AL510" s="178"/>
      <c r="AM510" s="178"/>
      <c r="AN510" s="178"/>
      <c r="AO510" s="178"/>
      <c r="AP510" s="178"/>
      <c r="AQ510" s="178"/>
      <c r="AR510" s="178"/>
      <c r="AS510" s="178"/>
      <c r="AT510" s="178"/>
      <c r="BI510" s="178"/>
      <c r="BJ510" s="178"/>
      <c r="BK510" s="178"/>
      <c r="BM510" s="178"/>
      <c r="BN510" s="178"/>
      <c r="BO510" s="178"/>
      <c r="BP510" s="178"/>
      <c r="BQ510" s="178"/>
    </row>
    <row r="511" spans="1:69" ht="30" customHeight="1" x14ac:dyDescent="0.15">
      <c r="A511" s="17"/>
      <c r="B511" s="17"/>
      <c r="C511" s="17"/>
      <c r="D511" s="17"/>
      <c r="E511" s="17"/>
      <c r="F511" s="17"/>
      <c r="G511" s="17"/>
      <c r="H511" s="270"/>
      <c r="I511" s="270"/>
      <c r="J511" s="178"/>
      <c r="K511" s="178"/>
      <c r="L511" s="178"/>
      <c r="M511" s="178"/>
      <c r="N511" s="178"/>
      <c r="O511" s="178"/>
      <c r="P511" s="178"/>
      <c r="Q511" s="178"/>
      <c r="R511" s="178"/>
      <c r="S511" s="178"/>
      <c r="T511" s="178"/>
      <c r="U511" s="271"/>
      <c r="V511" s="178"/>
      <c r="W511" s="178"/>
      <c r="X511" s="178"/>
      <c r="Y511" s="178"/>
      <c r="Z511" s="178"/>
      <c r="AA511" s="178"/>
      <c r="AB511" s="178"/>
      <c r="AC511" s="178"/>
      <c r="AD511" s="178"/>
      <c r="AE511" s="178"/>
      <c r="AF511" s="178"/>
      <c r="AG511" s="178"/>
      <c r="AH511" s="178"/>
      <c r="AI511" s="178"/>
      <c r="AJ511" s="178"/>
      <c r="AK511" s="178"/>
      <c r="AL511" s="178"/>
      <c r="AM511" s="178"/>
      <c r="AN511" s="178"/>
      <c r="AO511" s="178"/>
      <c r="AP511" s="178"/>
      <c r="AQ511" s="178"/>
      <c r="AR511" s="178"/>
      <c r="AS511" s="178"/>
      <c r="AT511" s="178"/>
      <c r="BI511" s="178"/>
      <c r="BJ511" s="178"/>
      <c r="BK511" s="178"/>
      <c r="BM511" s="178"/>
      <c r="BN511" s="178"/>
      <c r="BO511" s="178"/>
      <c r="BP511" s="178"/>
      <c r="BQ511" s="178"/>
    </row>
    <row r="512" spans="1:69" ht="30" customHeight="1" x14ac:dyDescent="0.15">
      <c r="A512" s="17"/>
      <c r="B512" s="17"/>
      <c r="C512" s="17"/>
      <c r="D512" s="17"/>
      <c r="E512" s="17"/>
      <c r="F512" s="17"/>
      <c r="G512" s="17"/>
      <c r="H512" s="270"/>
      <c r="I512" s="270"/>
      <c r="J512" s="178"/>
      <c r="K512" s="178"/>
      <c r="L512" s="178"/>
      <c r="M512" s="178"/>
      <c r="N512" s="178"/>
      <c r="O512" s="178"/>
      <c r="P512" s="178"/>
      <c r="Q512" s="178"/>
      <c r="R512" s="178"/>
      <c r="S512" s="178"/>
      <c r="T512" s="178"/>
      <c r="U512" s="271"/>
      <c r="V512" s="178"/>
      <c r="W512" s="178"/>
      <c r="X512" s="178"/>
      <c r="Y512" s="178"/>
      <c r="Z512" s="178"/>
      <c r="AA512" s="178"/>
      <c r="AB512" s="178"/>
      <c r="AC512" s="178"/>
      <c r="AD512" s="178"/>
      <c r="AE512" s="178"/>
      <c r="AF512" s="178"/>
      <c r="AG512" s="178"/>
      <c r="AH512" s="178"/>
      <c r="AI512" s="178"/>
      <c r="AJ512" s="178"/>
      <c r="AK512" s="178"/>
      <c r="AL512" s="178"/>
      <c r="AM512" s="178"/>
      <c r="AN512" s="178"/>
      <c r="AO512" s="178"/>
      <c r="AP512" s="178"/>
      <c r="AQ512" s="178"/>
      <c r="AR512" s="178"/>
      <c r="AS512" s="178"/>
      <c r="AT512" s="178"/>
      <c r="BI512" s="178"/>
      <c r="BJ512" s="178"/>
      <c r="BK512" s="178"/>
      <c r="BM512" s="178"/>
      <c r="BN512" s="178"/>
      <c r="BO512" s="178"/>
      <c r="BP512" s="178"/>
      <c r="BQ512" s="178"/>
    </row>
    <row r="513" spans="1:69" ht="30" customHeight="1" x14ac:dyDescent="0.15">
      <c r="A513" s="17"/>
      <c r="B513" s="17"/>
      <c r="C513" s="17"/>
      <c r="D513" s="17"/>
      <c r="E513" s="17"/>
      <c r="F513" s="17"/>
      <c r="G513" s="17"/>
      <c r="H513" s="270"/>
      <c r="I513" s="270"/>
      <c r="J513" s="178"/>
      <c r="K513" s="178"/>
      <c r="L513" s="178"/>
      <c r="M513" s="178"/>
      <c r="N513" s="178"/>
      <c r="O513" s="178"/>
      <c r="P513" s="178"/>
      <c r="Q513" s="178"/>
      <c r="R513" s="178"/>
      <c r="S513" s="178"/>
      <c r="T513" s="178"/>
      <c r="U513" s="271"/>
      <c r="V513" s="178"/>
      <c r="W513" s="178"/>
      <c r="X513" s="178"/>
      <c r="Y513" s="178"/>
      <c r="Z513" s="178"/>
      <c r="AA513" s="178"/>
      <c r="AB513" s="178"/>
      <c r="AC513" s="178"/>
      <c r="AD513" s="178"/>
      <c r="AE513" s="178"/>
      <c r="AF513" s="178"/>
      <c r="AG513" s="178"/>
      <c r="AH513" s="178"/>
      <c r="AI513" s="178"/>
      <c r="AJ513" s="178"/>
      <c r="AK513" s="178"/>
      <c r="AL513" s="178"/>
      <c r="AM513" s="178"/>
      <c r="AN513" s="178"/>
      <c r="AO513" s="178"/>
      <c r="AP513" s="178"/>
      <c r="AQ513" s="178"/>
      <c r="AR513" s="178"/>
      <c r="AS513" s="178"/>
      <c r="AT513" s="178"/>
      <c r="BI513" s="178"/>
      <c r="BJ513" s="178"/>
      <c r="BK513" s="178"/>
      <c r="BM513" s="178"/>
      <c r="BN513" s="178"/>
      <c r="BO513" s="178"/>
      <c r="BP513" s="178"/>
      <c r="BQ513" s="178"/>
    </row>
    <row r="514" spans="1:69" ht="30" customHeight="1" x14ac:dyDescent="0.15">
      <c r="A514" s="17"/>
      <c r="B514" s="17"/>
      <c r="C514" s="17"/>
      <c r="D514" s="17"/>
      <c r="E514" s="17"/>
      <c r="F514" s="17"/>
      <c r="G514" s="17"/>
      <c r="H514" s="270"/>
      <c r="I514" s="270"/>
      <c r="J514" s="178"/>
      <c r="K514" s="178"/>
      <c r="L514" s="178"/>
      <c r="M514" s="178"/>
      <c r="N514" s="178"/>
      <c r="O514" s="178"/>
      <c r="P514" s="178"/>
      <c r="Q514" s="178"/>
      <c r="R514" s="178"/>
      <c r="S514" s="178"/>
      <c r="T514" s="178"/>
      <c r="U514" s="271"/>
      <c r="V514" s="178"/>
      <c r="W514" s="178"/>
      <c r="X514" s="178"/>
      <c r="Y514" s="178"/>
      <c r="Z514" s="178"/>
      <c r="AA514" s="178"/>
      <c r="AB514" s="178"/>
      <c r="AC514" s="178"/>
      <c r="AD514" s="178"/>
      <c r="AE514" s="178"/>
      <c r="AF514" s="178"/>
      <c r="AG514" s="178"/>
      <c r="AH514" s="178"/>
      <c r="AI514" s="178"/>
      <c r="AJ514" s="178"/>
      <c r="AK514" s="178"/>
      <c r="AL514" s="178"/>
      <c r="AM514" s="178"/>
      <c r="AN514" s="178"/>
      <c r="AO514" s="178"/>
      <c r="AP514" s="178"/>
      <c r="AQ514" s="178"/>
      <c r="AR514" s="178"/>
      <c r="AS514" s="178"/>
      <c r="AT514" s="178"/>
      <c r="BI514" s="178"/>
      <c r="BJ514" s="178"/>
      <c r="BK514" s="178"/>
      <c r="BM514" s="178"/>
      <c r="BN514" s="178"/>
      <c r="BO514" s="178"/>
      <c r="BP514" s="178"/>
      <c r="BQ514" s="178"/>
    </row>
    <row r="515" spans="1:69" ht="30" customHeight="1" x14ac:dyDescent="0.15">
      <c r="A515" s="17"/>
      <c r="B515" s="17"/>
      <c r="C515" s="17"/>
      <c r="D515" s="17"/>
      <c r="E515" s="17"/>
      <c r="F515" s="17"/>
      <c r="G515" s="17"/>
      <c r="H515" s="270"/>
      <c r="I515" s="270"/>
      <c r="J515" s="178"/>
      <c r="K515" s="178"/>
      <c r="L515" s="178"/>
      <c r="M515" s="178"/>
      <c r="N515" s="178"/>
      <c r="O515" s="178"/>
      <c r="P515" s="178"/>
      <c r="Q515" s="178"/>
      <c r="R515" s="178"/>
      <c r="S515" s="178"/>
      <c r="T515" s="178"/>
      <c r="U515" s="271"/>
      <c r="V515" s="178"/>
      <c r="W515" s="178"/>
      <c r="X515" s="178"/>
      <c r="Y515" s="178"/>
      <c r="Z515" s="178"/>
      <c r="AA515" s="178"/>
      <c r="AB515" s="178"/>
      <c r="AC515" s="178"/>
      <c r="AD515" s="178"/>
      <c r="AE515" s="178"/>
      <c r="AF515" s="178"/>
      <c r="AG515" s="178"/>
      <c r="AH515" s="178"/>
      <c r="AI515" s="178"/>
      <c r="AJ515" s="178"/>
      <c r="AK515" s="178"/>
      <c r="AL515" s="178"/>
      <c r="AM515" s="178"/>
      <c r="AN515" s="178"/>
      <c r="AO515" s="178"/>
      <c r="AP515" s="178"/>
      <c r="AQ515" s="178"/>
      <c r="AR515" s="178"/>
      <c r="AS515" s="178"/>
      <c r="AT515" s="178"/>
      <c r="BI515" s="178"/>
      <c r="BJ515" s="178"/>
      <c r="BK515" s="178"/>
      <c r="BM515" s="178"/>
      <c r="BN515" s="178"/>
      <c r="BO515" s="178"/>
      <c r="BP515" s="178"/>
      <c r="BQ515" s="178"/>
    </row>
    <row r="516" spans="1:69" ht="30" customHeight="1" x14ac:dyDescent="0.15">
      <c r="A516" s="17"/>
      <c r="B516" s="17"/>
      <c r="C516" s="17"/>
      <c r="D516" s="17"/>
      <c r="E516" s="17"/>
      <c r="F516" s="17"/>
      <c r="G516" s="17"/>
      <c r="H516" s="270"/>
      <c r="I516" s="270"/>
      <c r="J516" s="178"/>
      <c r="K516" s="178"/>
      <c r="L516" s="178"/>
      <c r="M516" s="178"/>
      <c r="N516" s="178"/>
      <c r="O516" s="178"/>
      <c r="P516" s="178"/>
      <c r="Q516" s="178"/>
      <c r="R516" s="178"/>
      <c r="S516" s="178"/>
      <c r="T516" s="178"/>
      <c r="U516" s="271"/>
      <c r="V516" s="178"/>
      <c r="W516" s="178"/>
      <c r="X516" s="178"/>
      <c r="Y516" s="178"/>
      <c r="Z516" s="178"/>
      <c r="AA516" s="178"/>
      <c r="AB516" s="178"/>
      <c r="AC516" s="178"/>
      <c r="AD516" s="178"/>
      <c r="AE516" s="178"/>
      <c r="AF516" s="178"/>
      <c r="AG516" s="178"/>
      <c r="AH516" s="178"/>
      <c r="AI516" s="178"/>
      <c r="AJ516" s="178"/>
      <c r="AK516" s="178"/>
      <c r="AL516" s="178"/>
      <c r="AM516" s="178"/>
      <c r="AN516" s="178"/>
      <c r="AO516" s="178"/>
      <c r="AP516" s="178"/>
      <c r="AQ516" s="178"/>
      <c r="AR516" s="178"/>
      <c r="AS516" s="178"/>
      <c r="AT516" s="178"/>
      <c r="BI516" s="178"/>
      <c r="BJ516" s="178"/>
      <c r="BK516" s="178"/>
      <c r="BM516" s="178"/>
      <c r="BN516" s="178"/>
      <c r="BO516" s="178"/>
      <c r="BP516" s="178"/>
      <c r="BQ516" s="178"/>
    </row>
    <row r="517" spans="1:69" ht="30" customHeight="1" x14ac:dyDescent="0.15">
      <c r="A517" s="17"/>
      <c r="B517" s="17"/>
      <c r="C517" s="17"/>
      <c r="D517" s="17"/>
      <c r="E517" s="17"/>
      <c r="F517" s="17"/>
      <c r="G517" s="17"/>
      <c r="H517" s="270"/>
      <c r="I517" s="270"/>
      <c r="J517" s="178"/>
      <c r="K517" s="178"/>
      <c r="L517" s="178"/>
      <c r="M517" s="178"/>
      <c r="N517" s="178"/>
      <c r="O517" s="178"/>
      <c r="P517" s="178"/>
      <c r="Q517" s="178"/>
      <c r="R517" s="178"/>
      <c r="S517" s="178"/>
      <c r="T517" s="178"/>
      <c r="U517" s="271"/>
      <c r="V517" s="178"/>
      <c r="W517" s="178"/>
      <c r="X517" s="178"/>
      <c r="Y517" s="178"/>
      <c r="Z517" s="178"/>
      <c r="AA517" s="178"/>
      <c r="AB517" s="178"/>
      <c r="AC517" s="178"/>
      <c r="AD517" s="178"/>
      <c r="AE517" s="178"/>
      <c r="AF517" s="178"/>
      <c r="AG517" s="178"/>
      <c r="AH517" s="178"/>
      <c r="AI517" s="178"/>
      <c r="AJ517" s="178"/>
      <c r="AK517" s="178"/>
      <c r="AL517" s="178"/>
      <c r="AM517" s="178"/>
      <c r="AN517" s="178"/>
      <c r="AO517" s="178"/>
      <c r="AP517" s="178"/>
      <c r="AQ517" s="178"/>
      <c r="AR517" s="178"/>
      <c r="AS517" s="178"/>
      <c r="AT517" s="178"/>
      <c r="BI517" s="178"/>
      <c r="BJ517" s="178"/>
      <c r="BK517" s="178"/>
      <c r="BM517" s="178"/>
      <c r="BN517" s="178"/>
      <c r="BO517" s="178"/>
      <c r="BP517" s="178"/>
      <c r="BQ517" s="178"/>
    </row>
    <row r="518" spans="1:69" ht="30" customHeight="1" x14ac:dyDescent="0.15">
      <c r="A518" s="17"/>
      <c r="B518" s="17"/>
      <c r="C518" s="17"/>
      <c r="D518" s="17"/>
      <c r="E518" s="17"/>
      <c r="F518" s="17"/>
      <c r="G518" s="17"/>
      <c r="H518" s="270"/>
      <c r="I518" s="270"/>
      <c r="J518" s="178"/>
      <c r="K518" s="178"/>
      <c r="L518" s="178"/>
      <c r="M518" s="178"/>
      <c r="N518" s="178"/>
      <c r="O518" s="178"/>
      <c r="P518" s="178"/>
      <c r="Q518" s="178"/>
      <c r="R518" s="178"/>
      <c r="S518" s="178"/>
      <c r="T518" s="178"/>
      <c r="U518" s="271"/>
      <c r="V518" s="178"/>
      <c r="W518" s="178"/>
      <c r="X518" s="178"/>
      <c r="Y518" s="178"/>
      <c r="Z518" s="178"/>
      <c r="AA518" s="178"/>
      <c r="AB518" s="178"/>
      <c r="AC518" s="178"/>
      <c r="AD518" s="178"/>
      <c r="AE518" s="178"/>
      <c r="AF518" s="178"/>
      <c r="AG518" s="178"/>
      <c r="AH518" s="178"/>
      <c r="AI518" s="178"/>
      <c r="AJ518" s="178"/>
      <c r="AK518" s="178"/>
      <c r="AL518" s="178"/>
      <c r="AM518" s="178"/>
      <c r="AN518" s="178"/>
      <c r="AO518" s="178"/>
      <c r="AP518" s="178"/>
      <c r="AQ518" s="178"/>
      <c r="AR518" s="178"/>
      <c r="AS518" s="178"/>
      <c r="AT518" s="178"/>
      <c r="BI518" s="178"/>
      <c r="BJ518" s="178"/>
      <c r="BK518" s="178"/>
      <c r="BM518" s="178"/>
      <c r="BN518" s="178"/>
      <c r="BO518" s="178"/>
      <c r="BP518" s="178"/>
      <c r="BQ518" s="178"/>
    </row>
    <row r="519" spans="1:69" ht="30" customHeight="1" x14ac:dyDescent="0.15">
      <c r="A519" s="17"/>
      <c r="B519" s="17"/>
      <c r="C519" s="17"/>
      <c r="D519" s="17"/>
      <c r="E519" s="17"/>
      <c r="F519" s="17"/>
      <c r="G519" s="17"/>
      <c r="H519" s="270"/>
      <c r="I519" s="270"/>
      <c r="J519" s="178"/>
      <c r="K519" s="178"/>
      <c r="L519" s="178"/>
      <c r="M519" s="178"/>
      <c r="N519" s="178"/>
      <c r="O519" s="178"/>
      <c r="P519" s="178"/>
      <c r="Q519" s="178"/>
      <c r="R519" s="178"/>
      <c r="S519" s="178"/>
      <c r="T519" s="178"/>
      <c r="U519" s="271"/>
      <c r="V519" s="178"/>
      <c r="W519" s="178"/>
      <c r="X519" s="178"/>
      <c r="Y519" s="178"/>
      <c r="Z519" s="178"/>
      <c r="AA519" s="178"/>
      <c r="AB519" s="178"/>
      <c r="AC519" s="178"/>
      <c r="AD519" s="178"/>
      <c r="AE519" s="178"/>
      <c r="AF519" s="178"/>
      <c r="AG519" s="178"/>
      <c r="AH519" s="178"/>
      <c r="AI519" s="178"/>
      <c r="AJ519" s="178"/>
      <c r="AK519" s="178"/>
      <c r="AL519" s="178"/>
      <c r="AM519" s="178"/>
      <c r="AN519" s="178"/>
      <c r="AO519" s="178"/>
      <c r="AP519" s="178"/>
      <c r="AQ519" s="178"/>
      <c r="AR519" s="178"/>
      <c r="AS519" s="178"/>
      <c r="AT519" s="178"/>
      <c r="BI519" s="178"/>
      <c r="BJ519" s="178"/>
      <c r="BK519" s="178"/>
      <c r="BM519" s="178"/>
      <c r="BN519" s="178"/>
      <c r="BO519" s="178"/>
      <c r="BP519" s="178"/>
      <c r="BQ519" s="178"/>
    </row>
    <row r="520" spans="1:69" ht="30" customHeight="1" x14ac:dyDescent="0.15">
      <c r="A520" s="17"/>
      <c r="B520" s="17"/>
      <c r="C520" s="17"/>
      <c r="D520" s="17"/>
      <c r="E520" s="17"/>
      <c r="F520" s="17"/>
      <c r="G520" s="17"/>
      <c r="H520" s="270"/>
      <c r="I520" s="270"/>
      <c r="J520" s="178"/>
      <c r="K520" s="178"/>
      <c r="L520" s="178"/>
      <c r="M520" s="178"/>
      <c r="N520" s="178"/>
      <c r="O520" s="178"/>
      <c r="P520" s="178"/>
      <c r="Q520" s="178"/>
      <c r="R520" s="178"/>
      <c r="S520" s="178"/>
      <c r="T520" s="178"/>
      <c r="U520" s="271"/>
      <c r="V520" s="178"/>
      <c r="W520" s="178"/>
      <c r="X520" s="178"/>
      <c r="Y520" s="178"/>
      <c r="Z520" s="178"/>
      <c r="AA520" s="178"/>
      <c r="AB520" s="178"/>
      <c r="AC520" s="178"/>
      <c r="AD520" s="178"/>
      <c r="AE520" s="178"/>
      <c r="AF520" s="178"/>
      <c r="AG520" s="178"/>
      <c r="AH520" s="178"/>
      <c r="AI520" s="178"/>
      <c r="AJ520" s="178"/>
      <c r="AK520" s="178"/>
      <c r="AL520" s="178"/>
      <c r="AM520" s="178"/>
      <c r="AN520" s="178"/>
      <c r="AO520" s="178"/>
      <c r="AP520" s="178"/>
      <c r="AQ520" s="178"/>
      <c r="AR520" s="178"/>
      <c r="AS520" s="178"/>
      <c r="AT520" s="178"/>
      <c r="BI520" s="178"/>
      <c r="BJ520" s="178"/>
      <c r="BK520" s="178"/>
      <c r="BM520" s="178"/>
      <c r="BN520" s="178"/>
      <c r="BO520" s="178"/>
      <c r="BP520" s="178"/>
      <c r="BQ520" s="178"/>
    </row>
    <row r="521" spans="1:69" ht="30" customHeight="1" x14ac:dyDescent="0.15">
      <c r="A521" s="17"/>
      <c r="B521" s="17"/>
      <c r="C521" s="17"/>
      <c r="D521" s="17"/>
      <c r="E521" s="17"/>
      <c r="F521" s="17"/>
      <c r="G521" s="17"/>
      <c r="H521" s="270"/>
      <c r="I521" s="270"/>
      <c r="J521" s="178"/>
      <c r="K521" s="178"/>
      <c r="L521" s="178"/>
      <c r="M521" s="178"/>
      <c r="N521" s="178"/>
      <c r="O521" s="178"/>
      <c r="P521" s="178"/>
      <c r="Q521" s="178"/>
      <c r="R521" s="178"/>
      <c r="S521" s="178"/>
      <c r="T521" s="178"/>
      <c r="U521" s="271"/>
      <c r="V521" s="178"/>
      <c r="W521" s="178"/>
      <c r="X521" s="178"/>
      <c r="Y521" s="178"/>
      <c r="Z521" s="178"/>
      <c r="AA521" s="178"/>
      <c r="AB521" s="178"/>
      <c r="AC521" s="178"/>
      <c r="AD521" s="178"/>
      <c r="AE521" s="178"/>
      <c r="AF521" s="178"/>
      <c r="AG521" s="178"/>
      <c r="AH521" s="178"/>
      <c r="AI521" s="178"/>
      <c r="AJ521" s="178"/>
      <c r="AK521" s="178"/>
      <c r="AL521" s="178"/>
      <c r="AM521" s="178"/>
      <c r="AN521" s="178"/>
      <c r="AO521" s="178"/>
      <c r="AP521" s="178"/>
      <c r="AQ521" s="178"/>
      <c r="AR521" s="178"/>
      <c r="AS521" s="178"/>
      <c r="AT521" s="178"/>
      <c r="BI521" s="178"/>
      <c r="BJ521" s="178"/>
      <c r="BK521" s="178"/>
      <c r="BM521" s="178"/>
      <c r="BN521" s="178"/>
      <c r="BO521" s="178"/>
      <c r="BP521" s="178"/>
      <c r="BQ521" s="178"/>
    </row>
    <row r="522" spans="1:69" ht="30" customHeight="1" x14ac:dyDescent="0.15">
      <c r="A522" s="17"/>
      <c r="B522" s="17"/>
      <c r="C522" s="17"/>
      <c r="D522" s="17"/>
      <c r="E522" s="17"/>
      <c r="F522" s="17"/>
      <c r="G522" s="17"/>
      <c r="H522" s="270"/>
      <c r="I522" s="270"/>
      <c r="J522" s="178"/>
      <c r="K522" s="178"/>
      <c r="L522" s="178"/>
      <c r="M522" s="178"/>
      <c r="N522" s="178"/>
      <c r="O522" s="178"/>
      <c r="P522" s="178"/>
      <c r="Q522" s="178"/>
      <c r="R522" s="178"/>
      <c r="S522" s="178"/>
      <c r="T522" s="178"/>
      <c r="U522" s="271"/>
      <c r="V522" s="178"/>
      <c r="W522" s="178"/>
      <c r="X522" s="178"/>
      <c r="Y522" s="178"/>
      <c r="Z522" s="178"/>
      <c r="AA522" s="178"/>
      <c r="AB522" s="178"/>
      <c r="AC522" s="178"/>
      <c r="AD522" s="178"/>
      <c r="AE522" s="178"/>
      <c r="AF522" s="178"/>
      <c r="AG522" s="178"/>
      <c r="AH522" s="178"/>
      <c r="AI522" s="178"/>
      <c r="AJ522" s="178"/>
      <c r="AK522" s="178"/>
      <c r="AL522" s="178"/>
      <c r="AM522" s="178"/>
      <c r="AN522" s="178"/>
      <c r="AO522" s="178"/>
      <c r="AP522" s="178"/>
      <c r="AQ522" s="178"/>
      <c r="AR522" s="178"/>
      <c r="AS522" s="178"/>
      <c r="AT522" s="178"/>
      <c r="BI522" s="178"/>
      <c r="BJ522" s="178"/>
      <c r="BK522" s="178"/>
      <c r="BM522" s="178"/>
      <c r="BN522" s="178"/>
      <c r="BO522" s="178"/>
      <c r="BP522" s="178"/>
      <c r="BQ522" s="178"/>
    </row>
    <row r="523" spans="1:69" ht="30" customHeight="1" x14ac:dyDescent="0.15">
      <c r="A523" s="17"/>
      <c r="B523" s="17"/>
      <c r="C523" s="17"/>
      <c r="D523" s="17"/>
      <c r="E523" s="17"/>
      <c r="F523" s="17"/>
      <c r="G523" s="17"/>
      <c r="H523" s="270"/>
      <c r="I523" s="270"/>
      <c r="J523" s="178"/>
      <c r="K523" s="178"/>
      <c r="L523" s="178"/>
      <c r="M523" s="178"/>
      <c r="N523" s="178"/>
      <c r="O523" s="178"/>
      <c r="P523" s="178"/>
      <c r="Q523" s="178"/>
      <c r="R523" s="178"/>
      <c r="S523" s="178"/>
      <c r="T523" s="178"/>
      <c r="U523" s="271"/>
      <c r="V523" s="178"/>
      <c r="W523" s="178"/>
      <c r="X523" s="178"/>
      <c r="Y523" s="178"/>
      <c r="Z523" s="178"/>
      <c r="AA523" s="178"/>
      <c r="AB523" s="178"/>
      <c r="AC523" s="178"/>
      <c r="AD523" s="178"/>
      <c r="AE523" s="178"/>
      <c r="AF523" s="178"/>
      <c r="AG523" s="178"/>
      <c r="AH523" s="178"/>
      <c r="AI523" s="178"/>
      <c r="AJ523" s="178"/>
      <c r="AK523" s="178"/>
      <c r="AL523" s="178"/>
      <c r="AM523" s="178"/>
      <c r="AN523" s="178"/>
      <c r="AO523" s="178"/>
      <c r="AP523" s="178"/>
      <c r="AQ523" s="178"/>
      <c r="AR523" s="178"/>
      <c r="AS523" s="178"/>
      <c r="AT523" s="178"/>
      <c r="BI523" s="178"/>
      <c r="BJ523" s="178"/>
      <c r="BK523" s="178"/>
      <c r="BM523" s="178"/>
      <c r="BN523" s="178"/>
      <c r="BO523" s="178"/>
      <c r="BP523" s="178"/>
      <c r="BQ523" s="178"/>
    </row>
    <row r="524" spans="1:69" ht="30" customHeight="1" x14ac:dyDescent="0.15">
      <c r="A524" s="17"/>
      <c r="B524" s="17"/>
      <c r="C524" s="17"/>
      <c r="D524" s="17"/>
      <c r="E524" s="17"/>
      <c r="F524" s="17"/>
      <c r="G524" s="17"/>
      <c r="H524" s="270"/>
      <c r="I524" s="270"/>
      <c r="J524" s="178"/>
      <c r="K524" s="178"/>
      <c r="L524" s="178"/>
      <c r="M524" s="178"/>
      <c r="N524" s="178"/>
      <c r="O524" s="178"/>
      <c r="P524" s="178"/>
      <c r="Q524" s="178"/>
      <c r="R524" s="178"/>
      <c r="S524" s="178"/>
      <c r="T524" s="178"/>
      <c r="U524" s="271"/>
      <c r="V524" s="178"/>
      <c r="W524" s="178"/>
      <c r="X524" s="178"/>
      <c r="Y524" s="178"/>
      <c r="Z524" s="178"/>
      <c r="AA524" s="178"/>
      <c r="AB524" s="178"/>
      <c r="AC524" s="178"/>
      <c r="AD524" s="178"/>
      <c r="AE524" s="178"/>
      <c r="AF524" s="178"/>
      <c r="AG524" s="178"/>
      <c r="AH524" s="178"/>
      <c r="AI524" s="178"/>
      <c r="AJ524" s="178"/>
      <c r="AK524" s="178"/>
      <c r="AL524" s="178"/>
      <c r="AM524" s="178"/>
      <c r="AN524" s="178"/>
      <c r="AO524" s="178"/>
      <c r="AP524" s="178"/>
      <c r="AQ524" s="178"/>
      <c r="AR524" s="178"/>
      <c r="AS524" s="178"/>
      <c r="AT524" s="178"/>
      <c r="BI524" s="178"/>
      <c r="BJ524" s="178"/>
      <c r="BK524" s="178"/>
      <c r="BM524" s="178"/>
      <c r="BN524" s="178"/>
      <c r="BO524" s="178"/>
      <c r="BP524" s="178"/>
      <c r="BQ524" s="178"/>
    </row>
    <row r="525" spans="1:69" ht="30" customHeight="1" x14ac:dyDescent="0.15">
      <c r="A525" s="17"/>
      <c r="B525" s="17"/>
      <c r="C525" s="17"/>
      <c r="D525" s="17"/>
      <c r="E525" s="17"/>
      <c r="F525" s="17"/>
      <c r="G525" s="17"/>
      <c r="H525" s="270"/>
      <c r="I525" s="270"/>
      <c r="J525" s="178"/>
      <c r="K525" s="178"/>
      <c r="L525" s="178"/>
      <c r="M525" s="178"/>
      <c r="N525" s="178"/>
      <c r="O525" s="178"/>
      <c r="P525" s="178"/>
      <c r="Q525" s="178"/>
      <c r="R525" s="178"/>
      <c r="S525" s="178"/>
      <c r="T525" s="178"/>
      <c r="U525" s="271"/>
      <c r="V525" s="178"/>
      <c r="W525" s="178"/>
      <c r="X525" s="178"/>
      <c r="Y525" s="178"/>
      <c r="Z525" s="178"/>
      <c r="AA525" s="178"/>
      <c r="AB525" s="178"/>
      <c r="AC525" s="178"/>
      <c r="AD525" s="178"/>
      <c r="AE525" s="178"/>
      <c r="AF525" s="178"/>
      <c r="AG525" s="178"/>
      <c r="AH525" s="178"/>
      <c r="AI525" s="178"/>
      <c r="AJ525" s="178"/>
      <c r="AK525" s="178"/>
      <c r="AL525" s="178"/>
      <c r="AM525" s="178"/>
      <c r="AN525" s="178"/>
      <c r="AO525" s="178"/>
      <c r="AP525" s="178"/>
      <c r="AQ525" s="178"/>
      <c r="AR525" s="178"/>
      <c r="AS525" s="178"/>
      <c r="AT525" s="178"/>
      <c r="BI525" s="178"/>
      <c r="BJ525" s="178"/>
      <c r="BK525" s="178"/>
      <c r="BM525" s="178"/>
      <c r="BN525" s="178"/>
      <c r="BO525" s="178"/>
      <c r="BP525" s="178"/>
      <c r="BQ525" s="178"/>
    </row>
    <row r="526" spans="1:69" ht="30" customHeight="1" x14ac:dyDescent="0.15">
      <c r="A526" s="17"/>
      <c r="B526" s="17"/>
      <c r="C526" s="17"/>
      <c r="D526" s="17"/>
      <c r="E526" s="17"/>
      <c r="F526" s="17"/>
      <c r="G526" s="17"/>
      <c r="H526" s="270"/>
      <c r="I526" s="270"/>
      <c r="J526" s="178"/>
      <c r="K526" s="178"/>
      <c r="L526" s="178"/>
      <c r="M526" s="178"/>
      <c r="N526" s="178"/>
      <c r="O526" s="178"/>
      <c r="P526" s="178"/>
      <c r="Q526" s="178"/>
      <c r="R526" s="178"/>
      <c r="S526" s="178"/>
      <c r="T526" s="178"/>
      <c r="U526" s="271"/>
      <c r="V526" s="178"/>
      <c r="W526" s="178"/>
      <c r="X526" s="178"/>
      <c r="Y526" s="178"/>
      <c r="Z526" s="178"/>
      <c r="AA526" s="178"/>
      <c r="AB526" s="178"/>
      <c r="AC526" s="178"/>
      <c r="AD526" s="178"/>
      <c r="AE526" s="178"/>
      <c r="AF526" s="178"/>
      <c r="AG526" s="178"/>
      <c r="AH526" s="178"/>
      <c r="AI526" s="178"/>
      <c r="AJ526" s="178"/>
      <c r="AK526" s="178"/>
      <c r="AL526" s="178"/>
      <c r="AM526" s="178"/>
      <c r="AN526" s="178"/>
      <c r="AO526" s="178"/>
      <c r="AP526" s="178"/>
      <c r="AQ526" s="178"/>
      <c r="AR526" s="178"/>
      <c r="AS526" s="178"/>
      <c r="AT526" s="178"/>
      <c r="BI526" s="178"/>
      <c r="BJ526" s="178"/>
      <c r="BK526" s="178"/>
      <c r="BM526" s="178"/>
      <c r="BN526" s="178"/>
      <c r="BO526" s="178"/>
      <c r="BP526" s="178"/>
      <c r="BQ526" s="178"/>
    </row>
    <row r="527" spans="1:69" ht="30" customHeight="1" x14ac:dyDescent="0.15">
      <c r="A527" s="17"/>
      <c r="B527" s="17"/>
      <c r="C527" s="17"/>
      <c r="D527" s="17"/>
      <c r="E527" s="17"/>
      <c r="F527" s="17"/>
      <c r="G527" s="17"/>
      <c r="H527" s="270"/>
      <c r="I527" s="270"/>
      <c r="J527" s="178"/>
      <c r="K527" s="178"/>
      <c r="L527" s="178"/>
      <c r="M527" s="178"/>
      <c r="N527" s="178"/>
      <c r="O527" s="178"/>
      <c r="P527" s="178"/>
      <c r="Q527" s="178"/>
      <c r="R527" s="178"/>
      <c r="S527" s="178"/>
      <c r="T527" s="178"/>
      <c r="U527" s="271"/>
      <c r="V527" s="178"/>
      <c r="W527" s="178"/>
      <c r="X527" s="178"/>
      <c r="Y527" s="178"/>
      <c r="Z527" s="178"/>
      <c r="AA527" s="178"/>
      <c r="AB527" s="178"/>
      <c r="AC527" s="178"/>
      <c r="AD527" s="178"/>
      <c r="AE527" s="178"/>
      <c r="AF527" s="178"/>
      <c r="AG527" s="178"/>
      <c r="AH527" s="178"/>
      <c r="AI527" s="178"/>
      <c r="AJ527" s="178"/>
      <c r="AK527" s="178"/>
      <c r="AL527" s="178"/>
      <c r="AM527" s="178"/>
      <c r="AN527" s="178"/>
      <c r="AO527" s="178"/>
      <c r="AP527" s="178"/>
      <c r="AQ527" s="178"/>
      <c r="AR527" s="178"/>
      <c r="AS527" s="178"/>
      <c r="AT527" s="178"/>
      <c r="BI527" s="178"/>
      <c r="BJ527" s="178"/>
      <c r="BK527" s="178"/>
      <c r="BM527" s="178"/>
      <c r="BN527" s="178"/>
      <c r="BO527" s="178"/>
      <c r="BP527" s="178"/>
      <c r="BQ527" s="178"/>
    </row>
    <row r="528" spans="1:69" ht="30" customHeight="1" x14ac:dyDescent="0.15">
      <c r="A528" s="17"/>
      <c r="B528" s="17"/>
      <c r="C528" s="17"/>
      <c r="D528" s="17"/>
      <c r="E528" s="17"/>
      <c r="F528" s="17"/>
      <c r="G528" s="17"/>
      <c r="H528" s="270"/>
      <c r="I528" s="270"/>
      <c r="J528" s="178"/>
      <c r="K528" s="178"/>
      <c r="L528" s="178"/>
      <c r="M528" s="178"/>
      <c r="N528" s="178"/>
      <c r="O528" s="178"/>
      <c r="P528" s="178"/>
      <c r="Q528" s="178"/>
      <c r="R528" s="178"/>
      <c r="S528" s="178"/>
      <c r="T528" s="178"/>
      <c r="U528" s="271"/>
      <c r="V528" s="178"/>
      <c r="W528" s="178"/>
      <c r="X528" s="178"/>
      <c r="Y528" s="178"/>
      <c r="Z528" s="178"/>
      <c r="AA528" s="178"/>
      <c r="AB528" s="178"/>
      <c r="AC528" s="178"/>
      <c r="AD528" s="178"/>
      <c r="AE528" s="178"/>
      <c r="AF528" s="178"/>
      <c r="AG528" s="178"/>
      <c r="AH528" s="178"/>
      <c r="AI528" s="178"/>
      <c r="AJ528" s="178"/>
      <c r="AK528" s="178"/>
      <c r="AL528" s="178"/>
      <c r="AM528" s="178"/>
      <c r="AN528" s="178"/>
      <c r="AO528" s="178"/>
      <c r="AP528" s="178"/>
      <c r="AQ528" s="178"/>
      <c r="AR528" s="178"/>
      <c r="AS528" s="178"/>
      <c r="AT528" s="178"/>
      <c r="BI528" s="178"/>
      <c r="BJ528" s="178"/>
      <c r="BK528" s="178"/>
      <c r="BM528" s="178"/>
      <c r="BN528" s="178"/>
      <c r="BO528" s="178"/>
      <c r="BP528" s="178"/>
      <c r="BQ528" s="178"/>
    </row>
    <row r="529" spans="1:69" ht="30" customHeight="1" x14ac:dyDescent="0.15">
      <c r="A529" s="17"/>
      <c r="B529" s="17"/>
      <c r="C529" s="17"/>
      <c r="D529" s="17"/>
      <c r="E529" s="17"/>
      <c r="F529" s="17"/>
      <c r="G529" s="17"/>
      <c r="H529" s="270"/>
      <c r="I529" s="270"/>
      <c r="J529" s="178"/>
      <c r="K529" s="178"/>
      <c r="L529" s="178"/>
      <c r="M529" s="178"/>
      <c r="N529" s="178"/>
      <c r="O529" s="178"/>
      <c r="P529" s="178"/>
      <c r="Q529" s="178"/>
      <c r="R529" s="178"/>
      <c r="S529" s="178"/>
      <c r="T529" s="178"/>
      <c r="U529" s="271"/>
      <c r="V529" s="178"/>
      <c r="W529" s="178"/>
      <c r="X529" s="178"/>
      <c r="Y529" s="178"/>
      <c r="Z529" s="178"/>
      <c r="AA529" s="178"/>
      <c r="AB529" s="178"/>
      <c r="AC529" s="178"/>
      <c r="AD529" s="178"/>
      <c r="AE529" s="178"/>
      <c r="AF529" s="178"/>
      <c r="AG529" s="178"/>
      <c r="AH529" s="178"/>
      <c r="AI529" s="178"/>
      <c r="AJ529" s="178"/>
      <c r="AK529" s="178"/>
      <c r="AL529" s="178"/>
      <c r="AM529" s="178"/>
      <c r="AN529" s="178"/>
      <c r="AO529" s="178"/>
      <c r="AP529" s="178"/>
      <c r="AQ529" s="178"/>
      <c r="AR529" s="178"/>
      <c r="AS529" s="178"/>
      <c r="AT529" s="178"/>
      <c r="BI529" s="178"/>
      <c r="BJ529" s="178"/>
      <c r="BK529" s="178"/>
      <c r="BM529" s="178"/>
      <c r="BN529" s="178"/>
      <c r="BO529" s="178"/>
      <c r="BP529" s="178"/>
      <c r="BQ529" s="178"/>
    </row>
    <row r="530" spans="1:69" ht="30" customHeight="1" x14ac:dyDescent="0.15">
      <c r="A530" s="17"/>
      <c r="B530" s="17"/>
      <c r="C530" s="17"/>
      <c r="D530" s="17"/>
      <c r="E530" s="17"/>
      <c r="F530" s="17"/>
      <c r="G530" s="17"/>
      <c r="H530" s="270"/>
      <c r="I530" s="270"/>
      <c r="J530" s="178"/>
      <c r="K530" s="178"/>
      <c r="L530" s="178"/>
      <c r="M530" s="178"/>
      <c r="N530" s="178"/>
      <c r="O530" s="178"/>
      <c r="P530" s="178"/>
      <c r="Q530" s="178"/>
      <c r="R530" s="178"/>
      <c r="S530" s="178"/>
      <c r="T530" s="178"/>
      <c r="U530" s="271"/>
      <c r="V530" s="178"/>
      <c r="W530" s="178"/>
      <c r="X530" s="178"/>
      <c r="Y530" s="178"/>
      <c r="Z530" s="178"/>
      <c r="AA530" s="178"/>
      <c r="AB530" s="178"/>
      <c r="AC530" s="178"/>
      <c r="AD530" s="178"/>
      <c r="AE530" s="178"/>
      <c r="AF530" s="178"/>
      <c r="AG530" s="178"/>
      <c r="AH530" s="178"/>
      <c r="AI530" s="178"/>
      <c r="AJ530" s="178"/>
      <c r="AK530" s="178"/>
      <c r="AL530" s="178"/>
      <c r="AM530" s="178"/>
      <c r="AN530" s="178"/>
      <c r="AO530" s="178"/>
      <c r="AP530" s="178"/>
      <c r="AQ530" s="178"/>
      <c r="AR530" s="178"/>
      <c r="AS530" s="178"/>
      <c r="AT530" s="178"/>
      <c r="BI530" s="178"/>
      <c r="BJ530" s="178"/>
      <c r="BK530" s="178"/>
      <c r="BM530" s="178"/>
      <c r="BN530" s="178"/>
      <c r="BO530" s="178"/>
      <c r="BP530" s="178"/>
      <c r="BQ530" s="178"/>
    </row>
    <row r="531" spans="1:69" ht="30" customHeight="1" x14ac:dyDescent="0.15">
      <c r="A531" s="17"/>
      <c r="B531" s="17"/>
      <c r="C531" s="17"/>
      <c r="D531" s="17"/>
      <c r="E531" s="17"/>
      <c r="F531" s="17"/>
      <c r="G531" s="17"/>
      <c r="H531" s="270"/>
      <c r="I531" s="270"/>
      <c r="J531" s="178"/>
      <c r="K531" s="178"/>
      <c r="L531" s="178"/>
      <c r="M531" s="178"/>
      <c r="N531" s="178"/>
      <c r="O531" s="178"/>
      <c r="P531" s="178"/>
      <c r="Q531" s="178"/>
      <c r="R531" s="178"/>
      <c r="S531" s="178"/>
      <c r="T531" s="178"/>
      <c r="U531" s="271"/>
      <c r="V531" s="178"/>
      <c r="W531" s="178"/>
      <c r="X531" s="178"/>
      <c r="Y531" s="178"/>
      <c r="Z531" s="178"/>
      <c r="AA531" s="178"/>
      <c r="AB531" s="178"/>
      <c r="AC531" s="178"/>
      <c r="AD531" s="178"/>
      <c r="AE531" s="178"/>
      <c r="AF531" s="178"/>
      <c r="AG531" s="178"/>
      <c r="AH531" s="178"/>
      <c r="AI531" s="178"/>
      <c r="AJ531" s="178"/>
      <c r="AK531" s="178"/>
      <c r="AL531" s="178"/>
      <c r="AM531" s="178"/>
      <c r="AN531" s="178"/>
      <c r="AO531" s="178"/>
      <c r="AP531" s="178"/>
      <c r="AQ531" s="178"/>
      <c r="AR531" s="178"/>
      <c r="AS531" s="178"/>
      <c r="AT531" s="178"/>
      <c r="BI531" s="178"/>
      <c r="BJ531" s="178"/>
      <c r="BK531" s="178"/>
      <c r="BM531" s="178"/>
      <c r="BN531" s="178"/>
      <c r="BO531" s="178"/>
      <c r="BP531" s="178"/>
      <c r="BQ531" s="178"/>
    </row>
    <row r="532" spans="1:69" ht="30" customHeight="1" x14ac:dyDescent="0.15">
      <c r="A532" s="17"/>
      <c r="B532" s="17"/>
      <c r="C532" s="17"/>
      <c r="D532" s="17"/>
      <c r="E532" s="17"/>
      <c r="F532" s="17"/>
      <c r="G532" s="17"/>
      <c r="H532" s="270"/>
      <c r="I532" s="270"/>
      <c r="J532" s="178"/>
      <c r="K532" s="178"/>
      <c r="L532" s="178"/>
      <c r="M532" s="178"/>
      <c r="N532" s="178"/>
      <c r="O532" s="178"/>
      <c r="P532" s="178"/>
      <c r="Q532" s="178"/>
      <c r="R532" s="178"/>
      <c r="S532" s="178"/>
      <c r="T532" s="178"/>
      <c r="U532" s="271"/>
      <c r="V532" s="178"/>
      <c r="W532" s="178"/>
      <c r="X532" s="178"/>
      <c r="Y532" s="178"/>
      <c r="Z532" s="178"/>
      <c r="AA532" s="178"/>
      <c r="AB532" s="178"/>
      <c r="AC532" s="178"/>
      <c r="AD532" s="178"/>
      <c r="AE532" s="178"/>
      <c r="AF532" s="178"/>
      <c r="AG532" s="178"/>
      <c r="AH532" s="178"/>
      <c r="AI532" s="178"/>
      <c r="AJ532" s="178"/>
      <c r="AK532" s="178"/>
      <c r="AL532" s="178"/>
      <c r="AM532" s="178"/>
      <c r="AN532" s="178"/>
      <c r="AO532" s="178"/>
      <c r="AP532" s="178"/>
      <c r="AQ532" s="178"/>
      <c r="AR532" s="178"/>
      <c r="AS532" s="178"/>
      <c r="AT532" s="178"/>
      <c r="BI532" s="178"/>
      <c r="BJ532" s="178"/>
      <c r="BK532" s="178"/>
      <c r="BM532" s="178"/>
      <c r="BN532" s="178"/>
      <c r="BO532" s="178"/>
      <c r="BP532" s="178"/>
      <c r="BQ532" s="178"/>
    </row>
    <row r="533" spans="1:69" ht="30" customHeight="1" x14ac:dyDescent="0.15">
      <c r="A533" s="17"/>
      <c r="B533" s="17"/>
      <c r="C533" s="17"/>
      <c r="D533" s="17"/>
      <c r="E533" s="17"/>
      <c r="F533" s="17"/>
      <c r="G533" s="17"/>
      <c r="H533" s="270"/>
      <c r="I533" s="270"/>
      <c r="J533" s="178"/>
      <c r="K533" s="178"/>
      <c r="L533" s="178"/>
      <c r="M533" s="178"/>
      <c r="N533" s="178"/>
      <c r="O533" s="178"/>
      <c r="P533" s="178"/>
      <c r="Q533" s="178"/>
      <c r="R533" s="178"/>
      <c r="S533" s="178"/>
      <c r="T533" s="178"/>
      <c r="U533" s="271"/>
      <c r="V533" s="178"/>
      <c r="W533" s="178"/>
      <c r="X533" s="178"/>
      <c r="Y533" s="178"/>
      <c r="Z533" s="178"/>
      <c r="AA533" s="178"/>
      <c r="AB533" s="178"/>
      <c r="AC533" s="178"/>
      <c r="AD533" s="178"/>
      <c r="AE533" s="178"/>
      <c r="AF533" s="178"/>
      <c r="AG533" s="178"/>
      <c r="AH533" s="178"/>
      <c r="AI533" s="178"/>
      <c r="AJ533" s="178"/>
      <c r="AK533" s="178"/>
      <c r="AL533" s="178"/>
      <c r="AM533" s="178"/>
      <c r="AN533" s="178"/>
      <c r="AO533" s="178"/>
      <c r="AP533" s="178"/>
      <c r="AQ533" s="178"/>
      <c r="AR533" s="178"/>
      <c r="AS533" s="178"/>
      <c r="AT533" s="178"/>
      <c r="BI533" s="178"/>
      <c r="BJ533" s="178"/>
      <c r="BK533" s="178"/>
      <c r="BM533" s="178"/>
      <c r="BN533" s="178"/>
      <c r="BO533" s="178"/>
      <c r="BP533" s="178"/>
      <c r="BQ533" s="178"/>
    </row>
    <row r="534" spans="1:69" ht="30" customHeight="1" x14ac:dyDescent="0.15">
      <c r="A534" s="17"/>
      <c r="B534" s="17"/>
      <c r="C534" s="17"/>
      <c r="D534" s="17"/>
      <c r="E534" s="17"/>
      <c r="F534" s="17"/>
      <c r="G534" s="17"/>
      <c r="H534" s="270"/>
      <c r="I534" s="270"/>
      <c r="J534" s="178"/>
      <c r="K534" s="178"/>
      <c r="L534" s="178"/>
      <c r="M534" s="178"/>
      <c r="N534" s="178"/>
      <c r="O534" s="178"/>
      <c r="P534" s="178"/>
      <c r="Q534" s="178"/>
      <c r="R534" s="178"/>
      <c r="S534" s="178"/>
      <c r="T534" s="178"/>
      <c r="U534" s="271"/>
      <c r="V534" s="178"/>
      <c r="W534" s="178"/>
      <c r="X534" s="178"/>
      <c r="Y534" s="178"/>
      <c r="Z534" s="178"/>
      <c r="AA534" s="178"/>
      <c r="AB534" s="178"/>
      <c r="AC534" s="178"/>
      <c r="AD534" s="178"/>
      <c r="AE534" s="178"/>
      <c r="AF534" s="178"/>
      <c r="AG534" s="178"/>
      <c r="AH534" s="178"/>
      <c r="AI534" s="178"/>
      <c r="AJ534" s="178"/>
      <c r="AK534" s="178"/>
      <c r="AL534" s="178"/>
      <c r="AM534" s="178"/>
      <c r="AN534" s="178"/>
      <c r="AO534" s="178"/>
      <c r="AP534" s="178"/>
      <c r="AQ534" s="178"/>
      <c r="AR534" s="178"/>
      <c r="AS534" s="178"/>
      <c r="AT534" s="178"/>
      <c r="BI534" s="178"/>
      <c r="BJ534" s="178"/>
      <c r="BK534" s="178"/>
      <c r="BM534" s="178"/>
      <c r="BN534" s="178"/>
      <c r="BO534" s="178"/>
      <c r="BP534" s="178"/>
      <c r="BQ534" s="178"/>
    </row>
    <row r="535" spans="1:69" ht="30" customHeight="1" x14ac:dyDescent="0.15">
      <c r="A535" s="17"/>
      <c r="B535" s="17"/>
      <c r="C535" s="17"/>
      <c r="D535" s="17"/>
      <c r="E535" s="17"/>
      <c r="F535" s="17"/>
      <c r="G535" s="17"/>
      <c r="H535" s="270"/>
      <c r="I535" s="270"/>
      <c r="J535" s="178"/>
      <c r="K535" s="178"/>
      <c r="L535" s="178"/>
      <c r="M535" s="178"/>
      <c r="N535" s="178"/>
      <c r="O535" s="178"/>
      <c r="P535" s="178"/>
      <c r="Q535" s="178"/>
      <c r="R535" s="178"/>
      <c r="S535" s="178"/>
      <c r="T535" s="178"/>
      <c r="U535" s="271"/>
      <c r="V535" s="178"/>
      <c r="W535" s="178"/>
      <c r="X535" s="178"/>
      <c r="Y535" s="178"/>
      <c r="Z535" s="178"/>
      <c r="AA535" s="178"/>
      <c r="AB535" s="178"/>
      <c r="AC535" s="178"/>
      <c r="AD535" s="178"/>
      <c r="AE535" s="178"/>
      <c r="AF535" s="178"/>
      <c r="AG535" s="178"/>
      <c r="AH535" s="178"/>
      <c r="AI535" s="178"/>
      <c r="AJ535" s="178"/>
      <c r="AK535" s="178"/>
      <c r="AL535" s="178"/>
      <c r="AM535" s="178"/>
      <c r="AN535" s="178"/>
      <c r="AO535" s="178"/>
      <c r="AP535" s="178"/>
      <c r="AQ535" s="178"/>
      <c r="AR535" s="178"/>
      <c r="AS535" s="178"/>
      <c r="AT535" s="178"/>
      <c r="BI535" s="178"/>
      <c r="BJ535" s="178"/>
      <c r="BK535" s="178"/>
      <c r="BM535" s="178"/>
      <c r="BN535" s="178"/>
      <c r="BO535" s="178"/>
      <c r="BP535" s="178"/>
      <c r="BQ535" s="178"/>
    </row>
    <row r="536" spans="1:69" ht="30" customHeight="1" x14ac:dyDescent="0.15">
      <c r="A536" s="17"/>
      <c r="B536" s="17"/>
      <c r="C536" s="17"/>
      <c r="D536" s="17"/>
      <c r="E536" s="17"/>
      <c r="F536" s="17"/>
      <c r="G536" s="17"/>
      <c r="H536" s="270"/>
      <c r="I536" s="270"/>
      <c r="J536" s="178"/>
      <c r="K536" s="178"/>
      <c r="L536" s="178"/>
      <c r="M536" s="178"/>
      <c r="N536" s="178"/>
      <c r="O536" s="178"/>
      <c r="P536" s="178"/>
      <c r="Q536" s="178"/>
      <c r="R536" s="178"/>
      <c r="S536" s="178"/>
      <c r="T536" s="178"/>
      <c r="U536" s="271"/>
      <c r="V536" s="178"/>
      <c r="W536" s="178"/>
      <c r="X536" s="178"/>
      <c r="Y536" s="178"/>
      <c r="Z536" s="178"/>
      <c r="AA536" s="178"/>
      <c r="AB536" s="178"/>
      <c r="AC536" s="178"/>
      <c r="AD536" s="178"/>
      <c r="AE536" s="178"/>
      <c r="AF536" s="178"/>
      <c r="AG536" s="178"/>
      <c r="AH536" s="178"/>
      <c r="AI536" s="178"/>
      <c r="AJ536" s="178"/>
      <c r="AK536" s="178"/>
      <c r="AL536" s="178"/>
      <c r="AM536" s="178"/>
      <c r="AN536" s="178"/>
      <c r="AO536" s="178"/>
      <c r="AP536" s="178"/>
      <c r="AQ536" s="178"/>
      <c r="AR536" s="178"/>
      <c r="AS536" s="178"/>
      <c r="AT536" s="178"/>
      <c r="BI536" s="178"/>
      <c r="BJ536" s="178"/>
      <c r="BK536" s="178"/>
      <c r="BM536" s="178"/>
      <c r="BN536" s="178"/>
      <c r="BO536" s="178"/>
      <c r="BP536" s="178"/>
      <c r="BQ536" s="178"/>
    </row>
    <row r="537" spans="1:69" ht="30" customHeight="1" x14ac:dyDescent="0.15">
      <c r="A537" s="17"/>
      <c r="B537" s="17"/>
      <c r="C537" s="17"/>
      <c r="D537" s="17"/>
      <c r="E537" s="17"/>
      <c r="F537" s="17"/>
      <c r="G537" s="17"/>
      <c r="H537" s="270"/>
      <c r="I537" s="270"/>
      <c r="J537" s="178"/>
      <c r="K537" s="178"/>
      <c r="L537" s="178"/>
      <c r="M537" s="178"/>
      <c r="N537" s="178"/>
      <c r="O537" s="178"/>
      <c r="P537" s="178"/>
      <c r="Q537" s="178"/>
      <c r="R537" s="178"/>
      <c r="S537" s="178"/>
      <c r="T537" s="178"/>
      <c r="U537" s="271"/>
      <c r="V537" s="178"/>
      <c r="W537" s="178"/>
      <c r="X537" s="178"/>
      <c r="Y537" s="178"/>
      <c r="Z537" s="178"/>
      <c r="AA537" s="178"/>
      <c r="AB537" s="178"/>
      <c r="AC537" s="178"/>
      <c r="AD537" s="178"/>
      <c r="AE537" s="178"/>
      <c r="AF537" s="178"/>
      <c r="AG537" s="178"/>
      <c r="AH537" s="178"/>
      <c r="AI537" s="178"/>
      <c r="AJ537" s="178"/>
      <c r="AK537" s="178"/>
      <c r="AL537" s="178"/>
      <c r="AM537" s="178"/>
      <c r="AN537" s="178"/>
      <c r="AO537" s="178"/>
      <c r="AP537" s="178"/>
      <c r="AQ537" s="178"/>
      <c r="AR537" s="178"/>
      <c r="AS537" s="178"/>
      <c r="AT537" s="178"/>
      <c r="BI537" s="178"/>
      <c r="BJ537" s="178"/>
      <c r="BK537" s="178"/>
      <c r="BM537" s="178"/>
      <c r="BN537" s="178"/>
      <c r="BO537" s="178"/>
      <c r="BP537" s="178"/>
      <c r="BQ537" s="178"/>
    </row>
    <row r="538" spans="1:69" ht="30" customHeight="1" x14ac:dyDescent="0.15">
      <c r="A538" s="17"/>
      <c r="B538" s="17"/>
      <c r="C538" s="17"/>
      <c r="D538" s="17"/>
      <c r="E538" s="17"/>
      <c r="F538" s="17"/>
      <c r="G538" s="17"/>
      <c r="H538" s="270"/>
      <c r="I538" s="270"/>
      <c r="J538" s="178"/>
      <c r="K538" s="178"/>
      <c r="L538" s="178"/>
      <c r="M538" s="178"/>
      <c r="N538" s="178"/>
      <c r="O538" s="178"/>
      <c r="P538" s="178"/>
      <c r="Q538" s="178"/>
      <c r="R538" s="178"/>
      <c r="S538" s="178"/>
      <c r="T538" s="178"/>
      <c r="U538" s="271"/>
      <c r="V538" s="178"/>
      <c r="W538" s="178"/>
      <c r="X538" s="178"/>
      <c r="Y538" s="178"/>
      <c r="Z538" s="178"/>
      <c r="AA538" s="178"/>
      <c r="AB538" s="178"/>
      <c r="AC538" s="178"/>
      <c r="AD538" s="178"/>
      <c r="AE538" s="178"/>
      <c r="AF538" s="178"/>
      <c r="AG538" s="178"/>
      <c r="AH538" s="178"/>
      <c r="AI538" s="178"/>
      <c r="AJ538" s="178"/>
      <c r="AK538" s="178"/>
      <c r="AL538" s="178"/>
      <c r="AM538" s="178"/>
      <c r="AN538" s="178"/>
      <c r="AO538" s="178"/>
      <c r="AP538" s="178"/>
      <c r="AQ538" s="178"/>
      <c r="AR538" s="178"/>
      <c r="AS538" s="178"/>
      <c r="AT538" s="178"/>
      <c r="BI538" s="178"/>
      <c r="BJ538" s="178"/>
      <c r="BK538" s="178"/>
      <c r="BM538" s="178"/>
      <c r="BN538" s="178"/>
      <c r="BO538" s="178"/>
      <c r="BP538" s="178"/>
      <c r="BQ538" s="178"/>
    </row>
    <row r="539" spans="1:69" ht="30" customHeight="1" x14ac:dyDescent="0.15">
      <c r="A539" s="17"/>
      <c r="B539" s="17"/>
      <c r="C539" s="17"/>
      <c r="D539" s="17"/>
      <c r="E539" s="17"/>
      <c r="F539" s="17"/>
      <c r="G539" s="17"/>
      <c r="H539" s="270"/>
      <c r="I539" s="270"/>
      <c r="J539" s="178"/>
      <c r="K539" s="178"/>
      <c r="L539" s="178"/>
      <c r="M539" s="178"/>
      <c r="N539" s="178"/>
      <c r="O539" s="178"/>
      <c r="P539" s="178"/>
      <c r="Q539" s="178"/>
      <c r="R539" s="178"/>
      <c r="S539" s="178"/>
      <c r="T539" s="178"/>
      <c r="U539" s="271"/>
      <c r="V539" s="178"/>
      <c r="W539" s="178"/>
      <c r="X539" s="178"/>
      <c r="Y539" s="178"/>
      <c r="Z539" s="178"/>
      <c r="AA539" s="178"/>
      <c r="AB539" s="178"/>
      <c r="AC539" s="178"/>
      <c r="AD539" s="178"/>
      <c r="AE539" s="178"/>
      <c r="AF539" s="178"/>
      <c r="AG539" s="178"/>
      <c r="AH539" s="178"/>
      <c r="AI539" s="178"/>
      <c r="AJ539" s="178"/>
      <c r="AK539" s="178"/>
      <c r="AL539" s="178"/>
      <c r="AM539" s="178"/>
      <c r="AN539" s="178"/>
      <c r="AO539" s="178"/>
      <c r="AP539" s="178"/>
      <c r="AQ539" s="178"/>
      <c r="AR539" s="178"/>
      <c r="AS539" s="178"/>
      <c r="AT539" s="178"/>
      <c r="BI539" s="178"/>
      <c r="BJ539" s="178"/>
      <c r="BK539" s="178"/>
      <c r="BM539" s="178"/>
      <c r="BN539" s="178"/>
      <c r="BO539" s="178"/>
      <c r="BP539" s="178"/>
      <c r="BQ539" s="178"/>
    </row>
    <row r="540" spans="1:69" ht="30" customHeight="1" x14ac:dyDescent="0.15">
      <c r="A540" s="17"/>
      <c r="B540" s="17"/>
      <c r="C540" s="17"/>
      <c r="D540" s="17"/>
      <c r="E540" s="17"/>
      <c r="F540" s="17"/>
      <c r="G540" s="17"/>
      <c r="H540" s="270"/>
      <c r="I540" s="270"/>
      <c r="J540" s="178"/>
      <c r="K540" s="178"/>
      <c r="L540" s="178"/>
      <c r="M540" s="178"/>
      <c r="N540" s="178"/>
      <c r="O540" s="178"/>
      <c r="P540" s="178"/>
      <c r="Q540" s="178"/>
      <c r="R540" s="178"/>
      <c r="S540" s="178"/>
      <c r="T540" s="178"/>
      <c r="U540" s="271"/>
      <c r="V540" s="178"/>
      <c r="W540" s="178"/>
      <c r="X540" s="178"/>
      <c r="Y540" s="178"/>
      <c r="Z540" s="178"/>
      <c r="AA540" s="178"/>
      <c r="AB540" s="178"/>
      <c r="AC540" s="178"/>
      <c r="AD540" s="178"/>
      <c r="AE540" s="178"/>
      <c r="AF540" s="178"/>
      <c r="AG540" s="178"/>
      <c r="AH540" s="178"/>
      <c r="AI540" s="178"/>
      <c r="AJ540" s="178"/>
      <c r="AK540" s="178"/>
      <c r="AL540" s="178"/>
      <c r="AM540" s="178"/>
      <c r="AN540" s="178"/>
      <c r="AO540" s="178"/>
      <c r="AP540" s="178"/>
      <c r="AQ540" s="178"/>
      <c r="AR540" s="178"/>
      <c r="AS540" s="178"/>
      <c r="AT540" s="178"/>
      <c r="BI540" s="178"/>
      <c r="BJ540" s="178"/>
      <c r="BK540" s="178"/>
      <c r="BM540" s="178"/>
      <c r="BN540" s="178"/>
      <c r="BO540" s="178"/>
      <c r="BP540" s="178"/>
      <c r="BQ540" s="178"/>
    </row>
    <row r="541" spans="1:69" ht="30" customHeight="1" x14ac:dyDescent="0.15">
      <c r="A541" s="17"/>
      <c r="B541" s="17"/>
      <c r="C541" s="17"/>
      <c r="D541" s="17"/>
      <c r="E541" s="17"/>
      <c r="F541" s="17"/>
      <c r="G541" s="17"/>
      <c r="H541" s="270"/>
      <c r="I541" s="270"/>
      <c r="J541" s="178"/>
      <c r="K541" s="178"/>
      <c r="L541" s="178"/>
      <c r="M541" s="178"/>
      <c r="N541" s="178"/>
      <c r="O541" s="178"/>
      <c r="P541" s="178"/>
      <c r="Q541" s="178"/>
      <c r="R541" s="178"/>
      <c r="S541" s="178"/>
      <c r="T541" s="178"/>
      <c r="U541" s="271"/>
      <c r="V541" s="178"/>
      <c r="W541" s="178"/>
      <c r="X541" s="178"/>
      <c r="Y541" s="178"/>
      <c r="Z541" s="178"/>
      <c r="AA541" s="178"/>
      <c r="AB541" s="178"/>
      <c r="AC541" s="178"/>
      <c r="AD541" s="178"/>
      <c r="AE541" s="178"/>
      <c r="AF541" s="178"/>
      <c r="AG541" s="178"/>
      <c r="AH541" s="178"/>
      <c r="AI541" s="178"/>
      <c r="AJ541" s="178"/>
      <c r="AK541" s="178"/>
      <c r="AL541" s="178"/>
      <c r="AM541" s="178"/>
      <c r="AN541" s="178"/>
      <c r="AO541" s="178"/>
      <c r="AP541" s="178"/>
      <c r="AQ541" s="178"/>
      <c r="AR541" s="178"/>
      <c r="AS541" s="178"/>
      <c r="AT541" s="178"/>
      <c r="BI541" s="178"/>
      <c r="BJ541" s="178"/>
      <c r="BK541" s="178"/>
      <c r="BM541" s="178"/>
      <c r="BN541" s="178"/>
      <c r="BO541" s="178"/>
      <c r="BP541" s="178"/>
      <c r="BQ541" s="178"/>
    </row>
    <row r="542" spans="1:69" ht="30" customHeight="1" x14ac:dyDescent="0.15">
      <c r="A542" s="17"/>
      <c r="B542" s="17"/>
      <c r="C542" s="17"/>
      <c r="D542" s="17"/>
      <c r="E542" s="17"/>
      <c r="F542" s="17"/>
      <c r="G542" s="17"/>
      <c r="H542" s="270"/>
      <c r="I542" s="270"/>
      <c r="J542" s="178"/>
      <c r="K542" s="178"/>
      <c r="L542" s="178"/>
      <c r="M542" s="178"/>
      <c r="N542" s="178"/>
      <c r="O542" s="178"/>
      <c r="P542" s="178"/>
      <c r="Q542" s="178"/>
      <c r="R542" s="178"/>
      <c r="S542" s="178"/>
      <c r="T542" s="178"/>
      <c r="U542" s="271"/>
      <c r="V542" s="178"/>
      <c r="W542" s="178"/>
      <c r="X542" s="178"/>
      <c r="Y542" s="178"/>
      <c r="Z542" s="178"/>
      <c r="AA542" s="178"/>
      <c r="AB542" s="178"/>
      <c r="AC542" s="178"/>
      <c r="AD542" s="178"/>
      <c r="AE542" s="178"/>
      <c r="AF542" s="178"/>
      <c r="AG542" s="178"/>
      <c r="AH542" s="178"/>
      <c r="AI542" s="178"/>
      <c r="AJ542" s="178"/>
      <c r="AK542" s="178"/>
      <c r="AL542" s="178"/>
      <c r="AM542" s="178"/>
      <c r="AN542" s="178"/>
      <c r="AO542" s="178"/>
      <c r="AP542" s="178"/>
      <c r="AQ542" s="178"/>
      <c r="AR542" s="178"/>
      <c r="AS542" s="178"/>
      <c r="AT542" s="178"/>
      <c r="BI542" s="178"/>
      <c r="BJ542" s="178"/>
      <c r="BK542" s="178"/>
      <c r="BM542" s="178"/>
      <c r="BN542" s="178"/>
      <c r="BO542" s="178"/>
      <c r="BP542" s="178"/>
      <c r="BQ542" s="178"/>
    </row>
    <row r="543" spans="1:69" ht="30" customHeight="1" x14ac:dyDescent="0.15">
      <c r="A543" s="17"/>
      <c r="B543" s="17"/>
      <c r="C543" s="17"/>
      <c r="D543" s="17"/>
      <c r="E543" s="17"/>
      <c r="F543" s="17"/>
      <c r="G543" s="17"/>
      <c r="H543" s="270"/>
      <c r="I543" s="270"/>
      <c r="J543" s="178"/>
      <c r="K543" s="178"/>
      <c r="L543" s="178"/>
      <c r="M543" s="178"/>
      <c r="N543" s="178"/>
      <c r="O543" s="178"/>
      <c r="P543" s="178"/>
      <c r="Q543" s="178"/>
      <c r="R543" s="178"/>
      <c r="S543" s="178"/>
      <c r="T543" s="178"/>
      <c r="U543" s="271"/>
      <c r="V543" s="178"/>
      <c r="W543" s="178"/>
      <c r="X543" s="178"/>
      <c r="Y543" s="178"/>
      <c r="Z543" s="178"/>
      <c r="AA543" s="178"/>
      <c r="AB543" s="178"/>
      <c r="AC543" s="178"/>
      <c r="AD543" s="178"/>
      <c r="AE543" s="178"/>
      <c r="AF543" s="178"/>
      <c r="AG543" s="178"/>
      <c r="AH543" s="178"/>
      <c r="AI543" s="178"/>
      <c r="AJ543" s="178"/>
      <c r="AK543" s="178"/>
      <c r="AL543" s="178"/>
      <c r="AM543" s="178"/>
      <c r="AN543" s="178"/>
      <c r="AO543" s="178"/>
      <c r="AP543" s="178"/>
      <c r="AQ543" s="178"/>
      <c r="AR543" s="178"/>
      <c r="AS543" s="178"/>
      <c r="AT543" s="178"/>
      <c r="BI543" s="178"/>
      <c r="BJ543" s="178"/>
      <c r="BK543" s="178"/>
      <c r="BM543" s="178"/>
      <c r="BN543" s="178"/>
      <c r="BO543" s="178"/>
      <c r="BP543" s="178"/>
      <c r="BQ543" s="178"/>
    </row>
    <row r="544" spans="1:69" ht="30" customHeight="1" x14ac:dyDescent="0.15">
      <c r="A544" s="17"/>
      <c r="B544" s="17"/>
      <c r="C544" s="17"/>
      <c r="D544" s="17"/>
      <c r="E544" s="17"/>
      <c r="F544" s="17"/>
      <c r="G544" s="17"/>
      <c r="H544" s="270"/>
      <c r="I544" s="270"/>
      <c r="J544" s="178"/>
      <c r="K544" s="178"/>
      <c r="L544" s="178"/>
      <c r="M544" s="178"/>
      <c r="N544" s="178"/>
      <c r="O544" s="178"/>
      <c r="P544" s="178"/>
      <c r="Q544" s="178"/>
      <c r="R544" s="178"/>
      <c r="S544" s="178"/>
      <c r="T544" s="178"/>
      <c r="U544" s="271"/>
      <c r="V544" s="178"/>
      <c r="W544" s="178"/>
      <c r="X544" s="178"/>
      <c r="Y544" s="178"/>
      <c r="Z544" s="178"/>
      <c r="AA544" s="178"/>
      <c r="AB544" s="178"/>
      <c r="AC544" s="178"/>
      <c r="AD544" s="178"/>
      <c r="AE544" s="178"/>
      <c r="AF544" s="178"/>
      <c r="AG544" s="178"/>
      <c r="AH544" s="178"/>
      <c r="AI544" s="178"/>
      <c r="AJ544" s="178"/>
      <c r="AK544" s="178"/>
      <c r="AL544" s="178"/>
      <c r="AM544" s="178"/>
      <c r="AN544" s="178"/>
      <c r="AO544" s="178"/>
      <c r="AP544" s="178"/>
      <c r="AQ544" s="178"/>
      <c r="AR544" s="178"/>
      <c r="AS544" s="178"/>
      <c r="AT544" s="178"/>
      <c r="BI544" s="178"/>
      <c r="BJ544" s="178"/>
      <c r="BK544" s="178"/>
      <c r="BM544" s="178"/>
      <c r="BN544" s="178"/>
      <c r="BO544" s="178"/>
      <c r="BP544" s="178"/>
      <c r="BQ544" s="178"/>
    </row>
    <row r="545" spans="1:69" ht="30" customHeight="1" x14ac:dyDescent="0.15">
      <c r="A545" s="17"/>
      <c r="B545" s="17"/>
      <c r="C545" s="17"/>
      <c r="D545" s="17"/>
      <c r="E545" s="17"/>
      <c r="F545" s="17"/>
      <c r="G545" s="17"/>
      <c r="H545" s="270"/>
      <c r="I545" s="270"/>
      <c r="J545" s="178"/>
      <c r="K545" s="178"/>
      <c r="L545" s="178"/>
      <c r="M545" s="178"/>
      <c r="N545" s="178"/>
      <c r="O545" s="178"/>
      <c r="P545" s="178"/>
      <c r="Q545" s="178"/>
      <c r="R545" s="178"/>
      <c r="S545" s="178"/>
      <c r="T545" s="178"/>
      <c r="U545" s="271"/>
      <c r="V545" s="178"/>
      <c r="W545" s="178"/>
      <c r="X545" s="178"/>
      <c r="Y545" s="178"/>
      <c r="Z545" s="178"/>
      <c r="AA545" s="178"/>
      <c r="AB545" s="178"/>
      <c r="AC545" s="178"/>
      <c r="AD545" s="178"/>
      <c r="AE545" s="178"/>
      <c r="AF545" s="178"/>
      <c r="AG545" s="178"/>
      <c r="AH545" s="178"/>
      <c r="AI545" s="178"/>
      <c r="AJ545" s="178"/>
      <c r="AK545" s="178"/>
      <c r="AL545" s="178"/>
      <c r="AM545" s="178"/>
      <c r="AN545" s="178"/>
      <c r="AO545" s="178"/>
      <c r="AP545" s="178"/>
      <c r="AQ545" s="178"/>
      <c r="AR545" s="178"/>
      <c r="AS545" s="178"/>
      <c r="AT545" s="178"/>
      <c r="BI545" s="178"/>
      <c r="BJ545" s="178"/>
      <c r="BK545" s="178"/>
      <c r="BM545" s="178"/>
      <c r="BN545" s="178"/>
      <c r="BO545" s="178"/>
      <c r="BP545" s="178"/>
      <c r="BQ545" s="178"/>
    </row>
    <row r="546" spans="1:69" ht="30" customHeight="1" x14ac:dyDescent="0.15">
      <c r="A546" s="17"/>
      <c r="B546" s="17"/>
      <c r="C546" s="17"/>
      <c r="D546" s="17"/>
      <c r="E546" s="17"/>
      <c r="F546" s="17"/>
      <c r="G546" s="17"/>
      <c r="H546" s="270"/>
      <c r="I546" s="270"/>
      <c r="J546" s="178"/>
      <c r="K546" s="178"/>
      <c r="L546" s="178"/>
      <c r="M546" s="178"/>
      <c r="N546" s="178"/>
      <c r="O546" s="178"/>
      <c r="P546" s="178"/>
      <c r="Q546" s="178"/>
      <c r="R546" s="178"/>
      <c r="S546" s="178"/>
      <c r="T546" s="178"/>
      <c r="U546" s="271"/>
      <c r="V546" s="178"/>
      <c r="W546" s="178"/>
      <c r="X546" s="178"/>
      <c r="Y546" s="178"/>
      <c r="Z546" s="178"/>
      <c r="AA546" s="178"/>
      <c r="AB546" s="178"/>
      <c r="AC546" s="178"/>
      <c r="AD546" s="178"/>
      <c r="AE546" s="178"/>
      <c r="AF546" s="178"/>
      <c r="AG546" s="178"/>
      <c r="AH546" s="178"/>
      <c r="AI546" s="178"/>
      <c r="AJ546" s="178"/>
      <c r="AK546" s="178"/>
      <c r="AL546" s="178"/>
      <c r="AM546" s="178"/>
      <c r="AN546" s="178"/>
      <c r="AO546" s="178"/>
      <c r="AP546" s="178"/>
      <c r="AQ546" s="178"/>
      <c r="AR546" s="178"/>
      <c r="AS546" s="178"/>
      <c r="AT546" s="178"/>
      <c r="BI546" s="178"/>
      <c r="BJ546" s="178"/>
      <c r="BK546" s="178"/>
      <c r="BM546" s="178"/>
      <c r="BN546" s="178"/>
      <c r="BO546" s="178"/>
      <c r="BP546" s="178"/>
      <c r="BQ546" s="178"/>
    </row>
    <row r="547" spans="1:69" ht="30" customHeight="1" x14ac:dyDescent="0.15">
      <c r="A547" s="17"/>
      <c r="B547" s="17"/>
      <c r="C547" s="17"/>
      <c r="D547" s="17"/>
      <c r="E547" s="17"/>
      <c r="F547" s="17"/>
      <c r="G547" s="17"/>
      <c r="H547" s="270"/>
      <c r="I547" s="270"/>
      <c r="J547" s="178"/>
      <c r="K547" s="178"/>
      <c r="L547" s="178"/>
      <c r="M547" s="178"/>
      <c r="N547" s="178"/>
      <c r="O547" s="178"/>
      <c r="P547" s="178"/>
      <c r="Q547" s="178"/>
      <c r="R547" s="178"/>
      <c r="S547" s="178"/>
      <c r="T547" s="178"/>
      <c r="U547" s="271"/>
      <c r="V547" s="178"/>
      <c r="W547" s="178"/>
      <c r="X547" s="178"/>
      <c r="Y547" s="178"/>
      <c r="Z547" s="178"/>
      <c r="AA547" s="178"/>
      <c r="AB547" s="178"/>
      <c r="AC547" s="178"/>
      <c r="AD547" s="178"/>
      <c r="AE547" s="178"/>
      <c r="AF547" s="178"/>
      <c r="AG547" s="178"/>
      <c r="AH547" s="178"/>
      <c r="AI547" s="178"/>
      <c r="AJ547" s="178"/>
      <c r="AK547" s="178"/>
      <c r="AL547" s="178"/>
      <c r="AM547" s="178"/>
      <c r="AN547" s="178"/>
      <c r="AO547" s="178"/>
      <c r="AP547" s="178"/>
      <c r="AQ547" s="178"/>
      <c r="AR547" s="178"/>
      <c r="AS547" s="178"/>
      <c r="AT547" s="178"/>
      <c r="BI547" s="178"/>
      <c r="BJ547" s="178"/>
      <c r="BK547" s="178"/>
      <c r="BM547" s="178"/>
      <c r="BN547" s="178"/>
      <c r="BO547" s="178"/>
      <c r="BP547" s="178"/>
      <c r="BQ547" s="178"/>
    </row>
    <row r="548" spans="1:69" ht="30" customHeight="1" x14ac:dyDescent="0.15">
      <c r="A548" s="17"/>
      <c r="B548" s="17"/>
      <c r="C548" s="17"/>
      <c r="D548" s="17"/>
      <c r="E548" s="17"/>
      <c r="F548" s="17"/>
      <c r="G548" s="17"/>
      <c r="H548" s="270"/>
      <c r="I548" s="270"/>
      <c r="J548" s="178"/>
      <c r="K548" s="178"/>
      <c r="L548" s="178"/>
      <c r="M548" s="178"/>
      <c r="N548" s="178"/>
      <c r="O548" s="178"/>
      <c r="P548" s="178"/>
      <c r="Q548" s="178"/>
      <c r="R548" s="178"/>
      <c r="S548" s="178"/>
      <c r="T548" s="178"/>
      <c r="U548" s="271"/>
      <c r="V548" s="178"/>
      <c r="W548" s="178"/>
      <c r="X548" s="178"/>
      <c r="Y548" s="178"/>
      <c r="Z548" s="178"/>
      <c r="AA548" s="178"/>
      <c r="AB548" s="178"/>
      <c r="AC548" s="178"/>
      <c r="AD548" s="178"/>
      <c r="AE548" s="178"/>
      <c r="AF548" s="178"/>
      <c r="AG548" s="178"/>
      <c r="AH548" s="178"/>
      <c r="AI548" s="178"/>
      <c r="AJ548" s="178"/>
      <c r="AK548" s="178"/>
      <c r="AL548" s="178"/>
      <c r="AM548" s="178"/>
      <c r="AN548" s="178"/>
      <c r="AO548" s="178"/>
      <c r="AP548" s="178"/>
      <c r="AQ548" s="178"/>
      <c r="AR548" s="178"/>
      <c r="AS548" s="178"/>
      <c r="AT548" s="178"/>
      <c r="BI548" s="178"/>
      <c r="BJ548" s="178"/>
      <c r="BK548" s="178"/>
      <c r="BM548" s="178"/>
      <c r="BN548" s="178"/>
      <c r="BO548" s="178"/>
      <c r="BP548" s="178"/>
      <c r="BQ548" s="178"/>
    </row>
    <row r="549" spans="1:69" ht="30" customHeight="1" x14ac:dyDescent="0.15">
      <c r="A549" s="17"/>
      <c r="B549" s="17"/>
      <c r="C549" s="17"/>
      <c r="D549" s="17"/>
      <c r="E549" s="17"/>
      <c r="F549" s="17"/>
      <c r="G549" s="17"/>
      <c r="H549" s="270"/>
      <c r="I549" s="270"/>
      <c r="J549" s="178"/>
      <c r="K549" s="178"/>
      <c r="L549" s="178"/>
      <c r="M549" s="178"/>
      <c r="N549" s="178"/>
      <c r="O549" s="178"/>
      <c r="P549" s="178"/>
      <c r="Q549" s="178"/>
      <c r="R549" s="178"/>
      <c r="S549" s="178"/>
      <c r="T549" s="178"/>
      <c r="U549" s="271"/>
      <c r="V549" s="178"/>
      <c r="W549" s="178"/>
      <c r="X549" s="178"/>
      <c r="Y549" s="178"/>
      <c r="Z549" s="178"/>
      <c r="AA549" s="178"/>
      <c r="AB549" s="178"/>
      <c r="AC549" s="178"/>
      <c r="AD549" s="178"/>
      <c r="AE549" s="178"/>
      <c r="AF549" s="178"/>
      <c r="AG549" s="178"/>
      <c r="AH549" s="178"/>
      <c r="AI549" s="178"/>
      <c r="AJ549" s="178"/>
      <c r="AK549" s="178"/>
      <c r="AL549" s="178"/>
      <c r="AM549" s="178"/>
      <c r="AN549" s="178"/>
      <c r="AO549" s="178"/>
      <c r="AP549" s="178"/>
      <c r="AQ549" s="178"/>
      <c r="AR549" s="178"/>
      <c r="AS549" s="178"/>
      <c r="AT549" s="178"/>
      <c r="BI549" s="178"/>
      <c r="BJ549" s="178"/>
      <c r="BK549" s="178"/>
      <c r="BM549" s="178"/>
      <c r="BN549" s="178"/>
      <c r="BO549" s="178"/>
      <c r="BP549" s="178"/>
      <c r="BQ549" s="178"/>
    </row>
    <row r="550" spans="1:69" ht="30" customHeight="1" x14ac:dyDescent="0.15">
      <c r="A550" s="17"/>
      <c r="B550" s="17"/>
      <c r="C550" s="17"/>
      <c r="D550" s="17"/>
      <c r="E550" s="17"/>
      <c r="F550" s="17"/>
      <c r="G550" s="17"/>
      <c r="H550" s="270"/>
      <c r="I550" s="270"/>
      <c r="J550" s="178"/>
      <c r="K550" s="178"/>
      <c r="L550" s="178"/>
      <c r="M550" s="178"/>
      <c r="N550" s="178"/>
      <c r="O550" s="178"/>
      <c r="P550" s="178"/>
      <c r="Q550" s="178"/>
      <c r="R550" s="178"/>
      <c r="S550" s="178"/>
      <c r="T550" s="178"/>
      <c r="U550" s="271"/>
      <c r="V550" s="178"/>
      <c r="W550" s="178"/>
      <c r="X550" s="178"/>
      <c r="Y550" s="178"/>
      <c r="Z550" s="178"/>
      <c r="AA550" s="178"/>
      <c r="AB550" s="178"/>
      <c r="AC550" s="178"/>
      <c r="AD550" s="178"/>
      <c r="AE550" s="178"/>
      <c r="AF550" s="178"/>
      <c r="AG550" s="178"/>
      <c r="AH550" s="178"/>
      <c r="AI550" s="178"/>
      <c r="AJ550" s="178"/>
      <c r="AK550" s="178"/>
      <c r="AL550" s="178"/>
      <c r="AM550" s="178"/>
      <c r="AN550" s="178"/>
      <c r="AO550" s="178"/>
      <c r="AP550" s="178"/>
      <c r="AQ550" s="178"/>
      <c r="AR550" s="178"/>
      <c r="AS550" s="178"/>
      <c r="AT550" s="178"/>
      <c r="BI550" s="178"/>
      <c r="BJ550" s="178"/>
      <c r="BK550" s="178"/>
      <c r="BM550" s="178"/>
      <c r="BN550" s="178"/>
      <c r="BO550" s="178"/>
      <c r="BP550" s="178"/>
      <c r="BQ550" s="178"/>
    </row>
    <row r="551" spans="1:69" ht="30" customHeight="1" x14ac:dyDescent="0.15">
      <c r="A551" s="17"/>
      <c r="B551" s="17"/>
      <c r="C551" s="17"/>
      <c r="D551" s="17"/>
      <c r="E551" s="17"/>
      <c r="F551" s="17"/>
      <c r="G551" s="17"/>
      <c r="H551" s="270"/>
      <c r="I551" s="270"/>
      <c r="J551" s="178"/>
      <c r="K551" s="178"/>
      <c r="L551" s="178"/>
      <c r="M551" s="178"/>
      <c r="N551" s="178"/>
      <c r="O551" s="178"/>
      <c r="P551" s="178"/>
      <c r="Q551" s="178"/>
      <c r="R551" s="178"/>
      <c r="S551" s="178"/>
      <c r="T551" s="178"/>
      <c r="U551" s="271"/>
      <c r="V551" s="178"/>
      <c r="W551" s="178"/>
      <c r="X551" s="178"/>
      <c r="Y551" s="178"/>
      <c r="Z551" s="178"/>
      <c r="AA551" s="178"/>
      <c r="AB551" s="178"/>
      <c r="AC551" s="178"/>
      <c r="AD551" s="178"/>
      <c r="AE551" s="178"/>
      <c r="AF551" s="178"/>
      <c r="AG551" s="178"/>
      <c r="AH551" s="178"/>
      <c r="AI551" s="178"/>
      <c r="AJ551" s="178"/>
      <c r="AK551" s="178"/>
      <c r="AL551" s="178"/>
      <c r="AM551" s="178"/>
      <c r="AN551" s="178"/>
      <c r="AO551" s="178"/>
      <c r="AP551" s="178"/>
      <c r="AQ551" s="178"/>
      <c r="AR551" s="178"/>
      <c r="AS551" s="178"/>
      <c r="AT551" s="178"/>
      <c r="BI551" s="178"/>
      <c r="BJ551" s="178"/>
      <c r="BK551" s="178"/>
      <c r="BM551" s="178"/>
      <c r="BN551" s="178"/>
      <c r="BO551" s="178"/>
      <c r="BP551" s="178"/>
      <c r="BQ551" s="178"/>
    </row>
    <row r="552" spans="1:69" ht="30" customHeight="1" x14ac:dyDescent="0.15">
      <c r="A552" s="17"/>
      <c r="B552" s="17"/>
      <c r="C552" s="17"/>
      <c r="D552" s="17"/>
      <c r="E552" s="17"/>
      <c r="F552" s="17"/>
      <c r="G552" s="17"/>
      <c r="H552" s="270"/>
      <c r="I552" s="270"/>
      <c r="J552" s="178"/>
      <c r="K552" s="178"/>
      <c r="L552" s="178"/>
      <c r="M552" s="178"/>
      <c r="N552" s="178"/>
      <c r="O552" s="178"/>
      <c r="P552" s="178"/>
      <c r="Q552" s="178"/>
      <c r="R552" s="178"/>
      <c r="S552" s="178"/>
      <c r="T552" s="178"/>
      <c r="U552" s="271"/>
      <c r="V552" s="178"/>
      <c r="W552" s="178"/>
      <c r="X552" s="178"/>
      <c r="Y552" s="178"/>
      <c r="Z552" s="178"/>
      <c r="AA552" s="178"/>
      <c r="AB552" s="178"/>
      <c r="AC552" s="178"/>
      <c r="AD552" s="178"/>
      <c r="AE552" s="178"/>
      <c r="AF552" s="178"/>
      <c r="AG552" s="178"/>
      <c r="AH552" s="178"/>
      <c r="AI552" s="178"/>
      <c r="AJ552" s="178"/>
      <c r="AK552" s="178"/>
      <c r="AL552" s="178"/>
      <c r="AM552" s="178"/>
      <c r="AN552" s="178"/>
      <c r="AO552" s="178"/>
      <c r="AP552" s="178"/>
      <c r="AQ552" s="178"/>
      <c r="AR552" s="178"/>
      <c r="AS552" s="178"/>
      <c r="AT552" s="178"/>
      <c r="BI552" s="178"/>
      <c r="BJ552" s="178"/>
      <c r="BK552" s="178"/>
      <c r="BM552" s="178"/>
      <c r="BN552" s="178"/>
      <c r="BO552" s="178"/>
      <c r="BP552" s="178"/>
      <c r="BQ552" s="178"/>
    </row>
    <row r="553" spans="1:69" ht="30" customHeight="1" x14ac:dyDescent="0.15">
      <c r="A553" s="17"/>
      <c r="B553" s="17"/>
      <c r="C553" s="17"/>
      <c r="D553" s="17"/>
      <c r="E553" s="17"/>
      <c r="F553" s="17"/>
      <c r="G553" s="17"/>
      <c r="H553" s="270"/>
      <c r="I553" s="270"/>
      <c r="J553" s="178"/>
      <c r="K553" s="178"/>
      <c r="L553" s="178"/>
      <c r="M553" s="178"/>
      <c r="N553" s="178"/>
      <c r="O553" s="178"/>
      <c r="P553" s="178"/>
      <c r="Q553" s="178"/>
      <c r="R553" s="178"/>
      <c r="S553" s="178"/>
      <c r="T553" s="178"/>
      <c r="U553" s="271"/>
      <c r="V553" s="178"/>
      <c r="W553" s="178"/>
      <c r="X553" s="178"/>
      <c r="Y553" s="178"/>
      <c r="Z553" s="178"/>
      <c r="AA553" s="178"/>
      <c r="AB553" s="178"/>
      <c r="AC553" s="178"/>
      <c r="AD553" s="178"/>
      <c r="AE553" s="178"/>
      <c r="AF553" s="178"/>
      <c r="AG553" s="178"/>
      <c r="AH553" s="178"/>
      <c r="AI553" s="178"/>
      <c r="AJ553" s="178"/>
      <c r="AK553" s="178"/>
      <c r="AL553" s="178"/>
      <c r="AM553" s="178"/>
      <c r="AN553" s="178"/>
      <c r="AO553" s="178"/>
      <c r="AP553" s="178"/>
      <c r="AQ553" s="178"/>
      <c r="AR553" s="178"/>
      <c r="AS553" s="178"/>
      <c r="AT553" s="178"/>
      <c r="BI553" s="178"/>
      <c r="BJ553" s="178"/>
      <c r="BK553" s="178"/>
      <c r="BM553" s="178"/>
      <c r="BN553" s="178"/>
      <c r="BO553" s="178"/>
      <c r="BP553" s="178"/>
      <c r="BQ553" s="178"/>
    </row>
    <row r="554" spans="1:69" ht="30" customHeight="1" x14ac:dyDescent="0.15">
      <c r="A554" s="17"/>
      <c r="B554" s="17"/>
      <c r="C554" s="17"/>
      <c r="D554" s="17"/>
      <c r="E554" s="17"/>
      <c r="F554" s="17"/>
      <c r="G554" s="17"/>
      <c r="H554" s="270"/>
      <c r="I554" s="270"/>
      <c r="J554" s="178"/>
      <c r="K554" s="178"/>
      <c r="L554" s="178"/>
      <c r="M554" s="178"/>
      <c r="N554" s="178"/>
      <c r="O554" s="178"/>
      <c r="P554" s="178"/>
      <c r="Q554" s="178"/>
      <c r="R554" s="178"/>
      <c r="S554" s="178"/>
      <c r="T554" s="178"/>
      <c r="U554" s="271"/>
      <c r="V554" s="178"/>
      <c r="W554" s="178"/>
      <c r="X554" s="178"/>
      <c r="Y554" s="178"/>
      <c r="Z554" s="178"/>
      <c r="AA554" s="178"/>
      <c r="AB554" s="178"/>
      <c r="AC554" s="178"/>
      <c r="AD554" s="178"/>
      <c r="AE554" s="178"/>
      <c r="AF554" s="178"/>
      <c r="AG554" s="178"/>
      <c r="AH554" s="178"/>
      <c r="AI554" s="178"/>
      <c r="AJ554" s="178"/>
      <c r="AK554" s="178"/>
      <c r="AL554" s="178"/>
      <c r="AM554" s="178"/>
      <c r="AN554" s="178"/>
      <c r="AO554" s="178"/>
      <c r="AP554" s="178"/>
      <c r="AQ554" s="178"/>
      <c r="AR554" s="178"/>
      <c r="AS554" s="178"/>
      <c r="AT554" s="178"/>
      <c r="BI554" s="178"/>
      <c r="BJ554" s="178"/>
      <c r="BK554" s="178"/>
      <c r="BM554" s="178"/>
      <c r="BN554" s="178"/>
      <c r="BO554" s="178"/>
      <c r="BP554" s="178"/>
      <c r="BQ554" s="178"/>
    </row>
    <row r="555" spans="1:69" ht="30" customHeight="1" x14ac:dyDescent="0.15">
      <c r="A555" s="17"/>
      <c r="B555" s="17"/>
      <c r="C555" s="17"/>
      <c r="D555" s="17"/>
      <c r="E555" s="17"/>
      <c r="F555" s="17"/>
      <c r="G555" s="17"/>
      <c r="H555" s="270"/>
      <c r="I555" s="270"/>
      <c r="J555" s="178"/>
      <c r="K555" s="178"/>
      <c r="L555" s="178"/>
      <c r="M555" s="178"/>
      <c r="N555" s="178"/>
      <c r="O555" s="178"/>
      <c r="P555" s="178"/>
      <c r="Q555" s="178"/>
      <c r="R555" s="178"/>
      <c r="S555" s="178"/>
      <c r="T555" s="178"/>
      <c r="U555" s="271"/>
      <c r="V555" s="178"/>
      <c r="W555" s="178"/>
      <c r="X555" s="178"/>
      <c r="Y555" s="178"/>
      <c r="Z555" s="178"/>
      <c r="AA555" s="178"/>
      <c r="AB555" s="178"/>
      <c r="AC555" s="178"/>
      <c r="AD555" s="178"/>
      <c r="AE555" s="178"/>
      <c r="AF555" s="178"/>
      <c r="AG555" s="178"/>
      <c r="AH555" s="178"/>
      <c r="AI555" s="178"/>
      <c r="AJ555" s="178"/>
      <c r="AK555" s="178"/>
      <c r="AL555" s="178"/>
      <c r="AM555" s="178"/>
      <c r="AN555" s="178"/>
      <c r="AO555" s="178"/>
      <c r="AP555" s="178"/>
      <c r="AQ555" s="178"/>
      <c r="AR555" s="178"/>
      <c r="AS555" s="178"/>
      <c r="AT555" s="178"/>
      <c r="BI555" s="178"/>
      <c r="BJ555" s="178"/>
      <c r="BK555" s="178"/>
      <c r="BM555" s="178"/>
      <c r="BN555" s="178"/>
      <c r="BO555" s="178"/>
      <c r="BP555" s="178"/>
      <c r="BQ555" s="178"/>
    </row>
    <row r="556" spans="1:69" ht="30" customHeight="1" x14ac:dyDescent="0.15">
      <c r="A556" s="17"/>
      <c r="B556" s="17"/>
      <c r="C556" s="17"/>
      <c r="D556" s="17"/>
      <c r="E556" s="17"/>
      <c r="F556" s="17"/>
      <c r="G556" s="17"/>
      <c r="H556" s="270"/>
      <c r="I556" s="270"/>
      <c r="J556" s="178"/>
      <c r="K556" s="178"/>
      <c r="L556" s="178"/>
      <c r="M556" s="178"/>
      <c r="N556" s="178"/>
      <c r="O556" s="178"/>
      <c r="P556" s="178"/>
      <c r="Q556" s="178"/>
      <c r="R556" s="178"/>
      <c r="S556" s="178"/>
      <c r="T556" s="178"/>
      <c r="U556" s="271"/>
      <c r="V556" s="178"/>
      <c r="W556" s="178"/>
      <c r="X556" s="178"/>
      <c r="Y556" s="178"/>
      <c r="Z556" s="178"/>
      <c r="AA556" s="178"/>
      <c r="AB556" s="178"/>
      <c r="AC556" s="178"/>
      <c r="AD556" s="178"/>
      <c r="AE556" s="178"/>
      <c r="AF556" s="178"/>
      <c r="AG556" s="178"/>
      <c r="AH556" s="178"/>
      <c r="AI556" s="178"/>
      <c r="AJ556" s="178"/>
      <c r="AK556" s="178"/>
      <c r="AL556" s="178"/>
      <c r="AM556" s="178"/>
      <c r="AN556" s="178"/>
      <c r="AO556" s="178"/>
      <c r="AP556" s="178"/>
      <c r="AQ556" s="178"/>
      <c r="AR556" s="178"/>
      <c r="AS556" s="178"/>
      <c r="AT556" s="178"/>
      <c r="BI556" s="178"/>
      <c r="BJ556" s="178"/>
      <c r="BK556" s="178"/>
      <c r="BM556" s="178"/>
      <c r="BN556" s="178"/>
      <c r="BO556" s="178"/>
      <c r="BP556" s="178"/>
      <c r="BQ556" s="178"/>
    </row>
    <row r="557" spans="1:69" ht="30" customHeight="1" x14ac:dyDescent="0.15">
      <c r="A557" s="17"/>
      <c r="B557" s="17"/>
      <c r="C557" s="17"/>
      <c r="D557" s="17"/>
      <c r="E557" s="17"/>
      <c r="F557" s="17"/>
      <c r="G557" s="17"/>
      <c r="H557" s="270"/>
      <c r="I557" s="270"/>
      <c r="J557" s="178"/>
      <c r="K557" s="178"/>
      <c r="L557" s="178"/>
      <c r="M557" s="178"/>
      <c r="N557" s="178"/>
      <c r="O557" s="178"/>
      <c r="P557" s="178"/>
      <c r="Q557" s="178"/>
      <c r="R557" s="178"/>
      <c r="S557" s="178"/>
      <c r="T557" s="178"/>
      <c r="U557" s="271"/>
      <c r="V557" s="178"/>
      <c r="W557" s="178"/>
      <c r="X557" s="178"/>
      <c r="Y557" s="178"/>
      <c r="Z557" s="178"/>
      <c r="AA557" s="178"/>
      <c r="AB557" s="178"/>
      <c r="AC557" s="178"/>
      <c r="AD557" s="178"/>
      <c r="AE557" s="178"/>
      <c r="AF557" s="178"/>
      <c r="AG557" s="178"/>
      <c r="AH557" s="178"/>
      <c r="AI557" s="178"/>
      <c r="AJ557" s="178"/>
      <c r="AK557" s="178"/>
      <c r="AL557" s="178"/>
      <c r="AM557" s="178"/>
      <c r="AN557" s="178"/>
      <c r="AO557" s="178"/>
      <c r="AP557" s="178"/>
      <c r="AQ557" s="178"/>
      <c r="AR557" s="178"/>
      <c r="AS557" s="178"/>
      <c r="AT557" s="178"/>
      <c r="BI557" s="178"/>
      <c r="BJ557" s="178"/>
      <c r="BK557" s="178"/>
      <c r="BM557" s="178"/>
      <c r="BN557" s="178"/>
      <c r="BO557" s="178"/>
      <c r="BP557" s="178"/>
      <c r="BQ557" s="178"/>
    </row>
    <row r="558" spans="1:69" ht="30" customHeight="1" x14ac:dyDescent="0.15">
      <c r="A558" s="17"/>
      <c r="B558" s="17"/>
      <c r="C558" s="17"/>
      <c r="D558" s="17"/>
      <c r="E558" s="17"/>
      <c r="F558" s="17"/>
      <c r="G558" s="17"/>
      <c r="H558" s="270"/>
      <c r="I558" s="270"/>
      <c r="J558" s="178"/>
      <c r="K558" s="178"/>
      <c r="L558" s="178"/>
      <c r="M558" s="178"/>
      <c r="N558" s="178"/>
      <c r="O558" s="178"/>
      <c r="P558" s="178"/>
      <c r="Q558" s="178"/>
      <c r="R558" s="178"/>
      <c r="S558" s="178"/>
      <c r="T558" s="178"/>
      <c r="U558" s="271"/>
      <c r="V558" s="178"/>
      <c r="W558" s="178"/>
      <c r="X558" s="178"/>
      <c r="Y558" s="178"/>
      <c r="Z558" s="178"/>
      <c r="AA558" s="178"/>
      <c r="AB558" s="178"/>
      <c r="AC558" s="178"/>
      <c r="AD558" s="178"/>
      <c r="AE558" s="178"/>
      <c r="AF558" s="178"/>
      <c r="AG558" s="178"/>
      <c r="AH558" s="178"/>
      <c r="AI558" s="178"/>
      <c r="AJ558" s="178"/>
      <c r="AK558" s="178"/>
      <c r="AL558" s="178"/>
      <c r="AM558" s="178"/>
      <c r="AN558" s="178"/>
      <c r="AO558" s="178"/>
      <c r="AP558" s="178"/>
      <c r="AQ558" s="178"/>
      <c r="AR558" s="178"/>
      <c r="AS558" s="178"/>
      <c r="AT558" s="178"/>
      <c r="BI558" s="178"/>
      <c r="BJ558" s="178"/>
      <c r="BK558" s="178"/>
      <c r="BM558" s="178"/>
      <c r="BN558" s="178"/>
      <c r="BO558" s="178"/>
      <c r="BP558" s="178"/>
      <c r="BQ558" s="178"/>
    </row>
    <row r="559" spans="1:69" ht="30" customHeight="1" x14ac:dyDescent="0.15">
      <c r="A559" s="17"/>
      <c r="B559" s="17"/>
      <c r="C559" s="17"/>
      <c r="D559" s="17"/>
      <c r="E559" s="17"/>
      <c r="F559" s="17"/>
      <c r="G559" s="17"/>
      <c r="H559" s="270"/>
      <c r="I559" s="270"/>
      <c r="J559" s="178"/>
      <c r="K559" s="178"/>
      <c r="L559" s="178"/>
      <c r="M559" s="178"/>
      <c r="N559" s="178"/>
      <c r="O559" s="178"/>
      <c r="P559" s="178"/>
      <c r="Q559" s="178"/>
      <c r="R559" s="178"/>
      <c r="S559" s="178"/>
      <c r="T559" s="178"/>
      <c r="U559" s="271"/>
      <c r="V559" s="178"/>
      <c r="W559" s="178"/>
      <c r="X559" s="178"/>
      <c r="Y559" s="178"/>
      <c r="Z559" s="178"/>
      <c r="AA559" s="178"/>
      <c r="AB559" s="178"/>
      <c r="AC559" s="178"/>
      <c r="AD559" s="178"/>
      <c r="AE559" s="178"/>
      <c r="AF559" s="178"/>
      <c r="AG559" s="178"/>
      <c r="AH559" s="178"/>
      <c r="AI559" s="178"/>
      <c r="AJ559" s="178"/>
      <c r="AK559" s="178"/>
      <c r="AL559" s="178"/>
      <c r="AM559" s="178"/>
      <c r="AN559" s="178"/>
      <c r="AO559" s="178"/>
      <c r="AP559" s="178"/>
      <c r="AQ559" s="178"/>
      <c r="AR559" s="178"/>
      <c r="AS559" s="178"/>
      <c r="AT559" s="178"/>
      <c r="BI559" s="178"/>
      <c r="BJ559" s="178"/>
      <c r="BK559" s="178"/>
      <c r="BM559" s="178"/>
      <c r="BN559" s="178"/>
      <c r="BO559" s="178"/>
      <c r="BP559" s="178"/>
      <c r="BQ559" s="178"/>
    </row>
    <row r="560" spans="1:69" ht="30" customHeight="1" x14ac:dyDescent="0.15">
      <c r="A560" s="17"/>
      <c r="B560" s="17"/>
      <c r="C560" s="17"/>
      <c r="D560" s="17"/>
      <c r="E560" s="17"/>
      <c r="F560" s="17"/>
      <c r="G560" s="17"/>
      <c r="H560" s="270"/>
      <c r="I560" s="270"/>
      <c r="J560" s="178"/>
      <c r="K560" s="178"/>
      <c r="L560" s="178"/>
      <c r="M560" s="178"/>
      <c r="N560" s="178"/>
      <c r="O560" s="178"/>
      <c r="P560" s="178"/>
      <c r="Q560" s="178"/>
      <c r="R560" s="178"/>
      <c r="S560" s="178"/>
      <c r="T560" s="178"/>
      <c r="U560" s="271"/>
      <c r="V560" s="178"/>
      <c r="W560" s="178"/>
      <c r="X560" s="178"/>
      <c r="Y560" s="178"/>
      <c r="Z560" s="178"/>
      <c r="AA560" s="178"/>
      <c r="AB560" s="178"/>
      <c r="AC560" s="178"/>
      <c r="AD560" s="178"/>
      <c r="AE560" s="178"/>
      <c r="AF560" s="178"/>
      <c r="AG560" s="178"/>
      <c r="AH560" s="178"/>
      <c r="AI560" s="178"/>
      <c r="AJ560" s="178"/>
      <c r="AK560" s="178"/>
      <c r="AL560" s="178"/>
      <c r="AM560" s="178"/>
      <c r="AN560" s="178"/>
      <c r="AO560" s="178"/>
      <c r="AP560" s="178"/>
      <c r="AQ560" s="178"/>
      <c r="AR560" s="178"/>
      <c r="AS560" s="178"/>
      <c r="AT560" s="178"/>
      <c r="BI560" s="178"/>
      <c r="BJ560" s="178"/>
      <c r="BK560" s="178"/>
      <c r="BM560" s="178"/>
      <c r="BN560" s="178"/>
      <c r="BO560" s="178"/>
      <c r="BP560" s="178"/>
      <c r="BQ560" s="178"/>
    </row>
    <row r="561" spans="1:69" ht="30" customHeight="1" x14ac:dyDescent="0.15">
      <c r="A561" s="17"/>
      <c r="B561" s="17"/>
      <c r="C561" s="17"/>
      <c r="D561" s="17"/>
      <c r="E561" s="17"/>
      <c r="F561" s="17"/>
      <c r="G561" s="17"/>
      <c r="H561" s="270"/>
      <c r="I561" s="270"/>
      <c r="J561" s="178"/>
      <c r="K561" s="178"/>
      <c r="L561" s="178"/>
      <c r="M561" s="178"/>
      <c r="N561" s="178"/>
      <c r="O561" s="178"/>
      <c r="P561" s="178"/>
      <c r="Q561" s="178"/>
      <c r="R561" s="178"/>
      <c r="S561" s="178"/>
      <c r="T561" s="178"/>
      <c r="U561" s="271"/>
      <c r="V561" s="178"/>
      <c r="W561" s="178"/>
      <c r="X561" s="178"/>
      <c r="Y561" s="178"/>
      <c r="Z561" s="178"/>
      <c r="AA561" s="178"/>
      <c r="AB561" s="178"/>
      <c r="AC561" s="178"/>
      <c r="AD561" s="178"/>
      <c r="AE561" s="178"/>
      <c r="AF561" s="178"/>
      <c r="AG561" s="178"/>
      <c r="AH561" s="178"/>
      <c r="AI561" s="178"/>
      <c r="AJ561" s="178"/>
      <c r="AK561" s="178"/>
      <c r="AL561" s="178"/>
      <c r="AM561" s="178"/>
      <c r="AN561" s="178"/>
      <c r="AO561" s="178"/>
      <c r="AP561" s="178"/>
      <c r="AQ561" s="178"/>
      <c r="AR561" s="178"/>
      <c r="AS561" s="178"/>
      <c r="AT561" s="178"/>
      <c r="BI561" s="178"/>
      <c r="BJ561" s="178"/>
      <c r="BK561" s="178"/>
      <c r="BM561" s="178"/>
      <c r="BN561" s="178"/>
      <c r="BO561" s="178"/>
      <c r="BP561" s="178"/>
      <c r="BQ561" s="178"/>
    </row>
    <row r="562" spans="1:69" ht="30" customHeight="1" x14ac:dyDescent="0.15">
      <c r="A562" s="17"/>
      <c r="B562" s="17"/>
      <c r="C562" s="17"/>
      <c r="D562" s="17"/>
      <c r="E562" s="17"/>
      <c r="F562" s="17"/>
      <c r="G562" s="17"/>
      <c r="H562" s="270"/>
      <c r="I562" s="270"/>
      <c r="J562" s="178"/>
      <c r="K562" s="178"/>
      <c r="L562" s="178"/>
      <c r="M562" s="178"/>
      <c r="N562" s="178"/>
      <c r="O562" s="178"/>
      <c r="P562" s="178"/>
      <c r="Q562" s="178"/>
      <c r="R562" s="178"/>
      <c r="S562" s="178"/>
      <c r="T562" s="178"/>
      <c r="U562" s="271"/>
      <c r="V562" s="178"/>
      <c r="W562" s="178"/>
      <c r="X562" s="178"/>
      <c r="Y562" s="178"/>
      <c r="Z562" s="178"/>
      <c r="AA562" s="178"/>
      <c r="AB562" s="178"/>
      <c r="AC562" s="178"/>
      <c r="AD562" s="178"/>
      <c r="AE562" s="178"/>
      <c r="AF562" s="178"/>
      <c r="AG562" s="178"/>
      <c r="AH562" s="178"/>
      <c r="AI562" s="178"/>
      <c r="AJ562" s="178"/>
      <c r="AK562" s="178"/>
      <c r="AL562" s="178"/>
      <c r="AM562" s="178"/>
      <c r="AN562" s="178"/>
      <c r="AO562" s="178"/>
      <c r="AP562" s="178"/>
      <c r="AQ562" s="178"/>
      <c r="AR562" s="178"/>
      <c r="AS562" s="178"/>
      <c r="AT562" s="178"/>
      <c r="BI562" s="178"/>
      <c r="BJ562" s="178"/>
      <c r="BK562" s="178"/>
      <c r="BM562" s="178"/>
      <c r="BN562" s="178"/>
      <c r="BO562" s="178"/>
      <c r="BP562" s="178"/>
      <c r="BQ562" s="178"/>
    </row>
    <row r="563" spans="1:69" ht="30" customHeight="1" x14ac:dyDescent="0.15">
      <c r="A563" s="17"/>
      <c r="B563" s="17"/>
      <c r="C563" s="17"/>
      <c r="D563" s="17"/>
      <c r="E563" s="17"/>
      <c r="F563" s="17"/>
      <c r="G563" s="17"/>
      <c r="H563" s="270"/>
      <c r="I563" s="270"/>
      <c r="J563" s="178"/>
      <c r="K563" s="178"/>
      <c r="L563" s="178"/>
      <c r="M563" s="178"/>
      <c r="N563" s="178"/>
      <c r="O563" s="178"/>
      <c r="P563" s="178"/>
      <c r="Q563" s="178"/>
      <c r="R563" s="178"/>
      <c r="S563" s="178"/>
      <c r="T563" s="178"/>
      <c r="U563" s="271"/>
      <c r="V563" s="178"/>
      <c r="W563" s="178"/>
      <c r="X563" s="178"/>
      <c r="Y563" s="178"/>
      <c r="Z563" s="178"/>
      <c r="AA563" s="178"/>
      <c r="AB563" s="178"/>
      <c r="AC563" s="178"/>
      <c r="AD563" s="178"/>
      <c r="AE563" s="178"/>
      <c r="AF563" s="178"/>
      <c r="AG563" s="178"/>
      <c r="AH563" s="178"/>
      <c r="AI563" s="178"/>
      <c r="AJ563" s="178"/>
      <c r="AK563" s="178"/>
      <c r="AL563" s="178"/>
      <c r="AM563" s="178"/>
      <c r="AN563" s="178"/>
      <c r="AO563" s="178"/>
      <c r="AP563" s="178"/>
      <c r="AQ563" s="178"/>
      <c r="AR563" s="178"/>
      <c r="AS563" s="178"/>
      <c r="AT563" s="178"/>
      <c r="BI563" s="178"/>
      <c r="BJ563" s="178"/>
      <c r="BK563" s="178"/>
      <c r="BM563" s="178"/>
      <c r="BN563" s="178"/>
      <c r="BO563" s="178"/>
      <c r="BP563" s="178"/>
      <c r="BQ563" s="178"/>
    </row>
    <row r="564" spans="1:69" ht="30" customHeight="1" x14ac:dyDescent="0.15">
      <c r="A564" s="17"/>
      <c r="B564" s="17"/>
      <c r="C564" s="17"/>
      <c r="D564" s="17"/>
      <c r="E564" s="17"/>
      <c r="F564" s="17"/>
      <c r="G564" s="17"/>
      <c r="H564" s="270"/>
      <c r="I564" s="270"/>
      <c r="J564" s="178"/>
      <c r="K564" s="178"/>
      <c r="L564" s="178"/>
      <c r="M564" s="178"/>
      <c r="N564" s="178"/>
      <c r="O564" s="178"/>
      <c r="P564" s="178"/>
      <c r="Q564" s="178"/>
      <c r="R564" s="178"/>
      <c r="S564" s="178"/>
      <c r="T564" s="178"/>
      <c r="U564" s="271"/>
      <c r="V564" s="178"/>
      <c r="W564" s="178"/>
      <c r="X564" s="178"/>
      <c r="Y564" s="178"/>
      <c r="Z564" s="178"/>
      <c r="AA564" s="178"/>
      <c r="AB564" s="178"/>
      <c r="AC564" s="178"/>
      <c r="AD564" s="178"/>
      <c r="AE564" s="178"/>
      <c r="AF564" s="178"/>
      <c r="AG564" s="178"/>
      <c r="AH564" s="178"/>
      <c r="AI564" s="178"/>
      <c r="AJ564" s="178"/>
      <c r="AK564" s="178"/>
      <c r="AL564" s="178"/>
      <c r="AM564" s="178"/>
      <c r="AN564" s="178"/>
      <c r="AO564" s="178"/>
      <c r="AP564" s="178"/>
      <c r="AQ564" s="178"/>
      <c r="AR564" s="178"/>
      <c r="AS564" s="178"/>
      <c r="AT564" s="178"/>
      <c r="BI564" s="178"/>
      <c r="BJ564" s="178"/>
      <c r="BK564" s="178"/>
      <c r="BM564" s="178"/>
      <c r="BN564" s="178"/>
      <c r="BO564" s="178"/>
      <c r="BP564" s="178"/>
      <c r="BQ564" s="178"/>
    </row>
    <row r="565" spans="1:69" ht="30" customHeight="1" x14ac:dyDescent="0.15">
      <c r="A565" s="17"/>
      <c r="B565" s="17"/>
      <c r="C565" s="17"/>
      <c r="D565" s="17"/>
      <c r="E565" s="17"/>
      <c r="F565" s="17"/>
      <c r="G565" s="17"/>
      <c r="H565" s="270"/>
      <c r="I565" s="270"/>
      <c r="J565" s="178"/>
      <c r="K565" s="178"/>
      <c r="L565" s="178"/>
      <c r="M565" s="178"/>
      <c r="N565" s="178"/>
      <c r="O565" s="178"/>
      <c r="P565" s="178"/>
      <c r="Q565" s="178"/>
      <c r="R565" s="178"/>
      <c r="S565" s="178"/>
      <c r="T565" s="178"/>
      <c r="U565" s="271"/>
      <c r="V565" s="178"/>
      <c r="W565" s="178"/>
      <c r="X565" s="178"/>
      <c r="Y565" s="178"/>
      <c r="Z565" s="178"/>
      <c r="AA565" s="178"/>
      <c r="AB565" s="178"/>
      <c r="AC565" s="178"/>
      <c r="AD565" s="178"/>
      <c r="AE565" s="178"/>
      <c r="AF565" s="178"/>
      <c r="AG565" s="178"/>
      <c r="AH565" s="178"/>
      <c r="AI565" s="178"/>
      <c r="AJ565" s="178"/>
      <c r="AK565" s="178"/>
      <c r="AL565" s="178"/>
      <c r="AM565" s="178"/>
      <c r="AN565" s="178"/>
      <c r="AO565" s="178"/>
      <c r="AP565" s="178"/>
      <c r="AQ565" s="178"/>
      <c r="AR565" s="178"/>
      <c r="AS565" s="178"/>
      <c r="AT565" s="178"/>
      <c r="BI565" s="178"/>
      <c r="BJ565" s="178"/>
      <c r="BK565" s="178"/>
      <c r="BM565" s="178"/>
      <c r="BN565" s="178"/>
      <c r="BO565" s="178"/>
      <c r="BP565" s="178"/>
      <c r="BQ565" s="178"/>
    </row>
    <row r="566" spans="1:69" ht="30" customHeight="1" x14ac:dyDescent="0.15">
      <c r="A566" s="17"/>
      <c r="B566" s="17"/>
      <c r="C566" s="17"/>
      <c r="D566" s="17"/>
      <c r="E566" s="17"/>
      <c r="F566" s="17"/>
      <c r="G566" s="17"/>
      <c r="H566" s="270"/>
      <c r="I566" s="270"/>
      <c r="J566" s="178"/>
      <c r="K566" s="178"/>
      <c r="L566" s="178"/>
      <c r="M566" s="178"/>
      <c r="N566" s="178"/>
      <c r="O566" s="178"/>
      <c r="P566" s="178"/>
      <c r="Q566" s="178"/>
      <c r="R566" s="178"/>
      <c r="S566" s="178"/>
      <c r="T566" s="178"/>
      <c r="U566" s="271"/>
      <c r="V566" s="178"/>
      <c r="W566" s="178"/>
      <c r="X566" s="178"/>
      <c r="Y566" s="178"/>
      <c r="Z566" s="178"/>
      <c r="AA566" s="178"/>
      <c r="AB566" s="178"/>
      <c r="AC566" s="178"/>
      <c r="AD566" s="178"/>
      <c r="AE566" s="178"/>
      <c r="AF566" s="178"/>
      <c r="AG566" s="178"/>
      <c r="AH566" s="178"/>
      <c r="AI566" s="178"/>
      <c r="AJ566" s="178"/>
      <c r="AK566" s="178"/>
      <c r="AL566" s="178"/>
      <c r="AM566" s="178"/>
      <c r="AN566" s="178"/>
      <c r="AO566" s="178"/>
      <c r="AP566" s="178"/>
      <c r="AQ566" s="178"/>
      <c r="AR566" s="178"/>
      <c r="AS566" s="178"/>
      <c r="AT566" s="178"/>
      <c r="BI566" s="178"/>
      <c r="BJ566" s="178"/>
      <c r="BK566" s="178"/>
      <c r="BM566" s="178"/>
      <c r="BN566" s="178"/>
      <c r="BO566" s="178"/>
      <c r="BP566" s="178"/>
      <c r="BQ566" s="178"/>
    </row>
    <row r="567" spans="1:69" ht="30" customHeight="1" x14ac:dyDescent="0.15">
      <c r="A567" s="17"/>
      <c r="B567" s="17"/>
      <c r="C567" s="17"/>
      <c r="D567" s="17"/>
      <c r="E567" s="17"/>
      <c r="F567" s="17"/>
      <c r="G567" s="17"/>
      <c r="H567" s="270"/>
      <c r="I567" s="270"/>
      <c r="J567" s="178"/>
      <c r="K567" s="178"/>
      <c r="L567" s="178"/>
      <c r="M567" s="178"/>
      <c r="N567" s="178"/>
      <c r="O567" s="178"/>
      <c r="P567" s="178"/>
      <c r="Q567" s="178"/>
      <c r="R567" s="178"/>
      <c r="S567" s="178"/>
      <c r="T567" s="178"/>
      <c r="U567" s="271"/>
      <c r="V567" s="178"/>
      <c r="W567" s="178"/>
      <c r="X567" s="178"/>
      <c r="Y567" s="178"/>
      <c r="Z567" s="178"/>
      <c r="AA567" s="178"/>
      <c r="AB567" s="178"/>
      <c r="AC567" s="178"/>
      <c r="AD567" s="178"/>
      <c r="AE567" s="178"/>
      <c r="AF567" s="178"/>
      <c r="AG567" s="178"/>
      <c r="AH567" s="178"/>
      <c r="AI567" s="178"/>
      <c r="AJ567" s="178"/>
      <c r="AK567" s="178"/>
      <c r="AL567" s="178"/>
      <c r="AM567" s="178"/>
      <c r="AN567" s="178"/>
      <c r="AO567" s="178"/>
      <c r="AP567" s="178"/>
      <c r="AQ567" s="178"/>
      <c r="AR567" s="178"/>
      <c r="AS567" s="178"/>
      <c r="AT567" s="178"/>
      <c r="BI567" s="178"/>
      <c r="BJ567" s="178"/>
      <c r="BK567" s="178"/>
      <c r="BM567" s="178"/>
      <c r="BN567" s="178"/>
      <c r="BO567" s="178"/>
      <c r="BP567" s="178"/>
      <c r="BQ567" s="178"/>
    </row>
    <row r="568" spans="1:69" ht="30" customHeight="1" x14ac:dyDescent="0.15">
      <c r="A568" s="17"/>
      <c r="B568" s="17"/>
      <c r="C568" s="17"/>
      <c r="D568" s="17"/>
      <c r="E568" s="17"/>
      <c r="F568" s="17"/>
      <c r="G568" s="17"/>
      <c r="H568" s="270"/>
      <c r="I568" s="270"/>
      <c r="J568" s="178"/>
      <c r="K568" s="178"/>
      <c r="L568" s="178"/>
      <c r="M568" s="178"/>
      <c r="N568" s="178"/>
      <c r="O568" s="178"/>
      <c r="P568" s="178"/>
      <c r="Q568" s="178"/>
      <c r="R568" s="178"/>
      <c r="S568" s="178"/>
      <c r="T568" s="178"/>
      <c r="U568" s="271"/>
      <c r="V568" s="178"/>
      <c r="W568" s="178"/>
      <c r="X568" s="178"/>
      <c r="Y568" s="178"/>
      <c r="Z568" s="178"/>
      <c r="AA568" s="178"/>
      <c r="AB568" s="178"/>
      <c r="AC568" s="178"/>
      <c r="AD568" s="178"/>
      <c r="AE568" s="178"/>
      <c r="AF568" s="178"/>
      <c r="AG568" s="178"/>
      <c r="AH568" s="178"/>
      <c r="AI568" s="178"/>
      <c r="AJ568" s="178"/>
      <c r="AK568" s="178"/>
      <c r="AL568" s="178"/>
      <c r="AM568" s="178"/>
      <c r="AN568" s="178"/>
      <c r="AO568" s="178"/>
      <c r="AP568" s="178"/>
      <c r="AQ568" s="178"/>
      <c r="AR568" s="178"/>
      <c r="AS568" s="178"/>
      <c r="AT568" s="178"/>
      <c r="BI568" s="178"/>
      <c r="BJ568" s="178"/>
      <c r="BK568" s="178"/>
      <c r="BM568" s="178"/>
      <c r="BN568" s="178"/>
      <c r="BO568" s="178"/>
      <c r="BP568" s="178"/>
      <c r="BQ568" s="178"/>
    </row>
    <row r="569" spans="1:69" ht="30" customHeight="1" x14ac:dyDescent="0.15">
      <c r="A569" s="17"/>
      <c r="B569" s="17"/>
      <c r="C569" s="17"/>
      <c r="D569" s="17"/>
      <c r="E569" s="17"/>
      <c r="F569" s="17"/>
      <c r="G569" s="17"/>
      <c r="H569" s="270"/>
      <c r="I569" s="270"/>
      <c r="J569" s="178"/>
      <c r="K569" s="178"/>
      <c r="L569" s="178"/>
      <c r="M569" s="178"/>
      <c r="N569" s="178"/>
      <c r="O569" s="178"/>
      <c r="P569" s="178"/>
      <c r="Q569" s="178"/>
      <c r="R569" s="178"/>
      <c r="S569" s="178"/>
      <c r="T569" s="178"/>
      <c r="U569" s="271"/>
      <c r="V569" s="178"/>
      <c r="W569" s="178"/>
      <c r="X569" s="178"/>
      <c r="Y569" s="178"/>
      <c r="Z569" s="178"/>
      <c r="AA569" s="178"/>
      <c r="AB569" s="178"/>
      <c r="AC569" s="178"/>
      <c r="AD569" s="178"/>
      <c r="AE569" s="178"/>
      <c r="AF569" s="178"/>
      <c r="AG569" s="178"/>
      <c r="AH569" s="178"/>
      <c r="AI569" s="178"/>
      <c r="AJ569" s="178"/>
      <c r="AK569" s="178"/>
      <c r="AL569" s="178"/>
      <c r="AM569" s="178"/>
      <c r="AN569" s="178"/>
      <c r="AO569" s="178"/>
      <c r="AP569" s="178"/>
      <c r="AQ569" s="178"/>
      <c r="AR569" s="178"/>
      <c r="AS569" s="178"/>
      <c r="AT569" s="178"/>
      <c r="BI569" s="178"/>
      <c r="BJ569" s="178"/>
      <c r="BK569" s="178"/>
      <c r="BM569" s="178"/>
      <c r="BN569" s="178"/>
      <c r="BO569" s="178"/>
      <c r="BP569" s="178"/>
      <c r="BQ569" s="178"/>
    </row>
    <row r="570" spans="1:69" ht="30" customHeight="1" x14ac:dyDescent="0.15">
      <c r="A570" s="17"/>
      <c r="B570" s="17"/>
      <c r="C570" s="17"/>
      <c r="D570" s="17"/>
      <c r="E570" s="17"/>
      <c r="F570" s="17"/>
      <c r="G570" s="17"/>
      <c r="H570" s="270"/>
      <c r="I570" s="270"/>
      <c r="J570" s="178"/>
      <c r="K570" s="178"/>
      <c r="L570" s="178"/>
      <c r="M570" s="178"/>
      <c r="N570" s="178"/>
      <c r="O570" s="178"/>
      <c r="P570" s="178"/>
      <c r="Q570" s="178"/>
      <c r="R570" s="178"/>
      <c r="S570" s="178"/>
      <c r="T570" s="178"/>
      <c r="U570" s="271"/>
      <c r="V570" s="178"/>
      <c r="W570" s="178"/>
      <c r="X570" s="178"/>
      <c r="Y570" s="178"/>
      <c r="Z570" s="178"/>
      <c r="AA570" s="178"/>
      <c r="AB570" s="178"/>
      <c r="AC570" s="178"/>
      <c r="AD570" s="178"/>
      <c r="AE570" s="178"/>
      <c r="AF570" s="178"/>
      <c r="AG570" s="178"/>
      <c r="AH570" s="178"/>
      <c r="AI570" s="178"/>
      <c r="AJ570" s="178"/>
      <c r="AK570" s="178"/>
      <c r="AL570" s="178"/>
      <c r="AM570" s="178"/>
      <c r="AN570" s="178"/>
      <c r="AO570" s="178"/>
      <c r="AP570" s="178"/>
      <c r="AQ570" s="178"/>
      <c r="AR570" s="178"/>
      <c r="AS570" s="178"/>
      <c r="AT570" s="178"/>
      <c r="BI570" s="178"/>
      <c r="BJ570" s="178"/>
      <c r="BK570" s="178"/>
      <c r="BM570" s="178"/>
      <c r="BN570" s="178"/>
      <c r="BO570" s="178"/>
      <c r="BP570" s="178"/>
      <c r="BQ570" s="178"/>
    </row>
    <row r="571" spans="1:69" ht="30" customHeight="1" x14ac:dyDescent="0.15">
      <c r="A571" s="17"/>
      <c r="B571" s="17"/>
      <c r="C571" s="17"/>
      <c r="D571" s="17"/>
      <c r="E571" s="17"/>
      <c r="F571" s="17"/>
      <c r="G571" s="17"/>
      <c r="H571" s="270"/>
      <c r="I571" s="270"/>
      <c r="J571" s="178"/>
      <c r="K571" s="178"/>
      <c r="L571" s="178"/>
      <c r="M571" s="178"/>
      <c r="N571" s="178"/>
      <c r="O571" s="178"/>
      <c r="P571" s="178"/>
      <c r="Q571" s="178"/>
      <c r="R571" s="178"/>
      <c r="S571" s="178"/>
      <c r="T571" s="178"/>
      <c r="U571" s="271"/>
      <c r="V571" s="178"/>
      <c r="W571" s="178"/>
      <c r="X571" s="178"/>
      <c r="Y571" s="178"/>
      <c r="Z571" s="178"/>
      <c r="AA571" s="178"/>
      <c r="AB571" s="178"/>
      <c r="AC571" s="178"/>
      <c r="AD571" s="178"/>
      <c r="AE571" s="178"/>
      <c r="AF571" s="178"/>
      <c r="AG571" s="178"/>
      <c r="AH571" s="178"/>
      <c r="AI571" s="178"/>
      <c r="AJ571" s="178"/>
      <c r="AK571" s="178"/>
      <c r="AL571" s="178"/>
      <c r="AM571" s="178"/>
      <c r="AN571" s="178"/>
      <c r="AO571" s="178"/>
      <c r="AP571" s="178"/>
      <c r="AQ571" s="178"/>
      <c r="AR571" s="178"/>
      <c r="AS571" s="178"/>
      <c r="AT571" s="178"/>
      <c r="BI571" s="178"/>
      <c r="BJ571" s="178"/>
      <c r="BK571" s="178"/>
      <c r="BM571" s="178"/>
      <c r="BN571" s="178"/>
      <c r="BO571" s="178"/>
      <c r="BP571" s="178"/>
      <c r="BQ571" s="178"/>
    </row>
    <row r="572" spans="1:69" ht="30" customHeight="1" x14ac:dyDescent="0.15">
      <c r="A572" s="17"/>
      <c r="B572" s="17"/>
      <c r="C572" s="17"/>
      <c r="D572" s="17"/>
      <c r="E572" s="17"/>
      <c r="F572" s="17"/>
      <c r="G572" s="17"/>
      <c r="H572" s="270"/>
      <c r="I572" s="270"/>
      <c r="J572" s="178"/>
      <c r="K572" s="178"/>
      <c r="L572" s="178"/>
      <c r="M572" s="178"/>
      <c r="N572" s="178"/>
      <c r="O572" s="178"/>
      <c r="P572" s="178"/>
      <c r="Q572" s="178"/>
      <c r="R572" s="178"/>
      <c r="S572" s="178"/>
      <c r="T572" s="178"/>
      <c r="U572" s="271"/>
      <c r="V572" s="178"/>
      <c r="W572" s="178"/>
      <c r="X572" s="178"/>
      <c r="Y572" s="178"/>
      <c r="Z572" s="178"/>
      <c r="AA572" s="178"/>
      <c r="AB572" s="178"/>
      <c r="AC572" s="178"/>
      <c r="AD572" s="178"/>
      <c r="AE572" s="178"/>
      <c r="AF572" s="178"/>
      <c r="AG572" s="178"/>
      <c r="AH572" s="178"/>
      <c r="AI572" s="178"/>
      <c r="AJ572" s="178"/>
      <c r="AK572" s="178"/>
      <c r="AL572" s="178"/>
      <c r="AM572" s="178"/>
      <c r="AN572" s="178"/>
      <c r="AO572" s="178"/>
      <c r="AP572" s="178"/>
      <c r="AQ572" s="178"/>
      <c r="AR572" s="178"/>
      <c r="AS572" s="178"/>
      <c r="AT572" s="178"/>
      <c r="BI572" s="178"/>
      <c r="BJ572" s="178"/>
      <c r="BK572" s="178"/>
      <c r="BM572" s="178"/>
      <c r="BN572" s="178"/>
      <c r="BO572" s="178"/>
      <c r="BP572" s="178"/>
      <c r="BQ572" s="178"/>
    </row>
    <row r="573" spans="1:69" ht="30" customHeight="1" x14ac:dyDescent="0.15">
      <c r="A573" s="17"/>
      <c r="B573" s="17"/>
      <c r="C573" s="17"/>
      <c r="D573" s="17"/>
      <c r="E573" s="17"/>
      <c r="F573" s="17"/>
      <c r="G573" s="17"/>
      <c r="H573" s="270"/>
      <c r="I573" s="270"/>
      <c r="J573" s="178"/>
      <c r="K573" s="178"/>
      <c r="L573" s="178"/>
      <c r="M573" s="178"/>
      <c r="N573" s="178"/>
      <c r="O573" s="178"/>
      <c r="P573" s="178"/>
      <c r="Q573" s="178"/>
      <c r="R573" s="178"/>
      <c r="S573" s="178"/>
      <c r="T573" s="178"/>
      <c r="U573" s="271"/>
      <c r="V573" s="178"/>
      <c r="W573" s="178"/>
      <c r="X573" s="178"/>
      <c r="Y573" s="178"/>
      <c r="Z573" s="178"/>
      <c r="AA573" s="178"/>
      <c r="AB573" s="178"/>
      <c r="AC573" s="178"/>
      <c r="AD573" s="178"/>
      <c r="AE573" s="178"/>
      <c r="AF573" s="178"/>
      <c r="AG573" s="178"/>
      <c r="AH573" s="178"/>
      <c r="AI573" s="178"/>
      <c r="AJ573" s="178"/>
      <c r="AK573" s="178"/>
      <c r="AL573" s="178"/>
      <c r="AM573" s="178"/>
      <c r="AN573" s="178"/>
      <c r="AO573" s="178"/>
      <c r="AP573" s="178"/>
      <c r="AQ573" s="178"/>
      <c r="AR573" s="178"/>
      <c r="AS573" s="178"/>
      <c r="AT573" s="178"/>
      <c r="BI573" s="178"/>
      <c r="BJ573" s="178"/>
      <c r="BK573" s="178"/>
      <c r="BM573" s="178"/>
      <c r="BN573" s="178"/>
      <c r="BO573" s="178"/>
      <c r="BP573" s="178"/>
      <c r="BQ573" s="178"/>
    </row>
    <row r="574" spans="1:69" ht="30" customHeight="1" x14ac:dyDescent="0.15">
      <c r="A574" s="17"/>
      <c r="B574" s="17"/>
      <c r="C574" s="17"/>
      <c r="D574" s="17"/>
      <c r="E574" s="17"/>
      <c r="F574" s="17"/>
      <c r="G574" s="17"/>
      <c r="H574" s="270"/>
      <c r="I574" s="270"/>
      <c r="J574" s="178"/>
      <c r="K574" s="178"/>
      <c r="L574" s="178"/>
      <c r="M574" s="178"/>
      <c r="N574" s="178"/>
      <c r="O574" s="178"/>
      <c r="P574" s="178"/>
      <c r="Q574" s="178"/>
      <c r="R574" s="178"/>
      <c r="S574" s="178"/>
      <c r="T574" s="178"/>
      <c r="U574" s="271"/>
      <c r="V574" s="178"/>
      <c r="W574" s="178"/>
      <c r="X574" s="178"/>
      <c r="Y574" s="178"/>
      <c r="Z574" s="178"/>
      <c r="AA574" s="178"/>
      <c r="AB574" s="178"/>
      <c r="AC574" s="178"/>
      <c r="AD574" s="178"/>
      <c r="AE574" s="178"/>
      <c r="AF574" s="178"/>
      <c r="AG574" s="178"/>
      <c r="AH574" s="178"/>
      <c r="AI574" s="178"/>
      <c r="AJ574" s="178"/>
      <c r="AK574" s="178"/>
      <c r="AL574" s="178"/>
      <c r="AM574" s="178"/>
      <c r="AN574" s="178"/>
      <c r="AO574" s="178"/>
      <c r="AP574" s="178"/>
      <c r="AQ574" s="178"/>
      <c r="AR574" s="178"/>
      <c r="AS574" s="178"/>
      <c r="AT574" s="178"/>
      <c r="BI574" s="178"/>
      <c r="BJ574" s="178"/>
      <c r="BK574" s="178"/>
      <c r="BM574" s="178"/>
      <c r="BN574" s="178"/>
      <c r="BO574" s="178"/>
      <c r="BP574" s="178"/>
      <c r="BQ574" s="178"/>
    </row>
    <row r="575" spans="1:69" ht="30" customHeight="1" x14ac:dyDescent="0.15">
      <c r="A575" s="17"/>
      <c r="B575" s="17"/>
      <c r="C575" s="17"/>
      <c r="D575" s="17"/>
      <c r="E575" s="17"/>
      <c r="F575" s="17"/>
      <c r="G575" s="17"/>
      <c r="H575" s="270"/>
      <c r="I575" s="270"/>
      <c r="J575" s="178"/>
      <c r="K575" s="178"/>
      <c r="L575" s="178"/>
      <c r="M575" s="178"/>
      <c r="N575" s="178"/>
      <c r="O575" s="178"/>
      <c r="P575" s="178"/>
      <c r="Q575" s="178"/>
      <c r="R575" s="178"/>
      <c r="S575" s="178"/>
      <c r="T575" s="178"/>
      <c r="U575" s="271"/>
      <c r="V575" s="178"/>
      <c r="W575" s="178"/>
      <c r="X575" s="178"/>
      <c r="Y575" s="178"/>
      <c r="Z575" s="178"/>
      <c r="AA575" s="178"/>
      <c r="AB575" s="178"/>
      <c r="AC575" s="178"/>
      <c r="AD575" s="178"/>
      <c r="AE575" s="178"/>
      <c r="AF575" s="178"/>
      <c r="AG575" s="178"/>
      <c r="AH575" s="178"/>
      <c r="AI575" s="178"/>
      <c r="AJ575" s="178"/>
      <c r="AK575" s="178"/>
      <c r="AL575" s="178"/>
      <c r="AM575" s="178"/>
      <c r="AN575" s="178"/>
      <c r="AO575" s="178"/>
      <c r="AP575" s="178"/>
      <c r="AQ575" s="178"/>
      <c r="AR575" s="178"/>
      <c r="AS575" s="178"/>
      <c r="AT575" s="178"/>
      <c r="BI575" s="178"/>
      <c r="BJ575" s="178"/>
      <c r="BK575" s="178"/>
      <c r="BM575" s="178"/>
      <c r="BN575" s="178"/>
      <c r="BO575" s="178"/>
      <c r="BP575" s="178"/>
      <c r="BQ575" s="178"/>
    </row>
    <row r="576" spans="1:69" ht="30" customHeight="1" x14ac:dyDescent="0.15">
      <c r="A576" s="17"/>
      <c r="B576" s="17"/>
      <c r="C576" s="17"/>
      <c r="D576" s="17"/>
      <c r="E576" s="17"/>
      <c r="F576" s="17"/>
      <c r="G576" s="17"/>
      <c r="H576" s="270"/>
      <c r="I576" s="270"/>
      <c r="J576" s="178"/>
      <c r="K576" s="178"/>
      <c r="L576" s="178"/>
      <c r="M576" s="178"/>
      <c r="N576" s="178"/>
      <c r="O576" s="178"/>
      <c r="P576" s="178"/>
      <c r="Q576" s="178"/>
      <c r="R576" s="178"/>
      <c r="S576" s="178"/>
      <c r="T576" s="178"/>
      <c r="U576" s="271"/>
      <c r="V576" s="178"/>
      <c r="W576" s="178"/>
      <c r="X576" s="178"/>
      <c r="Y576" s="178"/>
      <c r="Z576" s="178"/>
      <c r="AA576" s="178"/>
      <c r="AB576" s="178"/>
      <c r="AC576" s="178"/>
      <c r="AD576" s="178"/>
      <c r="AE576" s="178"/>
      <c r="AF576" s="178"/>
      <c r="AG576" s="178"/>
      <c r="AH576" s="178"/>
      <c r="AI576" s="178"/>
      <c r="AJ576" s="178"/>
      <c r="AK576" s="178"/>
      <c r="AL576" s="178"/>
      <c r="AM576" s="178"/>
      <c r="AN576" s="178"/>
      <c r="AO576" s="178"/>
      <c r="AP576" s="178"/>
      <c r="AQ576" s="178"/>
      <c r="AR576" s="178"/>
      <c r="AS576" s="178"/>
      <c r="AT576" s="178"/>
      <c r="BI576" s="178"/>
      <c r="BJ576" s="178"/>
      <c r="BK576" s="178"/>
      <c r="BM576" s="178"/>
      <c r="BN576" s="178"/>
      <c r="BO576" s="178"/>
      <c r="BP576" s="178"/>
      <c r="BQ576" s="178"/>
    </row>
    <row r="577" spans="1:69" ht="30" customHeight="1" x14ac:dyDescent="0.15">
      <c r="A577" s="17"/>
      <c r="B577" s="17"/>
      <c r="C577" s="17"/>
      <c r="D577" s="17"/>
      <c r="E577" s="17"/>
      <c r="F577" s="17"/>
      <c r="G577" s="17"/>
      <c r="H577" s="270"/>
      <c r="I577" s="270"/>
      <c r="J577" s="178"/>
      <c r="K577" s="178"/>
      <c r="L577" s="178"/>
      <c r="M577" s="178"/>
      <c r="N577" s="178"/>
      <c r="O577" s="178"/>
      <c r="P577" s="178"/>
      <c r="Q577" s="178"/>
      <c r="R577" s="178"/>
      <c r="S577" s="178"/>
      <c r="T577" s="178"/>
      <c r="U577" s="271"/>
      <c r="V577" s="178"/>
      <c r="W577" s="178"/>
      <c r="X577" s="178"/>
      <c r="Y577" s="178"/>
      <c r="Z577" s="178"/>
      <c r="AA577" s="178"/>
      <c r="AB577" s="178"/>
      <c r="AC577" s="178"/>
      <c r="AD577" s="178"/>
      <c r="AE577" s="178"/>
      <c r="AF577" s="178"/>
      <c r="AG577" s="178"/>
      <c r="AH577" s="178"/>
      <c r="AI577" s="178"/>
      <c r="AJ577" s="178"/>
      <c r="AK577" s="178"/>
      <c r="AL577" s="178"/>
      <c r="AM577" s="178"/>
      <c r="AN577" s="178"/>
      <c r="AO577" s="178"/>
      <c r="AP577" s="178"/>
      <c r="AQ577" s="178"/>
      <c r="AR577" s="178"/>
      <c r="AS577" s="178"/>
      <c r="AT577" s="178"/>
      <c r="BI577" s="178"/>
      <c r="BJ577" s="178"/>
      <c r="BK577" s="178"/>
      <c r="BM577" s="178"/>
      <c r="BN577" s="178"/>
      <c r="BO577" s="178"/>
      <c r="BP577" s="178"/>
      <c r="BQ577" s="178"/>
    </row>
    <row r="578" spans="1:69" ht="30" customHeight="1" x14ac:dyDescent="0.15">
      <c r="A578" s="17"/>
      <c r="B578" s="17"/>
      <c r="C578" s="17"/>
      <c r="D578" s="17"/>
      <c r="E578" s="17"/>
      <c r="F578" s="17"/>
      <c r="G578" s="17"/>
      <c r="H578" s="270"/>
      <c r="I578" s="270"/>
      <c r="J578" s="178"/>
      <c r="K578" s="178"/>
      <c r="L578" s="178"/>
      <c r="M578" s="178"/>
      <c r="N578" s="178"/>
      <c r="O578" s="178"/>
      <c r="P578" s="178"/>
      <c r="Q578" s="178"/>
      <c r="R578" s="178"/>
      <c r="S578" s="178"/>
      <c r="T578" s="178"/>
      <c r="U578" s="271"/>
      <c r="V578" s="178"/>
      <c r="W578" s="178"/>
      <c r="X578" s="178"/>
      <c r="Y578" s="178"/>
      <c r="Z578" s="178"/>
      <c r="AA578" s="178"/>
      <c r="AB578" s="178"/>
      <c r="AC578" s="178"/>
      <c r="AD578" s="178"/>
      <c r="AE578" s="178"/>
      <c r="AF578" s="178"/>
      <c r="AG578" s="178"/>
      <c r="AH578" s="178"/>
      <c r="AI578" s="178"/>
      <c r="AJ578" s="178"/>
      <c r="AK578" s="178"/>
      <c r="AL578" s="178"/>
      <c r="AM578" s="178"/>
      <c r="AN578" s="178"/>
      <c r="AO578" s="178"/>
      <c r="AP578" s="178"/>
      <c r="AQ578" s="178"/>
      <c r="AR578" s="178"/>
      <c r="AS578" s="178"/>
      <c r="AT578" s="178"/>
      <c r="BI578" s="178"/>
      <c r="BJ578" s="178"/>
      <c r="BK578" s="178"/>
      <c r="BM578" s="178"/>
      <c r="BN578" s="178"/>
      <c r="BO578" s="178"/>
      <c r="BP578" s="178"/>
      <c r="BQ578" s="178"/>
    </row>
    <row r="579" spans="1:69" ht="30" customHeight="1" x14ac:dyDescent="0.15">
      <c r="A579" s="17"/>
      <c r="B579" s="17"/>
      <c r="C579" s="17"/>
      <c r="D579" s="17"/>
      <c r="E579" s="17"/>
      <c r="F579" s="17"/>
      <c r="G579" s="17"/>
      <c r="H579" s="270"/>
      <c r="I579" s="270"/>
      <c r="J579" s="178"/>
      <c r="K579" s="178"/>
      <c r="L579" s="178"/>
      <c r="M579" s="178"/>
      <c r="N579" s="178"/>
      <c r="O579" s="178"/>
      <c r="P579" s="178"/>
      <c r="Q579" s="178"/>
      <c r="R579" s="178"/>
      <c r="S579" s="178"/>
      <c r="T579" s="178"/>
      <c r="U579" s="271"/>
      <c r="V579" s="178"/>
      <c r="W579" s="178"/>
      <c r="X579" s="178"/>
      <c r="Y579" s="178"/>
      <c r="Z579" s="178"/>
      <c r="AA579" s="178"/>
      <c r="AB579" s="178"/>
      <c r="AC579" s="178"/>
      <c r="AD579" s="178"/>
      <c r="AE579" s="178"/>
      <c r="AF579" s="178"/>
      <c r="AG579" s="178"/>
      <c r="AH579" s="178"/>
      <c r="AI579" s="178"/>
      <c r="AJ579" s="178"/>
      <c r="AK579" s="178"/>
      <c r="AL579" s="178"/>
      <c r="AM579" s="178"/>
      <c r="AN579" s="178"/>
      <c r="AO579" s="178"/>
      <c r="AP579" s="178"/>
      <c r="AQ579" s="178"/>
      <c r="AR579" s="178"/>
      <c r="AS579" s="178"/>
      <c r="AT579" s="178"/>
      <c r="BI579" s="178"/>
      <c r="BJ579" s="178"/>
      <c r="BK579" s="178"/>
      <c r="BM579" s="178"/>
      <c r="BN579" s="178"/>
      <c r="BO579" s="178"/>
      <c r="BP579" s="178"/>
      <c r="BQ579" s="178"/>
    </row>
    <row r="580" spans="1:69" ht="30" customHeight="1" x14ac:dyDescent="0.15">
      <c r="A580" s="17"/>
      <c r="B580" s="17"/>
      <c r="C580" s="17"/>
      <c r="D580" s="17"/>
      <c r="E580" s="17"/>
      <c r="F580" s="17"/>
      <c r="G580" s="17"/>
      <c r="H580" s="270"/>
      <c r="I580" s="270"/>
      <c r="J580" s="178"/>
      <c r="K580" s="178"/>
      <c r="L580" s="178"/>
      <c r="M580" s="178"/>
      <c r="N580" s="178"/>
      <c r="O580" s="178"/>
      <c r="P580" s="178"/>
      <c r="Q580" s="178"/>
      <c r="R580" s="178"/>
      <c r="S580" s="178"/>
      <c r="T580" s="178"/>
      <c r="U580" s="271"/>
      <c r="V580" s="178"/>
      <c r="W580" s="178"/>
      <c r="X580" s="178"/>
      <c r="Y580" s="178"/>
      <c r="Z580" s="178"/>
      <c r="AA580" s="178"/>
      <c r="AB580" s="178"/>
      <c r="AC580" s="178"/>
      <c r="AD580" s="178"/>
      <c r="AE580" s="178"/>
      <c r="AF580" s="178"/>
      <c r="AG580" s="178"/>
      <c r="AH580" s="178"/>
      <c r="AI580" s="178"/>
      <c r="AJ580" s="178"/>
      <c r="AK580" s="178"/>
      <c r="AL580" s="178"/>
      <c r="AM580" s="178"/>
      <c r="AN580" s="178"/>
      <c r="AO580" s="178"/>
      <c r="AP580" s="178"/>
      <c r="AQ580" s="178"/>
      <c r="AR580" s="178"/>
      <c r="AS580" s="178"/>
      <c r="AT580" s="178"/>
      <c r="BI580" s="178"/>
      <c r="BJ580" s="178"/>
      <c r="BK580" s="178"/>
      <c r="BM580" s="178"/>
      <c r="BN580" s="178"/>
      <c r="BO580" s="178"/>
      <c r="BP580" s="178"/>
      <c r="BQ580" s="178"/>
    </row>
    <row r="581" spans="1:69" ht="30" customHeight="1" x14ac:dyDescent="0.15">
      <c r="A581" s="17"/>
      <c r="B581" s="17"/>
      <c r="C581" s="17"/>
      <c r="D581" s="17"/>
      <c r="E581" s="17"/>
      <c r="F581" s="17"/>
      <c r="G581" s="17"/>
      <c r="H581" s="270"/>
      <c r="I581" s="270"/>
      <c r="J581" s="178"/>
      <c r="K581" s="178"/>
      <c r="L581" s="178"/>
      <c r="M581" s="178"/>
      <c r="N581" s="178"/>
      <c r="O581" s="178"/>
      <c r="P581" s="178"/>
      <c r="Q581" s="178"/>
      <c r="R581" s="178"/>
      <c r="S581" s="178"/>
      <c r="T581" s="178"/>
      <c r="U581" s="271"/>
      <c r="V581" s="178"/>
      <c r="W581" s="178"/>
      <c r="X581" s="178"/>
      <c r="Y581" s="178"/>
      <c r="Z581" s="178"/>
      <c r="AA581" s="178"/>
      <c r="AB581" s="178"/>
      <c r="AC581" s="178"/>
      <c r="AD581" s="178"/>
      <c r="AE581" s="178"/>
      <c r="AF581" s="178"/>
      <c r="AG581" s="178"/>
      <c r="AH581" s="178"/>
      <c r="AI581" s="178"/>
      <c r="AJ581" s="178"/>
      <c r="AK581" s="178"/>
      <c r="AL581" s="178"/>
      <c r="AM581" s="178"/>
      <c r="AN581" s="178"/>
      <c r="AO581" s="178"/>
      <c r="AP581" s="178"/>
      <c r="AQ581" s="178"/>
      <c r="AR581" s="178"/>
      <c r="AS581" s="178"/>
      <c r="AT581" s="178"/>
      <c r="BI581" s="178"/>
      <c r="BJ581" s="178"/>
      <c r="BK581" s="178"/>
      <c r="BM581" s="178"/>
      <c r="BN581" s="178"/>
      <c r="BO581" s="178"/>
      <c r="BP581" s="178"/>
      <c r="BQ581" s="178"/>
    </row>
    <row r="582" spans="1:69" ht="30" customHeight="1" x14ac:dyDescent="0.15">
      <c r="A582" s="17"/>
      <c r="B582" s="17"/>
      <c r="C582" s="17"/>
      <c r="D582" s="17"/>
      <c r="E582" s="17"/>
      <c r="F582" s="17"/>
      <c r="G582" s="17"/>
      <c r="H582" s="270"/>
      <c r="I582" s="270"/>
      <c r="J582" s="178"/>
      <c r="K582" s="178"/>
      <c r="L582" s="178"/>
      <c r="M582" s="178"/>
      <c r="N582" s="178"/>
      <c r="O582" s="178"/>
      <c r="P582" s="178"/>
      <c r="Q582" s="178"/>
      <c r="R582" s="178"/>
      <c r="S582" s="178"/>
      <c r="T582" s="178"/>
      <c r="U582" s="271"/>
      <c r="V582" s="178"/>
      <c r="W582" s="178"/>
      <c r="X582" s="178"/>
      <c r="Y582" s="178"/>
      <c r="Z582" s="178"/>
      <c r="AA582" s="178"/>
      <c r="AB582" s="178"/>
      <c r="AC582" s="178"/>
      <c r="AD582" s="178"/>
      <c r="AE582" s="178"/>
      <c r="AF582" s="178"/>
      <c r="AG582" s="178"/>
      <c r="AH582" s="178"/>
      <c r="AI582" s="178"/>
      <c r="AJ582" s="178"/>
      <c r="AK582" s="178"/>
      <c r="AL582" s="178"/>
      <c r="AM582" s="178"/>
      <c r="AN582" s="178"/>
      <c r="AO582" s="178"/>
      <c r="AP582" s="178"/>
      <c r="AQ582" s="178"/>
      <c r="AR582" s="178"/>
      <c r="AS582" s="178"/>
      <c r="AT582" s="178"/>
      <c r="BI582" s="178"/>
      <c r="BJ582" s="178"/>
      <c r="BK582" s="178"/>
      <c r="BM582" s="178"/>
      <c r="BN582" s="178"/>
      <c r="BO582" s="178"/>
      <c r="BP582" s="178"/>
      <c r="BQ582" s="178"/>
    </row>
    <row r="583" spans="1:69" ht="30" customHeight="1" x14ac:dyDescent="0.15">
      <c r="A583" s="17"/>
      <c r="B583" s="17"/>
      <c r="C583" s="17"/>
      <c r="D583" s="17"/>
      <c r="E583" s="17"/>
      <c r="F583" s="17"/>
      <c r="G583" s="17"/>
      <c r="H583" s="270"/>
      <c r="I583" s="270"/>
      <c r="J583" s="178"/>
      <c r="K583" s="178"/>
      <c r="L583" s="178"/>
      <c r="M583" s="178"/>
      <c r="N583" s="178"/>
      <c r="O583" s="178"/>
      <c r="P583" s="178"/>
      <c r="Q583" s="178"/>
      <c r="R583" s="178"/>
      <c r="S583" s="178"/>
      <c r="T583" s="178"/>
      <c r="U583" s="271"/>
      <c r="V583" s="178"/>
      <c r="W583" s="178"/>
      <c r="X583" s="178"/>
      <c r="Y583" s="178"/>
      <c r="Z583" s="178"/>
      <c r="AA583" s="178"/>
      <c r="AB583" s="178"/>
      <c r="AC583" s="178"/>
      <c r="AD583" s="178"/>
      <c r="AE583" s="178"/>
      <c r="AF583" s="178"/>
      <c r="AG583" s="178"/>
      <c r="AH583" s="178"/>
      <c r="AI583" s="178"/>
      <c r="AJ583" s="178"/>
      <c r="AK583" s="178"/>
      <c r="AL583" s="178"/>
      <c r="AM583" s="178"/>
      <c r="AN583" s="178"/>
      <c r="AO583" s="178"/>
      <c r="AP583" s="178"/>
      <c r="AQ583" s="178"/>
      <c r="AR583" s="178"/>
      <c r="AS583" s="178"/>
      <c r="AT583" s="178"/>
      <c r="BI583" s="178"/>
      <c r="BJ583" s="178"/>
      <c r="BK583" s="178"/>
      <c r="BM583" s="178"/>
      <c r="BN583" s="178"/>
      <c r="BO583" s="178"/>
      <c r="BP583" s="178"/>
      <c r="BQ583" s="178"/>
    </row>
    <row r="584" spans="1:69" ht="30" customHeight="1" x14ac:dyDescent="0.15">
      <c r="A584" s="17"/>
      <c r="B584" s="17"/>
      <c r="C584" s="17"/>
      <c r="D584" s="17"/>
      <c r="E584" s="17"/>
      <c r="F584" s="17"/>
      <c r="G584" s="17"/>
      <c r="H584" s="270"/>
      <c r="I584" s="270"/>
      <c r="J584" s="178"/>
      <c r="K584" s="178"/>
      <c r="L584" s="178"/>
      <c r="M584" s="178"/>
      <c r="N584" s="178"/>
      <c r="O584" s="178"/>
      <c r="P584" s="178"/>
      <c r="Q584" s="178"/>
      <c r="R584" s="178"/>
      <c r="S584" s="178"/>
      <c r="T584" s="178"/>
      <c r="U584" s="271"/>
      <c r="V584" s="178"/>
      <c r="W584" s="178"/>
      <c r="X584" s="178"/>
      <c r="Y584" s="178"/>
      <c r="Z584" s="178"/>
      <c r="AA584" s="178"/>
      <c r="AB584" s="178"/>
      <c r="AC584" s="178"/>
      <c r="AD584" s="178"/>
      <c r="AE584" s="178"/>
      <c r="AF584" s="178"/>
      <c r="AG584" s="178"/>
      <c r="AH584" s="178"/>
      <c r="AI584" s="178"/>
      <c r="AJ584" s="178"/>
      <c r="AK584" s="178"/>
      <c r="AL584" s="178"/>
      <c r="AM584" s="178"/>
      <c r="AN584" s="178"/>
      <c r="AO584" s="178"/>
      <c r="AP584" s="178"/>
      <c r="AQ584" s="178"/>
      <c r="AR584" s="178"/>
      <c r="AS584" s="178"/>
      <c r="AT584" s="178"/>
      <c r="BI584" s="178"/>
      <c r="BJ584" s="178"/>
      <c r="BK584" s="178"/>
      <c r="BM584" s="178"/>
      <c r="BN584" s="178"/>
      <c r="BO584" s="178"/>
      <c r="BP584" s="178"/>
      <c r="BQ584" s="178"/>
    </row>
    <row r="585" spans="1:69" ht="30" customHeight="1" x14ac:dyDescent="0.15">
      <c r="A585" s="17"/>
      <c r="B585" s="17"/>
      <c r="C585" s="17"/>
      <c r="D585" s="17"/>
      <c r="E585" s="17"/>
      <c r="F585" s="17"/>
      <c r="G585" s="17"/>
      <c r="H585" s="270"/>
      <c r="I585" s="270"/>
      <c r="J585" s="178"/>
      <c r="K585" s="178"/>
      <c r="L585" s="178"/>
      <c r="M585" s="178"/>
      <c r="N585" s="178"/>
      <c r="O585" s="178"/>
      <c r="P585" s="178"/>
      <c r="Q585" s="178"/>
      <c r="R585" s="178"/>
      <c r="S585" s="178"/>
      <c r="T585" s="178"/>
      <c r="U585" s="271"/>
      <c r="V585" s="178"/>
      <c r="W585" s="178"/>
      <c r="X585" s="178"/>
      <c r="Y585" s="178"/>
      <c r="Z585" s="178"/>
      <c r="AA585" s="178"/>
      <c r="AB585" s="178"/>
      <c r="AC585" s="178"/>
      <c r="AD585" s="178"/>
      <c r="AE585" s="178"/>
      <c r="AF585" s="178"/>
      <c r="AG585" s="178"/>
      <c r="AH585" s="178"/>
      <c r="AI585" s="178"/>
      <c r="AJ585" s="178"/>
      <c r="AK585" s="178"/>
      <c r="AL585" s="178"/>
      <c r="AM585" s="178"/>
      <c r="AN585" s="178"/>
      <c r="AO585" s="178"/>
      <c r="AP585" s="178"/>
      <c r="AQ585" s="178"/>
      <c r="AR585" s="178"/>
      <c r="AS585" s="178"/>
      <c r="AT585" s="178"/>
      <c r="BI585" s="178"/>
      <c r="BJ585" s="178"/>
      <c r="BK585" s="178"/>
      <c r="BM585" s="178"/>
      <c r="BN585" s="178"/>
      <c r="BO585" s="178"/>
      <c r="BP585" s="178"/>
      <c r="BQ585" s="178"/>
    </row>
    <row r="586" spans="1:69" ht="30" customHeight="1" x14ac:dyDescent="0.15">
      <c r="A586" s="17"/>
      <c r="B586" s="17"/>
      <c r="C586" s="17"/>
      <c r="D586" s="17"/>
      <c r="E586" s="17"/>
      <c r="F586" s="17"/>
      <c r="G586" s="17"/>
      <c r="H586" s="270"/>
      <c r="I586" s="270"/>
      <c r="J586" s="178"/>
      <c r="K586" s="178"/>
      <c r="L586" s="178"/>
      <c r="M586" s="178"/>
      <c r="N586" s="178"/>
      <c r="O586" s="178"/>
      <c r="P586" s="178"/>
      <c r="Q586" s="178"/>
      <c r="R586" s="178"/>
      <c r="S586" s="178"/>
      <c r="T586" s="178"/>
      <c r="U586" s="271"/>
      <c r="V586" s="178"/>
      <c r="W586" s="178"/>
      <c r="X586" s="178"/>
      <c r="Y586" s="178"/>
      <c r="Z586" s="178"/>
      <c r="AA586" s="178"/>
      <c r="AB586" s="178"/>
      <c r="AC586" s="178"/>
      <c r="AD586" s="178"/>
      <c r="AE586" s="178"/>
      <c r="AF586" s="178"/>
      <c r="AG586" s="178"/>
      <c r="AH586" s="178"/>
      <c r="AI586" s="178"/>
      <c r="AJ586" s="178"/>
      <c r="AK586" s="178"/>
      <c r="AL586" s="178"/>
      <c r="AM586" s="178"/>
      <c r="AN586" s="178"/>
      <c r="AO586" s="178"/>
      <c r="AP586" s="178"/>
      <c r="AQ586" s="178"/>
      <c r="AR586" s="178"/>
      <c r="AS586" s="178"/>
      <c r="AT586" s="178"/>
      <c r="BI586" s="178"/>
      <c r="BJ586" s="178"/>
      <c r="BK586" s="178"/>
      <c r="BM586" s="178"/>
      <c r="BN586" s="178"/>
      <c r="BO586" s="178"/>
      <c r="BP586" s="178"/>
      <c r="BQ586" s="178"/>
    </row>
    <row r="587" spans="1:69" ht="30" customHeight="1" x14ac:dyDescent="0.15">
      <c r="A587" s="17"/>
      <c r="B587" s="17"/>
      <c r="C587" s="17"/>
      <c r="D587" s="17"/>
      <c r="E587" s="17"/>
      <c r="F587" s="17"/>
      <c r="G587" s="17"/>
      <c r="H587" s="270"/>
      <c r="I587" s="270"/>
      <c r="J587" s="178"/>
      <c r="K587" s="178"/>
      <c r="L587" s="178"/>
      <c r="M587" s="178"/>
      <c r="N587" s="178"/>
      <c r="O587" s="178"/>
      <c r="P587" s="178"/>
      <c r="Q587" s="178"/>
      <c r="R587" s="178"/>
      <c r="S587" s="178"/>
      <c r="T587" s="178"/>
      <c r="U587" s="271"/>
      <c r="V587" s="178"/>
      <c r="W587" s="178"/>
      <c r="X587" s="178"/>
      <c r="Y587" s="178"/>
      <c r="Z587" s="178"/>
      <c r="AA587" s="178"/>
      <c r="AB587" s="178"/>
      <c r="AC587" s="178"/>
      <c r="AD587" s="178"/>
      <c r="AE587" s="178"/>
      <c r="AF587" s="178"/>
      <c r="AG587" s="178"/>
      <c r="AH587" s="178"/>
      <c r="AI587" s="178"/>
      <c r="AJ587" s="178"/>
      <c r="AK587" s="178"/>
      <c r="AL587" s="178"/>
      <c r="AM587" s="178"/>
      <c r="AN587" s="178"/>
      <c r="AO587" s="178"/>
      <c r="AP587" s="178"/>
      <c r="AQ587" s="178"/>
      <c r="AR587" s="178"/>
      <c r="AS587" s="178"/>
      <c r="AT587" s="178"/>
      <c r="BI587" s="178"/>
      <c r="BJ587" s="178"/>
      <c r="BK587" s="178"/>
      <c r="BM587" s="178"/>
      <c r="BN587" s="178"/>
      <c r="BO587" s="178"/>
      <c r="BP587" s="178"/>
      <c r="BQ587" s="178"/>
    </row>
    <row r="588" spans="1:69" ht="30" customHeight="1" x14ac:dyDescent="0.15">
      <c r="A588" s="17"/>
      <c r="B588" s="17"/>
      <c r="C588" s="17"/>
      <c r="D588" s="17"/>
      <c r="E588" s="17"/>
      <c r="F588" s="17"/>
      <c r="G588" s="17"/>
      <c r="H588" s="270"/>
      <c r="I588" s="270"/>
      <c r="J588" s="178"/>
      <c r="K588" s="178"/>
      <c r="L588" s="178"/>
      <c r="M588" s="178"/>
      <c r="N588" s="178"/>
      <c r="O588" s="178"/>
      <c r="P588" s="178"/>
      <c r="Q588" s="178"/>
      <c r="R588" s="178"/>
      <c r="S588" s="178"/>
      <c r="T588" s="178"/>
      <c r="U588" s="271"/>
      <c r="V588" s="178"/>
      <c r="W588" s="178"/>
      <c r="X588" s="178"/>
      <c r="Y588" s="178"/>
      <c r="Z588" s="178"/>
      <c r="AA588" s="178"/>
      <c r="AB588" s="178"/>
      <c r="AC588" s="178"/>
      <c r="AD588" s="178"/>
      <c r="AE588" s="178"/>
      <c r="AF588" s="178"/>
      <c r="AG588" s="178"/>
      <c r="AH588" s="178"/>
      <c r="AI588" s="178"/>
      <c r="AJ588" s="178"/>
      <c r="AK588" s="178"/>
      <c r="AL588" s="178"/>
      <c r="AM588" s="178"/>
      <c r="AN588" s="178"/>
      <c r="AO588" s="178"/>
      <c r="AP588" s="178"/>
      <c r="AQ588" s="178"/>
      <c r="AR588" s="178"/>
      <c r="AS588" s="178"/>
      <c r="AT588" s="178"/>
      <c r="BI588" s="178"/>
      <c r="BJ588" s="178"/>
      <c r="BK588" s="178"/>
      <c r="BM588" s="178"/>
      <c r="BN588" s="178"/>
      <c r="BO588" s="178"/>
      <c r="BP588" s="178"/>
      <c r="BQ588" s="178"/>
    </row>
    <row r="589" spans="1:69" ht="30" customHeight="1" x14ac:dyDescent="0.15">
      <c r="A589" s="17"/>
      <c r="B589" s="17"/>
      <c r="C589" s="17"/>
      <c r="D589" s="17"/>
      <c r="E589" s="17"/>
      <c r="F589" s="17"/>
      <c r="G589" s="17"/>
      <c r="H589" s="270"/>
      <c r="I589" s="270"/>
      <c r="J589" s="178"/>
      <c r="K589" s="178"/>
      <c r="L589" s="178"/>
      <c r="M589" s="178"/>
      <c r="N589" s="178"/>
      <c r="O589" s="178"/>
      <c r="P589" s="178"/>
      <c r="Q589" s="178"/>
      <c r="R589" s="178"/>
      <c r="S589" s="178"/>
      <c r="T589" s="178"/>
      <c r="U589" s="271"/>
      <c r="V589" s="178"/>
      <c r="W589" s="178"/>
      <c r="X589" s="178"/>
      <c r="Y589" s="178"/>
      <c r="Z589" s="178"/>
      <c r="AA589" s="178"/>
      <c r="AB589" s="178"/>
      <c r="AC589" s="178"/>
      <c r="AD589" s="178"/>
      <c r="AE589" s="178"/>
      <c r="AF589" s="178"/>
      <c r="AG589" s="178"/>
      <c r="AH589" s="178"/>
      <c r="AI589" s="178"/>
      <c r="AJ589" s="178"/>
      <c r="AK589" s="178"/>
      <c r="AL589" s="178"/>
      <c r="AM589" s="178"/>
      <c r="AN589" s="178"/>
      <c r="AO589" s="178"/>
      <c r="AP589" s="178"/>
      <c r="AQ589" s="178"/>
      <c r="AR589" s="178"/>
      <c r="AS589" s="178"/>
      <c r="AT589" s="178"/>
      <c r="BI589" s="178"/>
      <c r="BJ589" s="178"/>
      <c r="BK589" s="178"/>
      <c r="BM589" s="178"/>
      <c r="BN589" s="178"/>
      <c r="BO589" s="178"/>
      <c r="BP589" s="178"/>
      <c r="BQ589" s="178"/>
    </row>
    <row r="590" spans="1:69" ht="30" customHeight="1" x14ac:dyDescent="0.15">
      <c r="A590" s="17"/>
      <c r="B590" s="17"/>
      <c r="C590" s="17"/>
      <c r="D590" s="17"/>
      <c r="E590" s="17"/>
      <c r="F590" s="17"/>
      <c r="G590" s="17"/>
      <c r="H590" s="270"/>
      <c r="I590" s="270"/>
      <c r="J590" s="178"/>
      <c r="K590" s="178"/>
      <c r="L590" s="178"/>
      <c r="M590" s="178"/>
      <c r="N590" s="178"/>
      <c r="O590" s="178"/>
      <c r="P590" s="178"/>
      <c r="Q590" s="178"/>
      <c r="R590" s="178"/>
      <c r="S590" s="178"/>
      <c r="T590" s="178"/>
      <c r="U590" s="271"/>
      <c r="V590" s="178"/>
      <c r="W590" s="178"/>
      <c r="X590" s="178"/>
      <c r="Y590" s="178"/>
      <c r="Z590" s="178"/>
      <c r="AA590" s="178"/>
      <c r="AB590" s="178"/>
      <c r="AC590" s="178"/>
      <c r="AD590" s="178"/>
      <c r="AE590" s="178"/>
      <c r="AF590" s="178"/>
      <c r="AG590" s="178"/>
      <c r="AH590" s="178"/>
      <c r="AI590" s="178"/>
      <c r="AJ590" s="178"/>
      <c r="AK590" s="178"/>
      <c r="AL590" s="178"/>
      <c r="AM590" s="178"/>
      <c r="AN590" s="178"/>
      <c r="AO590" s="178"/>
      <c r="AP590" s="178"/>
      <c r="AQ590" s="178"/>
      <c r="AR590" s="178"/>
      <c r="AS590" s="178"/>
      <c r="AT590" s="178"/>
      <c r="BI590" s="178"/>
      <c r="BJ590" s="178"/>
      <c r="BK590" s="178"/>
      <c r="BM590" s="178"/>
      <c r="BN590" s="178"/>
      <c r="BO590" s="178"/>
      <c r="BP590" s="178"/>
      <c r="BQ590" s="178"/>
    </row>
    <row r="591" spans="1:69" ht="30" customHeight="1" x14ac:dyDescent="0.15">
      <c r="A591" s="17"/>
      <c r="B591" s="17"/>
      <c r="C591" s="17"/>
      <c r="D591" s="17"/>
      <c r="E591" s="17"/>
      <c r="F591" s="17"/>
      <c r="G591" s="17"/>
      <c r="H591" s="270"/>
      <c r="I591" s="270"/>
      <c r="J591" s="178"/>
      <c r="K591" s="178"/>
      <c r="L591" s="178"/>
      <c r="M591" s="178"/>
      <c r="N591" s="178"/>
      <c r="O591" s="178"/>
      <c r="P591" s="178"/>
      <c r="Q591" s="178"/>
      <c r="R591" s="178"/>
      <c r="S591" s="178"/>
      <c r="T591" s="178"/>
      <c r="U591" s="271"/>
      <c r="V591" s="178"/>
      <c r="W591" s="178"/>
      <c r="X591" s="178"/>
      <c r="Y591" s="178"/>
      <c r="Z591" s="178"/>
      <c r="AA591" s="178"/>
      <c r="AB591" s="178"/>
      <c r="AC591" s="178"/>
      <c r="AD591" s="178"/>
      <c r="AE591" s="178"/>
      <c r="AF591" s="178"/>
      <c r="AG591" s="178"/>
      <c r="AH591" s="178"/>
      <c r="AI591" s="178"/>
      <c r="AJ591" s="178"/>
      <c r="AK591" s="178"/>
      <c r="AL591" s="178"/>
      <c r="AM591" s="178"/>
      <c r="AN591" s="178"/>
      <c r="AO591" s="178"/>
      <c r="AP591" s="178"/>
      <c r="AQ591" s="178"/>
      <c r="AR591" s="178"/>
      <c r="AS591" s="178"/>
      <c r="AT591" s="178"/>
      <c r="BI591" s="178"/>
      <c r="BJ591" s="178"/>
      <c r="BK591" s="178"/>
      <c r="BM591" s="178"/>
      <c r="BN591" s="178"/>
      <c r="BO591" s="178"/>
      <c r="BP591" s="178"/>
      <c r="BQ591" s="178"/>
    </row>
    <row r="592" spans="1:69" ht="30" customHeight="1" x14ac:dyDescent="0.15">
      <c r="A592" s="17"/>
      <c r="B592" s="17"/>
      <c r="C592" s="17"/>
      <c r="D592" s="17"/>
      <c r="E592" s="17"/>
      <c r="F592" s="17"/>
      <c r="G592" s="17"/>
      <c r="H592" s="270"/>
      <c r="I592" s="270"/>
      <c r="J592" s="178"/>
      <c r="K592" s="178"/>
      <c r="L592" s="178"/>
      <c r="M592" s="178"/>
      <c r="N592" s="178"/>
      <c r="O592" s="178"/>
      <c r="P592" s="178"/>
      <c r="Q592" s="178"/>
      <c r="R592" s="178"/>
      <c r="S592" s="178"/>
      <c r="T592" s="178"/>
      <c r="U592" s="271"/>
      <c r="V592" s="178"/>
      <c r="W592" s="178"/>
      <c r="X592" s="178"/>
      <c r="Y592" s="178"/>
      <c r="Z592" s="178"/>
      <c r="AA592" s="178"/>
      <c r="AB592" s="178"/>
      <c r="AC592" s="178"/>
      <c r="AD592" s="178"/>
      <c r="AE592" s="178"/>
      <c r="AF592" s="178"/>
      <c r="AG592" s="178"/>
      <c r="AH592" s="178"/>
      <c r="AI592" s="178"/>
      <c r="AJ592" s="178"/>
      <c r="AK592" s="178"/>
      <c r="AL592" s="178"/>
      <c r="AM592" s="178"/>
      <c r="AN592" s="178"/>
      <c r="AO592" s="178"/>
      <c r="AP592" s="178"/>
      <c r="AQ592" s="178"/>
      <c r="AR592" s="178"/>
      <c r="AS592" s="178"/>
      <c r="AT592" s="178"/>
      <c r="BI592" s="178"/>
      <c r="BJ592" s="178"/>
      <c r="BK592" s="178"/>
      <c r="BM592" s="178"/>
      <c r="BN592" s="178"/>
      <c r="BO592" s="178"/>
      <c r="BP592" s="178"/>
      <c r="BQ592" s="178"/>
    </row>
    <row r="593" spans="1:69" ht="30" customHeight="1" x14ac:dyDescent="0.15">
      <c r="A593" s="17"/>
      <c r="B593" s="17"/>
      <c r="C593" s="17"/>
      <c r="D593" s="17"/>
      <c r="E593" s="17"/>
      <c r="F593" s="17"/>
      <c r="G593" s="17"/>
      <c r="H593" s="270"/>
      <c r="I593" s="270"/>
      <c r="J593" s="178"/>
      <c r="K593" s="178"/>
      <c r="L593" s="178"/>
      <c r="M593" s="178"/>
      <c r="N593" s="178"/>
      <c r="O593" s="178"/>
      <c r="P593" s="178"/>
      <c r="Q593" s="178"/>
      <c r="R593" s="178"/>
      <c r="S593" s="178"/>
      <c r="T593" s="178"/>
      <c r="U593" s="271"/>
      <c r="V593" s="178"/>
      <c r="W593" s="178"/>
      <c r="X593" s="178"/>
      <c r="Y593" s="178"/>
      <c r="Z593" s="178"/>
      <c r="AA593" s="178"/>
      <c r="AB593" s="178"/>
      <c r="AC593" s="178"/>
      <c r="AD593" s="178"/>
      <c r="AE593" s="178"/>
      <c r="AF593" s="178"/>
      <c r="AG593" s="178"/>
      <c r="AH593" s="178"/>
      <c r="AI593" s="178"/>
      <c r="AJ593" s="178"/>
      <c r="AK593" s="178"/>
      <c r="AL593" s="178"/>
      <c r="AM593" s="178"/>
      <c r="AN593" s="178"/>
      <c r="AO593" s="178"/>
      <c r="AP593" s="178"/>
      <c r="AQ593" s="178"/>
      <c r="AR593" s="178"/>
      <c r="AS593" s="178"/>
      <c r="AT593" s="178"/>
      <c r="BI593" s="178"/>
      <c r="BJ593" s="178"/>
      <c r="BK593" s="178"/>
      <c r="BM593" s="178"/>
      <c r="BN593" s="178"/>
      <c r="BO593" s="178"/>
      <c r="BP593" s="178"/>
      <c r="BQ593" s="178"/>
    </row>
    <row r="594" spans="1:69" ht="30" customHeight="1" x14ac:dyDescent="0.15">
      <c r="A594" s="17"/>
      <c r="B594" s="17"/>
      <c r="C594" s="17"/>
      <c r="D594" s="17"/>
      <c r="E594" s="17"/>
      <c r="F594" s="17"/>
      <c r="G594" s="17"/>
      <c r="H594" s="270"/>
      <c r="I594" s="270"/>
      <c r="J594" s="178"/>
      <c r="K594" s="178"/>
      <c r="L594" s="178"/>
      <c r="M594" s="178"/>
      <c r="N594" s="178"/>
      <c r="O594" s="178"/>
      <c r="P594" s="178"/>
      <c r="Q594" s="178"/>
      <c r="R594" s="178"/>
      <c r="S594" s="178"/>
      <c r="T594" s="178"/>
      <c r="U594" s="271"/>
      <c r="V594" s="178"/>
      <c r="W594" s="178"/>
      <c r="X594" s="178"/>
      <c r="Y594" s="178"/>
      <c r="Z594" s="178"/>
      <c r="AA594" s="178"/>
      <c r="AB594" s="178"/>
      <c r="AC594" s="178"/>
      <c r="AD594" s="178"/>
      <c r="AE594" s="178"/>
      <c r="AF594" s="178"/>
      <c r="AG594" s="178"/>
      <c r="AH594" s="178"/>
      <c r="AI594" s="178"/>
      <c r="AJ594" s="178"/>
      <c r="AK594" s="178"/>
      <c r="AL594" s="178"/>
      <c r="AM594" s="178"/>
      <c r="AN594" s="178"/>
      <c r="AO594" s="178"/>
      <c r="AP594" s="178"/>
      <c r="AQ594" s="178"/>
      <c r="AR594" s="178"/>
      <c r="AS594" s="178"/>
      <c r="AT594" s="178"/>
      <c r="BI594" s="178"/>
      <c r="BJ594" s="178"/>
      <c r="BK594" s="178"/>
      <c r="BM594" s="178"/>
      <c r="BN594" s="178"/>
      <c r="BO594" s="178"/>
      <c r="BP594" s="178"/>
      <c r="BQ594" s="178"/>
    </row>
    <row r="595" spans="1:69" ht="30" customHeight="1" x14ac:dyDescent="0.15">
      <c r="A595" s="17"/>
      <c r="B595" s="17"/>
      <c r="C595" s="17"/>
      <c r="D595" s="17"/>
      <c r="E595" s="17"/>
      <c r="F595" s="17"/>
      <c r="G595" s="17"/>
      <c r="H595" s="270"/>
      <c r="I595" s="270"/>
      <c r="J595" s="178"/>
      <c r="K595" s="178"/>
      <c r="L595" s="178"/>
      <c r="M595" s="178"/>
      <c r="N595" s="178"/>
      <c r="O595" s="178"/>
      <c r="P595" s="178"/>
      <c r="Q595" s="178"/>
      <c r="R595" s="178"/>
      <c r="S595" s="178"/>
      <c r="T595" s="178"/>
      <c r="U595" s="271"/>
      <c r="V595" s="178"/>
      <c r="W595" s="178"/>
      <c r="X595" s="178"/>
      <c r="Y595" s="178"/>
      <c r="Z595" s="178"/>
      <c r="AA595" s="178"/>
      <c r="AB595" s="178"/>
      <c r="AC595" s="178"/>
      <c r="AD595" s="178"/>
      <c r="AE595" s="178"/>
      <c r="AF595" s="178"/>
      <c r="AG595" s="178"/>
      <c r="AH595" s="178"/>
      <c r="AI595" s="178"/>
      <c r="AJ595" s="178"/>
      <c r="AK595" s="178"/>
      <c r="AL595" s="178"/>
      <c r="AM595" s="178"/>
      <c r="AN595" s="178"/>
      <c r="AO595" s="178"/>
      <c r="AP595" s="178"/>
      <c r="AQ595" s="178"/>
      <c r="AR595" s="178"/>
      <c r="AS595" s="178"/>
      <c r="AT595" s="178"/>
      <c r="BI595" s="178"/>
      <c r="BJ595" s="178"/>
      <c r="BK595" s="178"/>
      <c r="BM595" s="178"/>
      <c r="BN595" s="178"/>
      <c r="BO595" s="178"/>
      <c r="BP595" s="178"/>
      <c r="BQ595" s="178"/>
    </row>
    <row r="596" spans="1:69" ht="30" customHeight="1" x14ac:dyDescent="0.15">
      <c r="A596" s="17"/>
      <c r="B596" s="17"/>
      <c r="C596" s="17"/>
      <c r="D596" s="17"/>
      <c r="E596" s="17"/>
      <c r="F596" s="17"/>
      <c r="G596" s="17"/>
      <c r="H596" s="270"/>
      <c r="I596" s="270"/>
      <c r="J596" s="178"/>
      <c r="K596" s="178"/>
      <c r="L596" s="178"/>
      <c r="M596" s="178"/>
      <c r="N596" s="178"/>
      <c r="O596" s="178"/>
      <c r="P596" s="178"/>
      <c r="Q596" s="178"/>
      <c r="R596" s="178"/>
      <c r="S596" s="178"/>
      <c r="T596" s="178"/>
      <c r="U596" s="271"/>
      <c r="V596" s="178"/>
      <c r="W596" s="178"/>
      <c r="X596" s="178"/>
      <c r="Y596" s="178"/>
      <c r="Z596" s="178"/>
      <c r="AA596" s="178"/>
      <c r="AB596" s="178"/>
      <c r="AC596" s="178"/>
      <c r="AD596" s="178"/>
      <c r="AE596" s="178"/>
      <c r="AF596" s="178"/>
      <c r="AG596" s="178"/>
      <c r="AH596" s="178"/>
      <c r="AI596" s="178"/>
      <c r="AJ596" s="178"/>
      <c r="AK596" s="178"/>
      <c r="AL596" s="178"/>
      <c r="AM596" s="178"/>
      <c r="AN596" s="178"/>
      <c r="AO596" s="178"/>
      <c r="AP596" s="178"/>
      <c r="AQ596" s="178"/>
      <c r="AR596" s="178"/>
      <c r="AS596" s="178"/>
      <c r="AT596" s="178"/>
      <c r="BI596" s="178"/>
      <c r="BJ596" s="178"/>
      <c r="BK596" s="178"/>
      <c r="BM596" s="178"/>
      <c r="BN596" s="178"/>
      <c r="BO596" s="178"/>
      <c r="BP596" s="178"/>
      <c r="BQ596" s="178"/>
    </row>
    <row r="597" spans="1:69" ht="30" customHeight="1" x14ac:dyDescent="0.15">
      <c r="A597" s="17"/>
      <c r="B597" s="17"/>
      <c r="C597" s="17"/>
      <c r="D597" s="17"/>
      <c r="E597" s="17"/>
      <c r="F597" s="17"/>
      <c r="G597" s="17"/>
      <c r="H597" s="270"/>
      <c r="I597" s="270"/>
      <c r="J597" s="178"/>
      <c r="K597" s="178"/>
      <c r="L597" s="178"/>
      <c r="M597" s="178"/>
      <c r="N597" s="178"/>
      <c r="O597" s="178"/>
      <c r="P597" s="178"/>
      <c r="Q597" s="178"/>
      <c r="R597" s="178"/>
      <c r="S597" s="178"/>
      <c r="T597" s="178"/>
      <c r="U597" s="271"/>
      <c r="V597" s="178"/>
      <c r="W597" s="178"/>
      <c r="X597" s="178"/>
      <c r="Y597" s="178"/>
      <c r="Z597" s="178"/>
      <c r="AA597" s="178"/>
      <c r="AB597" s="178"/>
      <c r="AC597" s="178"/>
      <c r="AD597" s="178"/>
      <c r="AE597" s="178"/>
      <c r="AF597" s="178"/>
      <c r="AG597" s="178"/>
      <c r="AH597" s="178"/>
      <c r="AI597" s="178"/>
      <c r="AJ597" s="178"/>
      <c r="AK597" s="178"/>
      <c r="AL597" s="178"/>
      <c r="AM597" s="178"/>
      <c r="AN597" s="178"/>
      <c r="AO597" s="178"/>
      <c r="AP597" s="178"/>
      <c r="AQ597" s="178"/>
      <c r="AR597" s="178"/>
      <c r="AS597" s="178"/>
      <c r="AT597" s="178"/>
      <c r="BI597" s="178"/>
      <c r="BJ597" s="178"/>
      <c r="BK597" s="178"/>
      <c r="BM597" s="178"/>
      <c r="BN597" s="178"/>
      <c r="BO597" s="178"/>
      <c r="BP597" s="178"/>
      <c r="BQ597" s="178"/>
    </row>
    <row r="598" spans="1:69" ht="30" customHeight="1" x14ac:dyDescent="0.15">
      <c r="A598" s="17"/>
      <c r="B598" s="17"/>
      <c r="C598" s="17"/>
      <c r="D598" s="17"/>
      <c r="E598" s="17"/>
      <c r="F598" s="17"/>
      <c r="G598" s="17"/>
      <c r="H598" s="270"/>
      <c r="I598" s="270"/>
      <c r="J598" s="178"/>
      <c r="K598" s="178"/>
      <c r="L598" s="178"/>
      <c r="M598" s="178"/>
      <c r="N598" s="178"/>
      <c r="O598" s="178"/>
      <c r="P598" s="178"/>
      <c r="Q598" s="178"/>
      <c r="R598" s="178"/>
      <c r="S598" s="178"/>
      <c r="T598" s="178"/>
      <c r="U598" s="271"/>
      <c r="V598" s="178"/>
      <c r="W598" s="178"/>
      <c r="X598" s="178"/>
      <c r="Y598" s="178"/>
      <c r="Z598" s="178"/>
      <c r="AA598" s="178"/>
      <c r="AB598" s="178"/>
      <c r="AC598" s="178"/>
      <c r="AD598" s="178"/>
      <c r="AE598" s="178"/>
      <c r="AF598" s="178"/>
      <c r="AG598" s="178"/>
      <c r="AH598" s="178"/>
      <c r="AI598" s="178"/>
      <c r="AJ598" s="178"/>
      <c r="AK598" s="178"/>
      <c r="AL598" s="178"/>
      <c r="AM598" s="178"/>
      <c r="AN598" s="178"/>
      <c r="AO598" s="178"/>
      <c r="AP598" s="178"/>
      <c r="AQ598" s="178"/>
      <c r="AR598" s="178"/>
      <c r="AS598" s="178"/>
      <c r="AT598" s="178"/>
      <c r="BI598" s="178"/>
      <c r="BJ598" s="178"/>
      <c r="BK598" s="178"/>
      <c r="BM598" s="178"/>
      <c r="BN598" s="178"/>
      <c r="BO598" s="178"/>
      <c r="BP598" s="178"/>
      <c r="BQ598" s="178"/>
    </row>
    <row r="599" spans="1:69" ht="30" customHeight="1" x14ac:dyDescent="0.15">
      <c r="A599" s="17"/>
      <c r="B599" s="17"/>
      <c r="C599" s="17"/>
      <c r="D599" s="17"/>
      <c r="E599" s="17"/>
      <c r="F599" s="17"/>
      <c r="G599" s="17"/>
      <c r="H599" s="270"/>
      <c r="I599" s="270"/>
      <c r="J599" s="178"/>
      <c r="K599" s="178"/>
      <c r="L599" s="178"/>
      <c r="M599" s="178"/>
      <c r="N599" s="178"/>
      <c r="O599" s="178"/>
      <c r="P599" s="178"/>
      <c r="Q599" s="178"/>
      <c r="R599" s="178"/>
      <c r="S599" s="178"/>
      <c r="T599" s="178"/>
      <c r="U599" s="271"/>
      <c r="V599" s="178"/>
      <c r="W599" s="178"/>
      <c r="X599" s="178"/>
      <c r="Y599" s="178"/>
      <c r="Z599" s="178"/>
      <c r="AA599" s="178"/>
      <c r="AB599" s="178"/>
      <c r="AC599" s="178"/>
      <c r="AD599" s="178"/>
      <c r="AE599" s="178"/>
      <c r="AF599" s="178"/>
      <c r="AG599" s="178"/>
      <c r="AH599" s="178"/>
      <c r="AI599" s="178"/>
      <c r="AJ599" s="178"/>
      <c r="AK599" s="178"/>
      <c r="AL599" s="178"/>
      <c r="AM599" s="178"/>
      <c r="AN599" s="178"/>
      <c r="AO599" s="178"/>
      <c r="AP599" s="178"/>
      <c r="AQ599" s="178"/>
      <c r="AR599" s="178"/>
      <c r="AS599" s="178"/>
      <c r="AT599" s="178"/>
      <c r="BI599" s="178"/>
      <c r="BJ599" s="178"/>
      <c r="BK599" s="178"/>
      <c r="BM599" s="178"/>
      <c r="BN599" s="178"/>
      <c r="BO599" s="178"/>
      <c r="BP599" s="178"/>
      <c r="BQ599" s="178"/>
    </row>
    <row r="600" spans="1:69" ht="30" customHeight="1" x14ac:dyDescent="0.15">
      <c r="A600" s="17"/>
      <c r="B600" s="17"/>
      <c r="C600" s="17"/>
      <c r="D600" s="17"/>
      <c r="E600" s="17"/>
      <c r="F600" s="17"/>
      <c r="G600" s="17"/>
      <c r="H600" s="270"/>
      <c r="I600" s="270"/>
      <c r="J600" s="178"/>
      <c r="K600" s="178"/>
      <c r="L600" s="178"/>
      <c r="M600" s="178"/>
      <c r="N600" s="178"/>
      <c r="O600" s="178"/>
      <c r="P600" s="178"/>
      <c r="Q600" s="178"/>
      <c r="R600" s="178"/>
      <c r="S600" s="178"/>
      <c r="T600" s="178"/>
      <c r="U600" s="271"/>
      <c r="V600" s="178"/>
      <c r="W600" s="178"/>
      <c r="X600" s="178"/>
      <c r="Y600" s="178"/>
      <c r="Z600" s="178"/>
      <c r="AA600" s="178"/>
      <c r="AB600" s="178"/>
      <c r="AC600" s="178"/>
      <c r="AD600" s="178"/>
      <c r="AE600" s="178"/>
      <c r="AF600" s="178"/>
      <c r="AG600" s="178"/>
      <c r="AH600" s="178"/>
      <c r="AI600" s="178"/>
      <c r="AJ600" s="178"/>
      <c r="AK600" s="178"/>
      <c r="AL600" s="178"/>
      <c r="AM600" s="178"/>
      <c r="AN600" s="178"/>
      <c r="AO600" s="178"/>
      <c r="AP600" s="178"/>
      <c r="AQ600" s="178"/>
      <c r="AR600" s="178"/>
      <c r="AS600" s="178"/>
      <c r="AT600" s="178"/>
      <c r="BI600" s="178"/>
      <c r="BJ600" s="178"/>
      <c r="BK600" s="178"/>
      <c r="BM600" s="178"/>
      <c r="BN600" s="178"/>
      <c r="BO600" s="178"/>
      <c r="BP600" s="178"/>
      <c r="BQ600" s="178"/>
    </row>
    <row r="601" spans="1:69" ht="30" customHeight="1" x14ac:dyDescent="0.15">
      <c r="A601" s="17"/>
      <c r="B601" s="17"/>
      <c r="C601" s="17"/>
      <c r="D601" s="17"/>
      <c r="E601" s="17"/>
      <c r="F601" s="17"/>
      <c r="G601" s="17"/>
      <c r="H601" s="270"/>
      <c r="I601" s="270"/>
      <c r="J601" s="178"/>
      <c r="K601" s="178"/>
      <c r="L601" s="178"/>
      <c r="M601" s="178"/>
      <c r="N601" s="178"/>
      <c r="O601" s="178"/>
      <c r="P601" s="178"/>
      <c r="Q601" s="178"/>
      <c r="R601" s="178"/>
      <c r="S601" s="178"/>
      <c r="T601" s="178"/>
      <c r="U601" s="271"/>
      <c r="V601" s="178"/>
      <c r="W601" s="178"/>
      <c r="X601" s="178"/>
      <c r="Y601" s="178"/>
      <c r="Z601" s="178"/>
      <c r="AA601" s="178"/>
      <c r="AB601" s="178"/>
      <c r="AC601" s="178"/>
      <c r="AD601" s="178"/>
      <c r="AE601" s="178"/>
      <c r="AF601" s="178"/>
      <c r="AG601" s="178"/>
      <c r="AH601" s="178"/>
      <c r="AI601" s="178"/>
      <c r="AJ601" s="178"/>
      <c r="AK601" s="178"/>
      <c r="AL601" s="178"/>
      <c r="AM601" s="178"/>
      <c r="AN601" s="178"/>
      <c r="AO601" s="178"/>
      <c r="AP601" s="178"/>
      <c r="AQ601" s="178"/>
      <c r="AR601" s="178"/>
      <c r="AS601" s="178"/>
      <c r="AT601" s="178"/>
      <c r="BI601" s="178"/>
      <c r="BJ601" s="178"/>
      <c r="BK601" s="178"/>
      <c r="BM601" s="178"/>
      <c r="BN601" s="178"/>
      <c r="BO601" s="178"/>
      <c r="BP601" s="178"/>
      <c r="BQ601" s="178"/>
    </row>
    <row r="602" spans="1:69" ht="30" customHeight="1" x14ac:dyDescent="0.15">
      <c r="A602" s="17"/>
      <c r="B602" s="17"/>
      <c r="C602" s="17"/>
      <c r="D602" s="17"/>
      <c r="E602" s="17"/>
      <c r="F602" s="17"/>
      <c r="G602" s="17"/>
      <c r="H602" s="270"/>
      <c r="I602" s="270"/>
      <c r="J602" s="178"/>
      <c r="K602" s="178"/>
      <c r="L602" s="178"/>
      <c r="M602" s="178"/>
      <c r="N602" s="178"/>
      <c r="O602" s="178"/>
      <c r="P602" s="178"/>
      <c r="Q602" s="178"/>
      <c r="R602" s="178"/>
      <c r="S602" s="178"/>
      <c r="T602" s="178"/>
      <c r="U602" s="271"/>
      <c r="V602" s="178"/>
      <c r="W602" s="178"/>
      <c r="X602" s="178"/>
      <c r="Y602" s="178"/>
      <c r="Z602" s="178"/>
      <c r="AA602" s="178"/>
      <c r="AB602" s="178"/>
      <c r="AC602" s="178"/>
      <c r="AD602" s="178"/>
      <c r="AE602" s="178"/>
      <c r="AF602" s="178"/>
      <c r="AG602" s="178"/>
      <c r="AH602" s="178"/>
      <c r="AI602" s="178"/>
      <c r="AJ602" s="178"/>
      <c r="AK602" s="178"/>
      <c r="AL602" s="178"/>
      <c r="AM602" s="178"/>
      <c r="AN602" s="178"/>
      <c r="AO602" s="178"/>
      <c r="AP602" s="178"/>
      <c r="AQ602" s="178"/>
      <c r="AR602" s="178"/>
      <c r="AS602" s="178"/>
      <c r="AT602" s="178"/>
      <c r="BI602" s="178"/>
      <c r="BJ602" s="178"/>
      <c r="BK602" s="178"/>
      <c r="BM602" s="178"/>
      <c r="BN602" s="178"/>
      <c r="BO602" s="178"/>
      <c r="BP602" s="178"/>
      <c r="BQ602" s="178"/>
    </row>
    <row r="603" spans="1:69" ht="30" customHeight="1" x14ac:dyDescent="0.15">
      <c r="A603" s="17"/>
      <c r="B603" s="17"/>
      <c r="C603" s="17"/>
      <c r="D603" s="17"/>
      <c r="E603" s="17"/>
      <c r="F603" s="17"/>
      <c r="G603" s="17"/>
      <c r="H603" s="270"/>
      <c r="I603" s="270"/>
      <c r="J603" s="178"/>
      <c r="K603" s="178"/>
      <c r="L603" s="178"/>
      <c r="M603" s="178"/>
      <c r="N603" s="178"/>
      <c r="O603" s="178"/>
      <c r="P603" s="178"/>
      <c r="Q603" s="178"/>
      <c r="R603" s="178"/>
      <c r="S603" s="178"/>
      <c r="T603" s="178"/>
      <c r="U603" s="271"/>
      <c r="V603" s="178"/>
      <c r="W603" s="178"/>
      <c r="X603" s="178"/>
      <c r="Y603" s="178"/>
      <c r="Z603" s="178"/>
      <c r="AA603" s="178"/>
      <c r="AB603" s="178"/>
      <c r="AC603" s="178"/>
      <c r="AD603" s="178"/>
      <c r="AE603" s="178"/>
      <c r="AF603" s="178"/>
      <c r="AG603" s="178"/>
      <c r="AH603" s="178"/>
      <c r="AI603" s="178"/>
      <c r="AJ603" s="178"/>
      <c r="AK603" s="178"/>
      <c r="AL603" s="178"/>
      <c r="AM603" s="178"/>
      <c r="AN603" s="178"/>
      <c r="AO603" s="178"/>
      <c r="AP603" s="178"/>
      <c r="AQ603" s="178"/>
      <c r="AR603" s="178"/>
      <c r="AS603" s="178"/>
      <c r="AT603" s="178"/>
      <c r="BI603" s="178"/>
      <c r="BJ603" s="178"/>
      <c r="BK603" s="178"/>
      <c r="BM603" s="178"/>
      <c r="BN603" s="178"/>
      <c r="BO603" s="178"/>
      <c r="BP603" s="178"/>
      <c r="BQ603" s="178"/>
    </row>
    <row r="604" spans="1:69" ht="30" customHeight="1" x14ac:dyDescent="0.15">
      <c r="A604" s="17"/>
      <c r="B604" s="17"/>
      <c r="C604" s="17"/>
      <c r="D604" s="17"/>
      <c r="E604" s="17"/>
      <c r="F604" s="17"/>
      <c r="G604" s="17"/>
      <c r="H604" s="270"/>
      <c r="I604" s="270"/>
      <c r="J604" s="178"/>
      <c r="K604" s="178"/>
      <c r="L604" s="178"/>
      <c r="M604" s="178"/>
      <c r="N604" s="178"/>
      <c r="O604" s="178"/>
      <c r="P604" s="178"/>
      <c r="Q604" s="178"/>
      <c r="R604" s="178"/>
      <c r="S604" s="178"/>
      <c r="T604" s="178"/>
      <c r="U604" s="271"/>
      <c r="V604" s="178"/>
      <c r="W604" s="178"/>
      <c r="X604" s="178"/>
      <c r="Y604" s="178"/>
      <c r="Z604" s="178"/>
      <c r="AA604" s="178"/>
      <c r="AB604" s="178"/>
      <c r="AC604" s="178"/>
      <c r="AD604" s="178"/>
      <c r="AE604" s="178"/>
      <c r="AF604" s="178"/>
      <c r="AG604" s="178"/>
      <c r="AH604" s="178"/>
      <c r="AI604" s="178"/>
      <c r="AJ604" s="178"/>
      <c r="AK604" s="178"/>
      <c r="AL604" s="178"/>
      <c r="AM604" s="178"/>
      <c r="AN604" s="178"/>
      <c r="AO604" s="178"/>
      <c r="AP604" s="178"/>
      <c r="AQ604" s="178"/>
      <c r="AR604" s="178"/>
      <c r="AS604" s="178"/>
      <c r="AT604" s="178"/>
      <c r="BI604" s="178"/>
      <c r="BJ604" s="178"/>
      <c r="BK604" s="178"/>
      <c r="BM604" s="178"/>
      <c r="BN604" s="178"/>
      <c r="BO604" s="178"/>
      <c r="BP604" s="178"/>
      <c r="BQ604" s="178"/>
    </row>
    <row r="605" spans="1:69" ht="30" customHeight="1" x14ac:dyDescent="0.15">
      <c r="A605" s="17"/>
      <c r="B605" s="17"/>
      <c r="C605" s="17"/>
      <c r="D605" s="17"/>
      <c r="E605" s="17"/>
      <c r="F605" s="17"/>
      <c r="G605" s="17"/>
      <c r="H605" s="270"/>
      <c r="I605" s="270"/>
      <c r="J605" s="178"/>
      <c r="K605" s="178"/>
      <c r="L605" s="178"/>
      <c r="M605" s="178"/>
      <c r="N605" s="178"/>
      <c r="O605" s="178"/>
      <c r="P605" s="178"/>
      <c r="Q605" s="178"/>
      <c r="R605" s="178"/>
      <c r="S605" s="178"/>
      <c r="T605" s="178"/>
      <c r="U605" s="271"/>
      <c r="V605" s="178"/>
      <c r="W605" s="178"/>
      <c r="X605" s="178"/>
      <c r="Y605" s="178"/>
      <c r="Z605" s="178"/>
      <c r="AA605" s="178"/>
      <c r="AB605" s="178"/>
      <c r="AC605" s="178"/>
      <c r="AD605" s="178"/>
      <c r="AE605" s="178"/>
      <c r="AF605" s="178"/>
      <c r="AG605" s="178"/>
      <c r="AH605" s="178"/>
      <c r="AI605" s="178"/>
      <c r="AJ605" s="178"/>
      <c r="AK605" s="178"/>
      <c r="AL605" s="178"/>
      <c r="AM605" s="178"/>
      <c r="AN605" s="178"/>
      <c r="AO605" s="178"/>
      <c r="AP605" s="178"/>
      <c r="AQ605" s="178"/>
      <c r="AR605" s="178"/>
      <c r="AS605" s="178"/>
      <c r="AT605" s="178"/>
      <c r="BI605" s="178"/>
      <c r="BJ605" s="178"/>
      <c r="BK605" s="178"/>
      <c r="BM605" s="178"/>
      <c r="BN605" s="178"/>
      <c r="BO605" s="178"/>
      <c r="BP605" s="178"/>
      <c r="BQ605" s="178"/>
    </row>
    <row r="606" spans="1:69" ht="30" customHeight="1" x14ac:dyDescent="0.15">
      <c r="A606" s="17"/>
      <c r="B606" s="17"/>
      <c r="C606" s="17"/>
      <c r="D606" s="17"/>
      <c r="E606" s="17"/>
      <c r="F606" s="17"/>
      <c r="G606" s="17"/>
      <c r="H606" s="270"/>
      <c r="I606" s="270"/>
      <c r="J606" s="178"/>
      <c r="K606" s="178"/>
      <c r="L606" s="178"/>
      <c r="M606" s="178"/>
      <c r="N606" s="178"/>
      <c r="O606" s="178"/>
      <c r="P606" s="178"/>
      <c r="Q606" s="178"/>
      <c r="R606" s="178"/>
      <c r="S606" s="178"/>
      <c r="T606" s="178"/>
      <c r="U606" s="271"/>
      <c r="V606" s="178"/>
      <c r="W606" s="178"/>
      <c r="X606" s="178"/>
      <c r="Y606" s="178"/>
      <c r="Z606" s="178"/>
      <c r="AA606" s="178"/>
      <c r="AB606" s="178"/>
      <c r="AC606" s="178"/>
      <c r="AD606" s="178"/>
      <c r="AE606" s="178"/>
      <c r="AF606" s="178"/>
      <c r="AG606" s="178"/>
      <c r="AH606" s="178"/>
      <c r="AI606" s="178"/>
      <c r="AJ606" s="178"/>
      <c r="AK606" s="178"/>
      <c r="AL606" s="178"/>
      <c r="AM606" s="178"/>
      <c r="AN606" s="178"/>
      <c r="AO606" s="178"/>
      <c r="AP606" s="178"/>
      <c r="AQ606" s="178"/>
      <c r="AR606" s="178"/>
      <c r="AS606" s="178"/>
      <c r="AT606" s="178"/>
      <c r="BI606" s="178"/>
      <c r="BJ606" s="178"/>
      <c r="BK606" s="178"/>
      <c r="BM606" s="178"/>
      <c r="BN606" s="178"/>
      <c r="BO606" s="178"/>
      <c r="BP606" s="178"/>
      <c r="BQ606" s="178"/>
    </row>
    <row r="607" spans="1:69" ht="30" customHeight="1" x14ac:dyDescent="0.15">
      <c r="A607" s="17"/>
      <c r="B607" s="17"/>
      <c r="C607" s="17"/>
      <c r="D607" s="17"/>
      <c r="E607" s="17"/>
      <c r="F607" s="17"/>
      <c r="G607" s="17"/>
      <c r="H607" s="270"/>
      <c r="I607" s="270"/>
      <c r="J607" s="178"/>
      <c r="K607" s="178"/>
      <c r="L607" s="178"/>
      <c r="M607" s="178"/>
      <c r="N607" s="178"/>
      <c r="O607" s="178"/>
      <c r="P607" s="178"/>
      <c r="Q607" s="178"/>
      <c r="R607" s="178"/>
      <c r="S607" s="178"/>
      <c r="T607" s="178"/>
      <c r="U607" s="271"/>
      <c r="V607" s="178"/>
      <c r="W607" s="178"/>
      <c r="X607" s="178"/>
      <c r="Y607" s="178"/>
      <c r="Z607" s="178"/>
      <c r="AA607" s="178"/>
      <c r="AB607" s="178"/>
      <c r="AC607" s="178"/>
      <c r="AD607" s="178"/>
      <c r="AE607" s="178"/>
      <c r="AF607" s="178"/>
      <c r="AG607" s="178"/>
      <c r="AH607" s="178"/>
      <c r="AI607" s="178"/>
      <c r="AJ607" s="178"/>
      <c r="AK607" s="178"/>
      <c r="AL607" s="178"/>
      <c r="AM607" s="178"/>
      <c r="AN607" s="178"/>
      <c r="AO607" s="178"/>
      <c r="AP607" s="178"/>
      <c r="AQ607" s="178"/>
      <c r="AR607" s="178"/>
      <c r="AS607" s="178"/>
      <c r="AT607" s="178"/>
      <c r="BI607" s="178"/>
      <c r="BJ607" s="178"/>
      <c r="BK607" s="178"/>
      <c r="BM607" s="178"/>
      <c r="BN607" s="178"/>
      <c r="BO607" s="178"/>
      <c r="BP607" s="178"/>
      <c r="BQ607" s="178"/>
    </row>
    <row r="608" spans="1:69" ht="30" customHeight="1" x14ac:dyDescent="0.15">
      <c r="A608" s="17"/>
      <c r="B608" s="17"/>
      <c r="C608" s="17"/>
      <c r="D608" s="17"/>
      <c r="E608" s="17"/>
      <c r="F608" s="17"/>
      <c r="G608" s="17"/>
      <c r="H608" s="270"/>
      <c r="I608" s="270"/>
      <c r="J608" s="178"/>
      <c r="K608" s="178"/>
      <c r="L608" s="178"/>
      <c r="M608" s="178"/>
      <c r="N608" s="178"/>
      <c r="O608" s="178"/>
      <c r="P608" s="178"/>
      <c r="Q608" s="178"/>
      <c r="R608" s="178"/>
      <c r="S608" s="178"/>
      <c r="T608" s="178"/>
      <c r="U608" s="271"/>
      <c r="V608" s="178"/>
      <c r="W608" s="178"/>
      <c r="X608" s="178"/>
      <c r="Y608" s="178"/>
      <c r="Z608" s="178"/>
      <c r="AA608" s="178"/>
      <c r="AB608" s="178"/>
      <c r="AC608" s="178"/>
      <c r="AD608" s="178"/>
      <c r="AE608" s="178"/>
      <c r="AF608" s="178"/>
      <c r="AG608" s="178"/>
      <c r="AH608" s="178"/>
      <c r="AI608" s="178"/>
      <c r="AJ608" s="178"/>
      <c r="AK608" s="178"/>
      <c r="AL608" s="178"/>
      <c r="AM608" s="178"/>
      <c r="AN608" s="178"/>
      <c r="AO608" s="178"/>
      <c r="AP608" s="178"/>
      <c r="AQ608" s="178"/>
      <c r="AR608" s="178"/>
      <c r="AS608" s="178"/>
      <c r="AT608" s="178"/>
      <c r="BI608" s="178"/>
      <c r="BJ608" s="178"/>
      <c r="BK608" s="178"/>
      <c r="BM608" s="178"/>
      <c r="BN608" s="178"/>
      <c r="BO608" s="178"/>
      <c r="BP608" s="178"/>
      <c r="BQ608" s="178"/>
    </row>
    <row r="609" spans="1:69" ht="30" customHeight="1" x14ac:dyDescent="0.15">
      <c r="A609" s="17"/>
      <c r="B609" s="17"/>
      <c r="C609" s="17"/>
      <c r="D609" s="17"/>
      <c r="E609" s="17"/>
      <c r="F609" s="17"/>
      <c r="G609" s="17"/>
      <c r="H609" s="270"/>
      <c r="I609" s="270"/>
      <c r="J609" s="178"/>
      <c r="K609" s="178"/>
      <c r="L609" s="178"/>
      <c r="M609" s="178"/>
      <c r="N609" s="178"/>
      <c r="O609" s="178"/>
      <c r="P609" s="178"/>
      <c r="Q609" s="178"/>
      <c r="R609" s="178"/>
      <c r="S609" s="178"/>
      <c r="T609" s="178"/>
      <c r="U609" s="271"/>
      <c r="V609" s="178"/>
      <c r="W609" s="178"/>
      <c r="X609" s="178"/>
      <c r="Y609" s="178"/>
      <c r="Z609" s="178"/>
      <c r="AA609" s="178"/>
      <c r="AB609" s="178"/>
      <c r="AC609" s="178"/>
      <c r="AD609" s="178"/>
      <c r="AE609" s="178"/>
      <c r="AF609" s="178"/>
      <c r="AG609" s="178"/>
      <c r="AH609" s="178"/>
      <c r="AI609" s="178"/>
      <c r="AJ609" s="178"/>
      <c r="AK609" s="178"/>
      <c r="AL609" s="178"/>
      <c r="AM609" s="178"/>
      <c r="AN609" s="178"/>
      <c r="AO609" s="178"/>
      <c r="AP609" s="178"/>
      <c r="AQ609" s="178"/>
      <c r="AR609" s="178"/>
      <c r="AS609" s="178"/>
      <c r="AT609" s="178"/>
      <c r="BI609" s="178"/>
      <c r="BJ609" s="178"/>
      <c r="BK609" s="178"/>
      <c r="BM609" s="178"/>
      <c r="BN609" s="178"/>
      <c r="BO609" s="178"/>
      <c r="BP609" s="178"/>
      <c r="BQ609" s="178"/>
    </row>
    <row r="610" spans="1:69" ht="30" customHeight="1" x14ac:dyDescent="0.15">
      <c r="A610" s="17"/>
      <c r="B610" s="17"/>
      <c r="C610" s="17"/>
      <c r="D610" s="17"/>
      <c r="E610" s="17"/>
      <c r="F610" s="17"/>
      <c r="G610" s="17"/>
      <c r="H610" s="270"/>
      <c r="I610" s="270"/>
      <c r="J610" s="178"/>
      <c r="K610" s="178"/>
      <c r="L610" s="178"/>
      <c r="M610" s="178"/>
      <c r="N610" s="178"/>
      <c r="O610" s="178"/>
      <c r="P610" s="178"/>
      <c r="Q610" s="178"/>
      <c r="R610" s="178"/>
      <c r="S610" s="178"/>
      <c r="T610" s="178"/>
      <c r="U610" s="271"/>
      <c r="V610" s="178"/>
      <c r="W610" s="178"/>
      <c r="X610" s="178"/>
      <c r="Y610" s="178"/>
      <c r="Z610" s="178"/>
      <c r="AA610" s="178"/>
      <c r="AB610" s="178"/>
      <c r="AC610" s="178"/>
      <c r="AD610" s="178"/>
      <c r="AE610" s="178"/>
      <c r="AF610" s="178"/>
      <c r="AG610" s="178"/>
      <c r="AH610" s="178"/>
      <c r="AI610" s="178"/>
      <c r="AJ610" s="178"/>
      <c r="AK610" s="178"/>
      <c r="AL610" s="178"/>
      <c r="AM610" s="178"/>
      <c r="AN610" s="178"/>
      <c r="AO610" s="178"/>
      <c r="AP610" s="178"/>
      <c r="AQ610" s="178"/>
      <c r="AR610" s="178"/>
      <c r="AS610" s="178"/>
      <c r="AT610" s="178"/>
      <c r="BI610" s="178"/>
      <c r="BJ610" s="178"/>
      <c r="BK610" s="178"/>
      <c r="BM610" s="178"/>
      <c r="BN610" s="178"/>
      <c r="BO610" s="178"/>
      <c r="BP610" s="178"/>
      <c r="BQ610" s="178"/>
    </row>
    <row r="611" spans="1:69" ht="30" customHeight="1" x14ac:dyDescent="0.15">
      <c r="A611" s="17"/>
      <c r="B611" s="17"/>
      <c r="C611" s="17"/>
      <c r="D611" s="17"/>
      <c r="E611" s="17"/>
      <c r="F611" s="17"/>
      <c r="G611" s="17"/>
      <c r="H611" s="270"/>
      <c r="I611" s="270"/>
      <c r="J611" s="178"/>
      <c r="K611" s="178"/>
      <c r="L611" s="178"/>
      <c r="M611" s="178"/>
      <c r="N611" s="178"/>
      <c r="O611" s="178"/>
      <c r="P611" s="178"/>
      <c r="Q611" s="178"/>
      <c r="R611" s="178"/>
      <c r="S611" s="178"/>
      <c r="T611" s="178"/>
      <c r="U611" s="271"/>
      <c r="V611" s="178"/>
      <c r="W611" s="178"/>
      <c r="X611" s="178"/>
      <c r="Y611" s="178"/>
      <c r="Z611" s="178"/>
      <c r="AA611" s="178"/>
      <c r="AB611" s="178"/>
      <c r="AC611" s="178"/>
      <c r="AD611" s="178"/>
      <c r="AE611" s="178"/>
      <c r="AF611" s="178"/>
      <c r="AG611" s="178"/>
      <c r="AH611" s="178"/>
      <c r="AI611" s="178"/>
      <c r="AJ611" s="178"/>
      <c r="AK611" s="178"/>
      <c r="AL611" s="178"/>
      <c r="AM611" s="178"/>
      <c r="AN611" s="178"/>
      <c r="AO611" s="178"/>
      <c r="AP611" s="178"/>
      <c r="AQ611" s="178"/>
      <c r="AR611" s="178"/>
      <c r="AS611" s="178"/>
      <c r="AT611" s="178"/>
      <c r="BI611" s="178"/>
      <c r="BJ611" s="178"/>
      <c r="BK611" s="178"/>
      <c r="BM611" s="178"/>
      <c r="BN611" s="178"/>
      <c r="BO611" s="178"/>
      <c r="BP611" s="178"/>
      <c r="BQ611" s="178"/>
    </row>
    <row r="612" spans="1:69" ht="30" customHeight="1" x14ac:dyDescent="0.15">
      <c r="A612" s="17"/>
      <c r="B612" s="17"/>
      <c r="C612" s="17"/>
      <c r="D612" s="17"/>
      <c r="E612" s="17"/>
      <c r="F612" s="17"/>
      <c r="G612" s="17"/>
      <c r="H612" s="270"/>
      <c r="I612" s="270"/>
      <c r="J612" s="178"/>
      <c r="K612" s="178"/>
      <c r="L612" s="178"/>
      <c r="M612" s="178"/>
      <c r="N612" s="178"/>
      <c r="O612" s="178"/>
      <c r="P612" s="178"/>
      <c r="Q612" s="178"/>
      <c r="R612" s="178"/>
      <c r="S612" s="178"/>
      <c r="T612" s="178"/>
      <c r="U612" s="271"/>
      <c r="V612" s="178"/>
      <c r="W612" s="178"/>
      <c r="X612" s="178"/>
      <c r="Y612" s="178"/>
      <c r="Z612" s="178"/>
      <c r="AA612" s="178"/>
      <c r="AB612" s="178"/>
      <c r="AC612" s="178"/>
      <c r="AD612" s="178"/>
      <c r="AE612" s="178"/>
      <c r="AF612" s="178"/>
      <c r="AG612" s="178"/>
      <c r="AH612" s="178"/>
      <c r="AI612" s="178"/>
      <c r="AJ612" s="178"/>
      <c r="AK612" s="178"/>
      <c r="AL612" s="178"/>
      <c r="AM612" s="178"/>
      <c r="AN612" s="178"/>
      <c r="AO612" s="178"/>
      <c r="AP612" s="178"/>
      <c r="AQ612" s="178"/>
      <c r="AR612" s="178"/>
      <c r="AS612" s="178"/>
      <c r="AT612" s="178"/>
      <c r="BI612" s="178"/>
      <c r="BJ612" s="178"/>
      <c r="BK612" s="178"/>
      <c r="BM612" s="178"/>
      <c r="BN612" s="178"/>
      <c r="BO612" s="178"/>
      <c r="BP612" s="178"/>
      <c r="BQ612" s="178"/>
    </row>
    <row r="613" spans="1:69" ht="30" customHeight="1" x14ac:dyDescent="0.15">
      <c r="A613" s="17"/>
      <c r="B613" s="17"/>
      <c r="C613" s="17"/>
      <c r="D613" s="17"/>
      <c r="E613" s="17"/>
      <c r="F613" s="17"/>
      <c r="G613" s="17"/>
      <c r="H613" s="270"/>
      <c r="I613" s="270"/>
      <c r="J613" s="178"/>
      <c r="K613" s="178"/>
      <c r="L613" s="178"/>
      <c r="M613" s="178"/>
      <c r="N613" s="178"/>
      <c r="O613" s="178"/>
      <c r="P613" s="178"/>
      <c r="Q613" s="178"/>
      <c r="R613" s="178"/>
      <c r="S613" s="178"/>
      <c r="T613" s="178"/>
      <c r="U613" s="271"/>
      <c r="V613" s="178"/>
      <c r="W613" s="178"/>
      <c r="X613" s="178"/>
      <c r="Y613" s="178"/>
      <c r="Z613" s="178"/>
      <c r="AA613" s="178"/>
      <c r="AB613" s="178"/>
      <c r="AC613" s="178"/>
      <c r="AD613" s="178"/>
      <c r="AE613" s="178"/>
      <c r="AF613" s="178"/>
      <c r="AG613" s="178"/>
      <c r="AH613" s="178"/>
      <c r="AI613" s="178"/>
      <c r="AJ613" s="178"/>
      <c r="AK613" s="178"/>
      <c r="AL613" s="178"/>
      <c r="AM613" s="178"/>
      <c r="AN613" s="178"/>
      <c r="AO613" s="178"/>
      <c r="AP613" s="178"/>
      <c r="AQ613" s="178"/>
      <c r="AR613" s="178"/>
      <c r="AS613" s="178"/>
      <c r="AT613" s="178"/>
      <c r="BI613" s="178"/>
      <c r="BJ613" s="178"/>
      <c r="BK613" s="178"/>
      <c r="BM613" s="178"/>
      <c r="BN613" s="178"/>
      <c r="BO613" s="178"/>
      <c r="BP613" s="178"/>
      <c r="BQ613" s="178"/>
    </row>
    <row r="614" spans="1:69" ht="30" customHeight="1" x14ac:dyDescent="0.15">
      <c r="A614" s="17"/>
      <c r="B614" s="17"/>
      <c r="C614" s="17"/>
      <c r="D614" s="17"/>
      <c r="E614" s="17"/>
      <c r="F614" s="17"/>
      <c r="G614" s="17"/>
      <c r="H614" s="270"/>
      <c r="I614" s="270"/>
      <c r="J614" s="178"/>
      <c r="K614" s="178"/>
      <c r="L614" s="178"/>
      <c r="M614" s="178"/>
      <c r="N614" s="178"/>
      <c r="O614" s="178"/>
      <c r="P614" s="178"/>
      <c r="Q614" s="178"/>
      <c r="R614" s="178"/>
      <c r="S614" s="178"/>
      <c r="T614" s="178"/>
      <c r="U614" s="271"/>
      <c r="V614" s="178"/>
      <c r="W614" s="178"/>
      <c r="X614" s="178"/>
      <c r="Y614" s="178"/>
      <c r="Z614" s="178"/>
      <c r="AA614" s="178"/>
      <c r="AB614" s="178"/>
      <c r="AC614" s="178"/>
      <c r="AD614" s="178"/>
      <c r="AE614" s="178"/>
      <c r="AF614" s="178"/>
      <c r="AG614" s="178"/>
      <c r="AH614" s="178"/>
      <c r="AI614" s="178"/>
      <c r="AJ614" s="178"/>
      <c r="AK614" s="178"/>
      <c r="AL614" s="178"/>
      <c r="AM614" s="178"/>
      <c r="AN614" s="178"/>
      <c r="AO614" s="178"/>
      <c r="AP614" s="178"/>
      <c r="AQ614" s="178"/>
      <c r="AR614" s="178"/>
      <c r="AS614" s="178"/>
      <c r="AT614" s="178"/>
      <c r="BI614" s="178"/>
      <c r="BJ614" s="178"/>
      <c r="BK614" s="178"/>
      <c r="BM614" s="178"/>
      <c r="BN614" s="178"/>
      <c r="BO614" s="178"/>
      <c r="BP614" s="178"/>
      <c r="BQ614" s="178"/>
    </row>
    <row r="615" spans="1:69" ht="30" customHeight="1" x14ac:dyDescent="0.15">
      <c r="A615" s="17"/>
      <c r="B615" s="17"/>
      <c r="C615" s="17"/>
      <c r="D615" s="17"/>
      <c r="E615" s="17"/>
      <c r="F615" s="17"/>
      <c r="G615" s="17"/>
      <c r="H615" s="270"/>
      <c r="I615" s="270"/>
      <c r="J615" s="178"/>
      <c r="K615" s="178"/>
      <c r="L615" s="178"/>
      <c r="M615" s="178"/>
      <c r="N615" s="178"/>
      <c r="O615" s="178"/>
      <c r="P615" s="178"/>
      <c r="Q615" s="178"/>
      <c r="R615" s="178"/>
      <c r="S615" s="178"/>
      <c r="T615" s="178"/>
      <c r="U615" s="271"/>
      <c r="V615" s="178"/>
      <c r="W615" s="178"/>
      <c r="X615" s="178"/>
      <c r="Y615" s="178"/>
      <c r="Z615" s="178"/>
      <c r="AA615" s="178"/>
      <c r="AB615" s="178"/>
      <c r="AC615" s="178"/>
      <c r="AD615" s="178"/>
      <c r="AE615" s="178"/>
      <c r="AF615" s="178"/>
      <c r="AG615" s="178"/>
      <c r="AH615" s="178"/>
      <c r="AI615" s="178"/>
      <c r="AJ615" s="178"/>
      <c r="AK615" s="178"/>
      <c r="AL615" s="178"/>
      <c r="AM615" s="178"/>
      <c r="AN615" s="178"/>
      <c r="AO615" s="178"/>
      <c r="AP615" s="178"/>
      <c r="AQ615" s="178"/>
      <c r="AR615" s="178"/>
      <c r="AS615" s="178"/>
      <c r="AT615" s="178"/>
      <c r="BI615" s="178"/>
      <c r="BJ615" s="178"/>
      <c r="BK615" s="178"/>
      <c r="BM615" s="178"/>
      <c r="BN615" s="178"/>
      <c r="BO615" s="178"/>
      <c r="BP615" s="178"/>
      <c r="BQ615" s="178"/>
    </row>
    <row r="616" spans="1:69" ht="30" customHeight="1" x14ac:dyDescent="0.15">
      <c r="A616" s="17"/>
      <c r="B616" s="17"/>
      <c r="C616" s="17"/>
      <c r="D616" s="17"/>
      <c r="E616" s="17"/>
      <c r="F616" s="17"/>
      <c r="G616" s="17"/>
      <c r="H616" s="270"/>
      <c r="I616" s="270"/>
      <c r="J616" s="178"/>
      <c r="K616" s="178"/>
      <c r="L616" s="178"/>
      <c r="M616" s="178"/>
      <c r="N616" s="178"/>
      <c r="O616" s="178"/>
      <c r="P616" s="178"/>
      <c r="Q616" s="178"/>
      <c r="R616" s="178"/>
      <c r="S616" s="178"/>
      <c r="T616" s="178"/>
      <c r="U616" s="271"/>
      <c r="V616" s="178"/>
      <c r="W616" s="178"/>
      <c r="X616" s="178"/>
      <c r="Y616" s="178"/>
      <c r="Z616" s="178"/>
      <c r="AA616" s="178"/>
      <c r="AB616" s="178"/>
      <c r="AC616" s="178"/>
      <c r="AD616" s="178"/>
      <c r="AE616" s="178"/>
      <c r="AF616" s="178"/>
      <c r="AG616" s="178"/>
      <c r="AH616" s="178"/>
      <c r="AI616" s="178"/>
      <c r="AJ616" s="178"/>
      <c r="AK616" s="178"/>
      <c r="AL616" s="178"/>
      <c r="AM616" s="178"/>
      <c r="AN616" s="178"/>
      <c r="AO616" s="178"/>
      <c r="AP616" s="178"/>
      <c r="AQ616" s="178"/>
      <c r="AR616" s="178"/>
      <c r="AS616" s="178"/>
      <c r="AT616" s="178"/>
      <c r="BI616" s="178"/>
      <c r="BJ616" s="178"/>
      <c r="BK616" s="178"/>
      <c r="BM616" s="178"/>
      <c r="BN616" s="178"/>
      <c r="BO616" s="178"/>
      <c r="BP616" s="178"/>
      <c r="BQ616" s="178"/>
    </row>
    <row r="617" spans="1:69" ht="30" customHeight="1" x14ac:dyDescent="0.15">
      <c r="A617" s="17"/>
      <c r="B617" s="17"/>
      <c r="C617" s="17"/>
      <c r="D617" s="17"/>
      <c r="E617" s="17"/>
      <c r="F617" s="17"/>
      <c r="G617" s="17"/>
      <c r="H617" s="270"/>
      <c r="I617" s="270"/>
      <c r="J617" s="178"/>
      <c r="K617" s="178"/>
      <c r="L617" s="178"/>
      <c r="M617" s="178"/>
      <c r="N617" s="178"/>
      <c r="O617" s="178"/>
      <c r="P617" s="178"/>
      <c r="Q617" s="178"/>
      <c r="R617" s="178"/>
      <c r="S617" s="178"/>
      <c r="T617" s="178"/>
      <c r="U617" s="271"/>
      <c r="V617" s="178"/>
      <c r="W617" s="178"/>
      <c r="X617" s="178"/>
      <c r="Y617" s="178"/>
      <c r="Z617" s="178"/>
      <c r="AA617" s="178"/>
      <c r="AB617" s="178"/>
      <c r="AC617" s="178"/>
      <c r="AD617" s="178"/>
      <c r="AE617" s="178"/>
      <c r="AF617" s="178"/>
      <c r="AG617" s="178"/>
      <c r="AH617" s="178"/>
      <c r="AI617" s="178"/>
      <c r="AJ617" s="178"/>
      <c r="AK617" s="178"/>
      <c r="AL617" s="178"/>
      <c r="AM617" s="178"/>
      <c r="AN617" s="178"/>
      <c r="AO617" s="178"/>
      <c r="AP617" s="178"/>
      <c r="AQ617" s="178"/>
      <c r="AR617" s="178"/>
      <c r="AS617" s="178"/>
      <c r="AT617" s="178"/>
      <c r="BI617" s="178"/>
      <c r="BJ617" s="178"/>
      <c r="BK617" s="178"/>
      <c r="BM617" s="178"/>
      <c r="BN617" s="178"/>
      <c r="BO617" s="178"/>
      <c r="BP617" s="178"/>
      <c r="BQ617" s="178"/>
    </row>
    <row r="618" spans="1:69" ht="30" customHeight="1" x14ac:dyDescent="0.15">
      <c r="A618" s="17"/>
      <c r="B618" s="17"/>
      <c r="C618" s="17"/>
      <c r="D618" s="17"/>
      <c r="E618" s="17"/>
      <c r="F618" s="17"/>
      <c r="G618" s="17"/>
      <c r="H618" s="270"/>
      <c r="I618" s="270"/>
      <c r="J618" s="178"/>
      <c r="K618" s="178"/>
      <c r="L618" s="178"/>
      <c r="M618" s="178"/>
      <c r="N618" s="178"/>
      <c r="O618" s="178"/>
      <c r="P618" s="178"/>
      <c r="Q618" s="178"/>
      <c r="R618" s="178"/>
      <c r="S618" s="178"/>
      <c r="T618" s="178"/>
      <c r="U618" s="271"/>
      <c r="V618" s="178"/>
      <c r="W618" s="178"/>
      <c r="X618" s="178"/>
      <c r="Y618" s="178"/>
      <c r="Z618" s="178"/>
      <c r="AA618" s="178"/>
      <c r="AB618" s="178"/>
      <c r="AC618" s="178"/>
      <c r="AD618" s="178"/>
      <c r="AE618" s="178"/>
      <c r="AF618" s="178"/>
      <c r="AG618" s="178"/>
      <c r="AH618" s="178"/>
      <c r="AI618" s="178"/>
      <c r="AJ618" s="178"/>
      <c r="AK618" s="178"/>
      <c r="AL618" s="178"/>
      <c r="AM618" s="178"/>
      <c r="AN618" s="178"/>
      <c r="AO618" s="178"/>
      <c r="AP618" s="178"/>
      <c r="AQ618" s="178"/>
      <c r="AR618" s="178"/>
      <c r="AS618" s="178"/>
      <c r="AT618" s="178"/>
      <c r="BI618" s="178"/>
      <c r="BJ618" s="178"/>
      <c r="BK618" s="178"/>
      <c r="BM618" s="178"/>
      <c r="BN618" s="178"/>
      <c r="BO618" s="178"/>
      <c r="BP618" s="178"/>
      <c r="BQ618" s="178"/>
    </row>
    <row r="619" spans="1:69" ht="30" customHeight="1" x14ac:dyDescent="0.15">
      <c r="A619" s="17"/>
      <c r="B619" s="17"/>
      <c r="C619" s="17"/>
      <c r="D619" s="17"/>
      <c r="E619" s="17"/>
      <c r="F619" s="17"/>
      <c r="G619" s="17"/>
      <c r="H619" s="270"/>
      <c r="I619" s="270"/>
      <c r="J619" s="178"/>
      <c r="K619" s="178"/>
      <c r="L619" s="178"/>
      <c r="M619" s="178"/>
      <c r="N619" s="178"/>
      <c r="O619" s="178"/>
      <c r="P619" s="178"/>
      <c r="Q619" s="178"/>
      <c r="R619" s="178"/>
      <c r="S619" s="178"/>
      <c r="T619" s="178"/>
      <c r="U619" s="271"/>
      <c r="V619" s="178"/>
      <c r="W619" s="178"/>
      <c r="X619" s="178"/>
      <c r="Y619" s="178"/>
      <c r="Z619" s="178"/>
      <c r="AA619" s="178"/>
      <c r="AB619" s="178"/>
      <c r="AC619" s="178"/>
      <c r="AD619" s="178"/>
      <c r="AE619" s="178"/>
      <c r="AF619" s="178"/>
      <c r="AG619" s="178"/>
      <c r="AH619" s="178"/>
      <c r="AI619" s="178"/>
      <c r="AJ619" s="178"/>
      <c r="AK619" s="178"/>
      <c r="AL619" s="178"/>
      <c r="AM619" s="178"/>
      <c r="AN619" s="178"/>
      <c r="AO619" s="178"/>
      <c r="AP619" s="178"/>
      <c r="AQ619" s="178"/>
      <c r="AR619" s="178"/>
      <c r="AS619" s="178"/>
      <c r="AT619" s="178"/>
      <c r="BI619" s="178"/>
      <c r="BJ619" s="178"/>
      <c r="BK619" s="178"/>
      <c r="BM619" s="178"/>
      <c r="BN619" s="178"/>
      <c r="BO619" s="178"/>
      <c r="BP619" s="178"/>
      <c r="BQ619" s="178"/>
    </row>
    <row r="620" spans="1:69" ht="30" customHeight="1" x14ac:dyDescent="0.15">
      <c r="A620" s="17"/>
      <c r="B620" s="17"/>
      <c r="C620" s="17"/>
      <c r="D620" s="17"/>
      <c r="E620" s="17"/>
      <c r="F620" s="17"/>
      <c r="G620" s="17"/>
      <c r="H620" s="270"/>
      <c r="I620" s="270"/>
      <c r="J620" s="178"/>
      <c r="K620" s="178"/>
      <c r="L620" s="178"/>
      <c r="M620" s="178"/>
      <c r="N620" s="178"/>
      <c r="O620" s="178"/>
      <c r="P620" s="178"/>
      <c r="Q620" s="178"/>
      <c r="R620" s="178"/>
      <c r="S620" s="178"/>
      <c r="T620" s="178"/>
      <c r="U620" s="271"/>
      <c r="V620" s="178"/>
      <c r="W620" s="178"/>
      <c r="X620" s="178"/>
      <c r="Y620" s="178"/>
      <c r="Z620" s="178"/>
      <c r="AA620" s="178"/>
      <c r="AB620" s="178"/>
      <c r="AC620" s="178"/>
      <c r="AD620" s="178"/>
      <c r="AE620" s="178"/>
      <c r="AF620" s="178"/>
      <c r="AG620" s="178"/>
      <c r="AH620" s="178"/>
      <c r="AI620" s="178"/>
      <c r="AJ620" s="178"/>
      <c r="AK620" s="178"/>
      <c r="AL620" s="178"/>
      <c r="AM620" s="178"/>
      <c r="AN620" s="178"/>
      <c r="AO620" s="178"/>
      <c r="AP620" s="178"/>
      <c r="AQ620" s="178"/>
      <c r="AR620" s="178"/>
      <c r="AS620" s="178"/>
      <c r="AT620" s="178"/>
      <c r="BI620" s="178"/>
      <c r="BJ620" s="178"/>
      <c r="BK620" s="178"/>
      <c r="BM620" s="178"/>
      <c r="BN620" s="178"/>
      <c r="BO620" s="178"/>
      <c r="BP620" s="178"/>
      <c r="BQ620" s="178"/>
    </row>
    <row r="621" spans="1:69" ht="30" customHeight="1" x14ac:dyDescent="0.15">
      <c r="A621" s="17"/>
      <c r="B621" s="17"/>
      <c r="C621" s="17"/>
      <c r="D621" s="17"/>
      <c r="E621" s="17"/>
      <c r="F621" s="17"/>
      <c r="G621" s="17"/>
      <c r="H621" s="270"/>
      <c r="I621" s="270"/>
      <c r="J621" s="178"/>
      <c r="K621" s="178"/>
      <c r="L621" s="178"/>
      <c r="M621" s="178"/>
      <c r="N621" s="178"/>
      <c r="O621" s="178"/>
      <c r="P621" s="178"/>
      <c r="Q621" s="178"/>
      <c r="R621" s="178"/>
      <c r="S621" s="178"/>
      <c r="T621" s="178"/>
      <c r="U621" s="271"/>
      <c r="V621" s="178"/>
      <c r="W621" s="178"/>
      <c r="X621" s="178"/>
      <c r="Y621" s="178"/>
      <c r="Z621" s="178"/>
      <c r="AA621" s="178"/>
      <c r="AB621" s="178"/>
      <c r="AC621" s="178"/>
      <c r="AD621" s="178"/>
      <c r="AE621" s="178"/>
      <c r="AF621" s="178"/>
      <c r="AG621" s="178"/>
      <c r="AH621" s="178"/>
      <c r="AI621" s="178"/>
      <c r="AJ621" s="178"/>
      <c r="AK621" s="178"/>
      <c r="AL621" s="178"/>
      <c r="AM621" s="178"/>
      <c r="AN621" s="178"/>
      <c r="AO621" s="178"/>
      <c r="AP621" s="178"/>
      <c r="AQ621" s="178"/>
      <c r="AR621" s="178"/>
      <c r="AS621" s="178"/>
      <c r="AT621" s="178"/>
      <c r="BI621" s="178"/>
      <c r="BJ621" s="178"/>
      <c r="BK621" s="178"/>
      <c r="BM621" s="178"/>
      <c r="BN621" s="178"/>
      <c r="BO621" s="178"/>
      <c r="BP621" s="178"/>
      <c r="BQ621" s="178"/>
    </row>
    <row r="622" spans="1:69" ht="30" customHeight="1" x14ac:dyDescent="0.15">
      <c r="A622" s="17"/>
      <c r="B622" s="17"/>
      <c r="C622" s="17"/>
      <c r="D622" s="17"/>
      <c r="E622" s="17"/>
      <c r="F622" s="17"/>
      <c r="G622" s="17"/>
      <c r="H622" s="270"/>
      <c r="I622" s="270"/>
      <c r="J622" s="178"/>
      <c r="K622" s="178"/>
      <c r="L622" s="178"/>
      <c r="M622" s="178"/>
      <c r="N622" s="178"/>
      <c r="O622" s="178"/>
      <c r="P622" s="178"/>
      <c r="Q622" s="178"/>
      <c r="R622" s="178"/>
      <c r="S622" s="178"/>
      <c r="T622" s="178"/>
      <c r="U622" s="271"/>
      <c r="V622" s="178"/>
      <c r="W622" s="178"/>
      <c r="X622" s="178"/>
      <c r="Y622" s="178"/>
      <c r="Z622" s="178"/>
      <c r="AA622" s="178"/>
      <c r="AB622" s="178"/>
      <c r="AC622" s="178"/>
      <c r="AD622" s="178"/>
      <c r="AE622" s="178"/>
      <c r="AF622" s="178"/>
      <c r="AG622" s="178"/>
      <c r="AH622" s="178"/>
      <c r="AI622" s="178"/>
      <c r="AJ622" s="178"/>
      <c r="AK622" s="178"/>
      <c r="AL622" s="178"/>
      <c r="AM622" s="178"/>
      <c r="AN622" s="178"/>
      <c r="AO622" s="178"/>
      <c r="AP622" s="178"/>
      <c r="AQ622" s="178"/>
      <c r="AR622" s="178"/>
      <c r="AS622" s="178"/>
      <c r="AT622" s="178"/>
      <c r="BI622" s="178"/>
      <c r="BJ622" s="178"/>
      <c r="BK622" s="178"/>
      <c r="BM622" s="178"/>
      <c r="BN622" s="178"/>
      <c r="BO622" s="178"/>
      <c r="BP622" s="178"/>
      <c r="BQ622" s="178"/>
    </row>
    <row r="623" spans="1:69" ht="30" customHeight="1" x14ac:dyDescent="0.15">
      <c r="A623" s="17"/>
      <c r="B623" s="17"/>
      <c r="C623" s="17"/>
      <c r="D623" s="17"/>
      <c r="E623" s="17"/>
      <c r="F623" s="17"/>
      <c r="G623" s="17"/>
      <c r="H623" s="270"/>
      <c r="I623" s="270"/>
      <c r="J623" s="178"/>
      <c r="K623" s="178"/>
      <c r="L623" s="178"/>
      <c r="M623" s="178"/>
      <c r="N623" s="178"/>
      <c r="O623" s="178"/>
      <c r="P623" s="178"/>
      <c r="Q623" s="178"/>
      <c r="R623" s="178"/>
      <c r="S623" s="178"/>
      <c r="T623" s="178"/>
      <c r="U623" s="271"/>
      <c r="V623" s="178"/>
      <c r="W623" s="178"/>
      <c r="X623" s="178"/>
      <c r="Y623" s="178"/>
      <c r="Z623" s="178"/>
      <c r="AA623" s="178"/>
      <c r="AB623" s="178"/>
      <c r="AC623" s="178"/>
      <c r="AD623" s="178"/>
      <c r="AE623" s="178"/>
      <c r="AF623" s="178"/>
      <c r="AG623" s="178"/>
      <c r="AH623" s="178"/>
      <c r="AI623" s="178"/>
      <c r="AJ623" s="178"/>
      <c r="AK623" s="178"/>
      <c r="AL623" s="178"/>
      <c r="AM623" s="178"/>
      <c r="AN623" s="178"/>
      <c r="AO623" s="178"/>
      <c r="AP623" s="178"/>
      <c r="AQ623" s="178"/>
      <c r="AR623" s="178"/>
      <c r="AS623" s="178"/>
      <c r="AT623" s="178"/>
      <c r="BI623" s="178"/>
      <c r="BJ623" s="178"/>
      <c r="BK623" s="178"/>
      <c r="BM623" s="178"/>
      <c r="BN623" s="178"/>
      <c r="BO623" s="178"/>
      <c r="BP623" s="178"/>
      <c r="BQ623" s="178"/>
    </row>
  </sheetData>
  <mergeCells count="477">
    <mergeCell ref="R1:S1"/>
    <mergeCell ref="U1:V1"/>
    <mergeCell ref="AA1:AB1"/>
    <mergeCell ref="AD1:AE1"/>
    <mergeCell ref="AG1:AH1"/>
    <mergeCell ref="AJ1:AK1"/>
    <mergeCell ref="I43:L43"/>
    <mergeCell ref="N43:N44"/>
    <mergeCell ref="P44:R44"/>
    <mergeCell ref="S44:T44"/>
    <mergeCell ref="L42:N42"/>
    <mergeCell ref="W42:X42"/>
    <mergeCell ref="Z42:Z43"/>
    <mergeCell ref="AA42:AA43"/>
    <mergeCell ref="AB42:AB43"/>
    <mergeCell ref="P45:R45"/>
    <mergeCell ref="S45:T45"/>
    <mergeCell ref="P46:R46"/>
    <mergeCell ref="S46:T46"/>
    <mergeCell ref="P47:R47"/>
    <mergeCell ref="S47:T47"/>
    <mergeCell ref="AD42:AD43"/>
    <mergeCell ref="AE42:AE43"/>
    <mergeCell ref="AF42:AF43"/>
    <mergeCell ref="AC42:AC43"/>
    <mergeCell ref="P51:R51"/>
    <mergeCell ref="S51:T51"/>
    <mergeCell ref="P52:R52"/>
    <mergeCell ref="S52:T52"/>
    <mergeCell ref="P53:R53"/>
    <mergeCell ref="S53:T53"/>
    <mergeCell ref="P48:R48"/>
    <mergeCell ref="S48:T48"/>
    <mergeCell ref="P49:R49"/>
    <mergeCell ref="S49:T49"/>
    <mergeCell ref="P50:R50"/>
    <mergeCell ref="S50:T50"/>
    <mergeCell ref="P57:R57"/>
    <mergeCell ref="S57:T57"/>
    <mergeCell ref="P58:R58"/>
    <mergeCell ref="S58:T58"/>
    <mergeCell ref="P59:R59"/>
    <mergeCell ref="S59:T59"/>
    <mergeCell ref="P54:R54"/>
    <mergeCell ref="S54:T54"/>
    <mergeCell ref="P55:R55"/>
    <mergeCell ref="S55:T55"/>
    <mergeCell ref="P56:R56"/>
    <mergeCell ref="S56:T56"/>
    <mergeCell ref="P63:R63"/>
    <mergeCell ref="S63:T63"/>
    <mergeCell ref="P64:R64"/>
    <mergeCell ref="S64:T64"/>
    <mergeCell ref="P65:R65"/>
    <mergeCell ref="S65:T65"/>
    <mergeCell ref="P60:R60"/>
    <mergeCell ref="S60:T60"/>
    <mergeCell ref="P61:R61"/>
    <mergeCell ref="S61:T61"/>
    <mergeCell ref="P62:R62"/>
    <mergeCell ref="S62:T62"/>
    <mergeCell ref="P69:R69"/>
    <mergeCell ref="S69:T69"/>
    <mergeCell ref="I71:K71"/>
    <mergeCell ref="P73:R73"/>
    <mergeCell ref="S73:T73"/>
    <mergeCell ref="P74:R74"/>
    <mergeCell ref="S74:T74"/>
    <mergeCell ref="P66:R66"/>
    <mergeCell ref="S66:T66"/>
    <mergeCell ref="P67:R67"/>
    <mergeCell ref="S67:T67"/>
    <mergeCell ref="P68:R68"/>
    <mergeCell ref="S68:T68"/>
    <mergeCell ref="P78:R78"/>
    <mergeCell ref="S78:T78"/>
    <mergeCell ref="P79:R79"/>
    <mergeCell ref="S79:T79"/>
    <mergeCell ref="P80:R80"/>
    <mergeCell ref="S80:T80"/>
    <mergeCell ref="P75:R75"/>
    <mergeCell ref="S75:T75"/>
    <mergeCell ref="P76:R76"/>
    <mergeCell ref="S76:T76"/>
    <mergeCell ref="P77:R77"/>
    <mergeCell ref="S77:T77"/>
    <mergeCell ref="P84:R84"/>
    <mergeCell ref="S84:T84"/>
    <mergeCell ref="P85:R85"/>
    <mergeCell ref="S85:T85"/>
    <mergeCell ref="P86:R86"/>
    <mergeCell ref="S86:T86"/>
    <mergeCell ref="P81:R81"/>
    <mergeCell ref="S81:T81"/>
    <mergeCell ref="P82:R82"/>
    <mergeCell ref="S82:T82"/>
    <mergeCell ref="P83:R83"/>
    <mergeCell ref="S83:T83"/>
    <mergeCell ref="P90:R90"/>
    <mergeCell ref="S90:T90"/>
    <mergeCell ref="P91:R91"/>
    <mergeCell ref="S91:T91"/>
    <mergeCell ref="P92:R92"/>
    <mergeCell ref="S92:T92"/>
    <mergeCell ref="P87:R87"/>
    <mergeCell ref="S87:T87"/>
    <mergeCell ref="P88:R88"/>
    <mergeCell ref="S88:T88"/>
    <mergeCell ref="P89:R89"/>
    <mergeCell ref="S89:T89"/>
    <mergeCell ref="I99:K99"/>
    <mergeCell ref="P101:R101"/>
    <mergeCell ref="S101:T101"/>
    <mergeCell ref="P93:R93"/>
    <mergeCell ref="S93:T93"/>
    <mergeCell ref="P94:R94"/>
    <mergeCell ref="S94:T94"/>
    <mergeCell ref="P95:R95"/>
    <mergeCell ref="S95:T95"/>
    <mergeCell ref="P102:R102"/>
    <mergeCell ref="S102:T102"/>
    <mergeCell ref="P103:R103"/>
    <mergeCell ref="S103:T103"/>
    <mergeCell ref="P104:R104"/>
    <mergeCell ref="S104:T104"/>
    <mergeCell ref="P96:R96"/>
    <mergeCell ref="S96:T96"/>
    <mergeCell ref="P97:R97"/>
    <mergeCell ref="S97:T97"/>
    <mergeCell ref="P108:R108"/>
    <mergeCell ref="S108:T108"/>
    <mergeCell ref="P109:R109"/>
    <mergeCell ref="S109:T109"/>
    <mergeCell ref="P110:R110"/>
    <mergeCell ref="S110:T110"/>
    <mergeCell ref="P105:R105"/>
    <mergeCell ref="S105:T105"/>
    <mergeCell ref="P106:R106"/>
    <mergeCell ref="S106:T106"/>
    <mergeCell ref="P107:R107"/>
    <mergeCell ref="S107:T107"/>
    <mergeCell ref="P114:R114"/>
    <mergeCell ref="S114:T114"/>
    <mergeCell ref="P115:R115"/>
    <mergeCell ref="S115:T115"/>
    <mergeCell ref="P116:R116"/>
    <mergeCell ref="S116:T116"/>
    <mergeCell ref="P111:R111"/>
    <mergeCell ref="S111:T111"/>
    <mergeCell ref="P112:R112"/>
    <mergeCell ref="S112:T112"/>
    <mergeCell ref="P113:R113"/>
    <mergeCell ref="S113:T113"/>
    <mergeCell ref="P120:R120"/>
    <mergeCell ref="S120:T120"/>
    <mergeCell ref="P121:R121"/>
    <mergeCell ref="S121:T121"/>
    <mergeCell ref="P122:R122"/>
    <mergeCell ref="S122:T122"/>
    <mergeCell ref="P117:R117"/>
    <mergeCell ref="S117:T117"/>
    <mergeCell ref="P118:R118"/>
    <mergeCell ref="S118:T118"/>
    <mergeCell ref="P119:R119"/>
    <mergeCell ref="S119:T119"/>
    <mergeCell ref="I127:K127"/>
    <mergeCell ref="P129:R129"/>
    <mergeCell ref="S129:T129"/>
    <mergeCell ref="P130:R130"/>
    <mergeCell ref="S130:T130"/>
    <mergeCell ref="P131:R131"/>
    <mergeCell ref="S131:T131"/>
    <mergeCell ref="P123:R123"/>
    <mergeCell ref="S123:T123"/>
    <mergeCell ref="P124:R124"/>
    <mergeCell ref="S124:T124"/>
    <mergeCell ref="P125:R125"/>
    <mergeCell ref="S125:T125"/>
    <mergeCell ref="P135:R135"/>
    <mergeCell ref="S135:T135"/>
    <mergeCell ref="P136:R136"/>
    <mergeCell ref="S136:T136"/>
    <mergeCell ref="P137:R137"/>
    <mergeCell ref="S137:T137"/>
    <mergeCell ref="P132:R132"/>
    <mergeCell ref="S132:T132"/>
    <mergeCell ref="P133:R133"/>
    <mergeCell ref="S133:T133"/>
    <mergeCell ref="P134:R134"/>
    <mergeCell ref="S134:T134"/>
    <mergeCell ref="P141:R141"/>
    <mergeCell ref="S141:T141"/>
    <mergeCell ref="P142:R142"/>
    <mergeCell ref="S142:T142"/>
    <mergeCell ref="P143:R143"/>
    <mergeCell ref="S143:T143"/>
    <mergeCell ref="P138:R138"/>
    <mergeCell ref="S138:T138"/>
    <mergeCell ref="P139:R139"/>
    <mergeCell ref="S139:T139"/>
    <mergeCell ref="P140:R140"/>
    <mergeCell ref="S140:T140"/>
    <mergeCell ref="P147:R147"/>
    <mergeCell ref="S147:T147"/>
    <mergeCell ref="P148:R148"/>
    <mergeCell ref="S148:T148"/>
    <mergeCell ref="P149:R149"/>
    <mergeCell ref="S149:T149"/>
    <mergeCell ref="P144:R144"/>
    <mergeCell ref="S144:T144"/>
    <mergeCell ref="P145:R145"/>
    <mergeCell ref="S145:T145"/>
    <mergeCell ref="P146:R146"/>
    <mergeCell ref="S146:T146"/>
    <mergeCell ref="P153:R153"/>
    <mergeCell ref="S153:T153"/>
    <mergeCell ref="I155:K155"/>
    <mergeCell ref="P157:R157"/>
    <mergeCell ref="S157:T157"/>
    <mergeCell ref="P158:R158"/>
    <mergeCell ref="S158:T158"/>
    <mergeCell ref="P150:R150"/>
    <mergeCell ref="S150:T150"/>
    <mergeCell ref="P151:R151"/>
    <mergeCell ref="S151:T151"/>
    <mergeCell ref="P152:R152"/>
    <mergeCell ref="S152:T152"/>
    <mergeCell ref="P162:R162"/>
    <mergeCell ref="S162:T162"/>
    <mergeCell ref="P163:R163"/>
    <mergeCell ref="S163:T163"/>
    <mergeCell ref="P164:R164"/>
    <mergeCell ref="S164:T164"/>
    <mergeCell ref="P159:R159"/>
    <mergeCell ref="S159:T159"/>
    <mergeCell ref="P160:R160"/>
    <mergeCell ref="S160:T160"/>
    <mergeCell ref="P161:R161"/>
    <mergeCell ref="S161:T161"/>
    <mergeCell ref="P168:R168"/>
    <mergeCell ref="S168:T168"/>
    <mergeCell ref="P169:R169"/>
    <mergeCell ref="S169:T169"/>
    <mergeCell ref="P170:R170"/>
    <mergeCell ref="S170:T170"/>
    <mergeCell ref="P165:R165"/>
    <mergeCell ref="S165:T165"/>
    <mergeCell ref="P166:R166"/>
    <mergeCell ref="S166:T166"/>
    <mergeCell ref="P167:R167"/>
    <mergeCell ref="S167:T167"/>
    <mergeCell ref="P174:R174"/>
    <mergeCell ref="S174:T174"/>
    <mergeCell ref="P175:R175"/>
    <mergeCell ref="S175:T175"/>
    <mergeCell ref="P176:R176"/>
    <mergeCell ref="S176:T176"/>
    <mergeCell ref="P171:R171"/>
    <mergeCell ref="S171:T171"/>
    <mergeCell ref="P172:R172"/>
    <mergeCell ref="S172:T172"/>
    <mergeCell ref="P173:R173"/>
    <mergeCell ref="S173:T173"/>
    <mergeCell ref="I183:K183"/>
    <mergeCell ref="P185:R185"/>
    <mergeCell ref="S185:T185"/>
    <mergeCell ref="P177:R177"/>
    <mergeCell ref="S177:T177"/>
    <mergeCell ref="P178:R178"/>
    <mergeCell ref="S178:T178"/>
    <mergeCell ref="P179:R179"/>
    <mergeCell ref="S179:T179"/>
    <mergeCell ref="P186:R186"/>
    <mergeCell ref="S186:T186"/>
    <mergeCell ref="P187:R187"/>
    <mergeCell ref="S187:T187"/>
    <mergeCell ref="P188:R188"/>
    <mergeCell ref="S188:T188"/>
    <mergeCell ref="P180:R180"/>
    <mergeCell ref="S180:T180"/>
    <mergeCell ref="P181:R181"/>
    <mergeCell ref="S181:T181"/>
    <mergeCell ref="P192:R192"/>
    <mergeCell ref="S192:T192"/>
    <mergeCell ref="P193:R193"/>
    <mergeCell ref="S193:T193"/>
    <mergeCell ref="P194:R194"/>
    <mergeCell ref="S194:T194"/>
    <mergeCell ref="P189:R189"/>
    <mergeCell ref="S189:T189"/>
    <mergeCell ref="P190:R190"/>
    <mergeCell ref="S190:T190"/>
    <mergeCell ref="P191:R191"/>
    <mergeCell ref="S191:T191"/>
    <mergeCell ref="P198:R198"/>
    <mergeCell ref="S198:T198"/>
    <mergeCell ref="P199:R199"/>
    <mergeCell ref="S199:T199"/>
    <mergeCell ref="P200:R200"/>
    <mergeCell ref="S200:T200"/>
    <mergeCell ref="P195:R195"/>
    <mergeCell ref="S195:T195"/>
    <mergeCell ref="P196:R196"/>
    <mergeCell ref="S196:T196"/>
    <mergeCell ref="P197:R197"/>
    <mergeCell ref="S197:T197"/>
    <mergeCell ref="P204:R204"/>
    <mergeCell ref="S204:T204"/>
    <mergeCell ref="P205:R205"/>
    <mergeCell ref="S205:T205"/>
    <mergeCell ref="P206:R206"/>
    <mergeCell ref="S206:T206"/>
    <mergeCell ref="P201:R201"/>
    <mergeCell ref="S201:T201"/>
    <mergeCell ref="P202:R202"/>
    <mergeCell ref="S202:T202"/>
    <mergeCell ref="P203:R203"/>
    <mergeCell ref="S203:T203"/>
    <mergeCell ref="I211:L211"/>
    <mergeCell ref="P213:R213"/>
    <mergeCell ref="S213:T213"/>
    <mergeCell ref="P214:R214"/>
    <mergeCell ref="S214:T214"/>
    <mergeCell ref="P215:R215"/>
    <mergeCell ref="S215:T215"/>
    <mergeCell ref="P207:R207"/>
    <mergeCell ref="S207:T207"/>
    <mergeCell ref="P208:R208"/>
    <mergeCell ref="S208:T208"/>
    <mergeCell ref="P209:R209"/>
    <mergeCell ref="S209:T209"/>
    <mergeCell ref="P219:R219"/>
    <mergeCell ref="S219:T219"/>
    <mergeCell ref="P220:R220"/>
    <mergeCell ref="S220:T220"/>
    <mergeCell ref="P221:R221"/>
    <mergeCell ref="S221:T221"/>
    <mergeCell ref="P216:R216"/>
    <mergeCell ref="S216:T216"/>
    <mergeCell ref="P217:R217"/>
    <mergeCell ref="S217:T217"/>
    <mergeCell ref="P218:R218"/>
    <mergeCell ref="S218:T218"/>
    <mergeCell ref="P225:R225"/>
    <mergeCell ref="S225:T225"/>
    <mergeCell ref="P226:R226"/>
    <mergeCell ref="S226:T226"/>
    <mergeCell ref="P227:R227"/>
    <mergeCell ref="S227:T227"/>
    <mergeCell ref="P222:R222"/>
    <mergeCell ref="S222:T222"/>
    <mergeCell ref="P223:R223"/>
    <mergeCell ref="S223:T223"/>
    <mergeCell ref="P224:R224"/>
    <mergeCell ref="S224:T224"/>
    <mergeCell ref="P231:R231"/>
    <mergeCell ref="S231:T231"/>
    <mergeCell ref="P232:R232"/>
    <mergeCell ref="S232:T232"/>
    <mergeCell ref="P233:R233"/>
    <mergeCell ref="S233:T233"/>
    <mergeCell ref="P228:R228"/>
    <mergeCell ref="S228:T228"/>
    <mergeCell ref="P229:R229"/>
    <mergeCell ref="S229:T229"/>
    <mergeCell ref="P230:R230"/>
    <mergeCell ref="S230:T230"/>
    <mergeCell ref="P237:R237"/>
    <mergeCell ref="S237:T237"/>
    <mergeCell ref="I239:L239"/>
    <mergeCell ref="P241:R241"/>
    <mergeCell ref="S241:T241"/>
    <mergeCell ref="P242:R242"/>
    <mergeCell ref="S242:T242"/>
    <mergeCell ref="P234:R234"/>
    <mergeCell ref="S234:T234"/>
    <mergeCell ref="P235:R235"/>
    <mergeCell ref="S235:T235"/>
    <mergeCell ref="P236:R236"/>
    <mergeCell ref="S236:T236"/>
    <mergeCell ref="P246:R246"/>
    <mergeCell ref="S246:T246"/>
    <mergeCell ref="P247:R247"/>
    <mergeCell ref="S247:T247"/>
    <mergeCell ref="P248:R248"/>
    <mergeCell ref="S248:T248"/>
    <mergeCell ref="P243:R243"/>
    <mergeCell ref="S243:T243"/>
    <mergeCell ref="P244:R244"/>
    <mergeCell ref="S244:T244"/>
    <mergeCell ref="P245:R245"/>
    <mergeCell ref="S245:T245"/>
    <mergeCell ref="P252:R252"/>
    <mergeCell ref="S252:T252"/>
    <mergeCell ref="P253:R253"/>
    <mergeCell ref="S253:T253"/>
    <mergeCell ref="P254:R254"/>
    <mergeCell ref="S254:T254"/>
    <mergeCell ref="P249:R249"/>
    <mergeCell ref="S249:T249"/>
    <mergeCell ref="P250:R250"/>
    <mergeCell ref="S250:T250"/>
    <mergeCell ref="P251:R251"/>
    <mergeCell ref="S251:T251"/>
    <mergeCell ref="P258:R258"/>
    <mergeCell ref="S258:T258"/>
    <mergeCell ref="P259:R259"/>
    <mergeCell ref="S259:T259"/>
    <mergeCell ref="P260:R260"/>
    <mergeCell ref="S260:T260"/>
    <mergeCell ref="P255:R255"/>
    <mergeCell ref="S255:T255"/>
    <mergeCell ref="P256:R256"/>
    <mergeCell ref="S256:T256"/>
    <mergeCell ref="P257:R257"/>
    <mergeCell ref="S257:T257"/>
    <mergeCell ref="P264:R264"/>
    <mergeCell ref="S264:T264"/>
    <mergeCell ref="P265:R265"/>
    <mergeCell ref="S265:T265"/>
    <mergeCell ref="I267:L267"/>
    <mergeCell ref="P269:R269"/>
    <mergeCell ref="S269:T269"/>
    <mergeCell ref="P261:R261"/>
    <mergeCell ref="S261:T261"/>
    <mergeCell ref="P262:R262"/>
    <mergeCell ref="S262:T262"/>
    <mergeCell ref="P263:R263"/>
    <mergeCell ref="S263:T263"/>
    <mergeCell ref="P273:R273"/>
    <mergeCell ref="S273:T273"/>
    <mergeCell ref="P274:R274"/>
    <mergeCell ref="S274:T274"/>
    <mergeCell ref="P275:R275"/>
    <mergeCell ref="S275:T275"/>
    <mergeCell ref="P270:R270"/>
    <mergeCell ref="S270:T270"/>
    <mergeCell ref="P271:R271"/>
    <mergeCell ref="S271:T271"/>
    <mergeCell ref="P272:R272"/>
    <mergeCell ref="S272:T272"/>
    <mergeCell ref="P279:R279"/>
    <mergeCell ref="S279:T279"/>
    <mergeCell ref="P280:R280"/>
    <mergeCell ref="S280:T280"/>
    <mergeCell ref="P281:R281"/>
    <mergeCell ref="S281:T281"/>
    <mergeCell ref="P276:R276"/>
    <mergeCell ref="S276:T276"/>
    <mergeCell ref="P277:R277"/>
    <mergeCell ref="S277:T277"/>
    <mergeCell ref="P278:R278"/>
    <mergeCell ref="S278:T278"/>
    <mergeCell ref="P285:R285"/>
    <mergeCell ref="S285:T285"/>
    <mergeCell ref="P286:R286"/>
    <mergeCell ref="S286:T286"/>
    <mergeCell ref="P287:R287"/>
    <mergeCell ref="S287:T287"/>
    <mergeCell ref="P282:R282"/>
    <mergeCell ref="S282:T282"/>
    <mergeCell ref="P283:R283"/>
    <mergeCell ref="S283:T283"/>
    <mergeCell ref="P284:R284"/>
    <mergeCell ref="S284:T284"/>
    <mergeCell ref="P291:R291"/>
    <mergeCell ref="S291:T291"/>
    <mergeCell ref="P292:R292"/>
    <mergeCell ref="S292:T292"/>
    <mergeCell ref="P293:R293"/>
    <mergeCell ref="S293:T293"/>
    <mergeCell ref="P288:R288"/>
    <mergeCell ref="S288:T288"/>
    <mergeCell ref="P289:R289"/>
    <mergeCell ref="S289:T289"/>
    <mergeCell ref="P290:R290"/>
    <mergeCell ref="S290:T290"/>
  </mergeCells>
  <phoneticPr fontId="3"/>
  <conditionalFormatting sqref="O1:O40 O43:O45 O210:O212 O238:O240 O70:O72 O98:O100 O126:O128 O154:O156 O182:O184 O266:O268 O294:O65536">
    <cfRule type="cellIs" dxfId="702" priority="709" stopIfTrue="1" operator="equal">
      <formula>"SS"</formula>
    </cfRule>
    <cfRule type="cellIs" dxfId="701" priority="710" stopIfTrue="1" operator="equal">
      <formula>"SSS"</formula>
    </cfRule>
  </conditionalFormatting>
  <conditionalFormatting sqref="Y199:Y212 Y217:Y240 Y266:Y268 Y294:Y65536 Y39:Y184">
    <cfRule type="colorScale" priority="707">
      <colorScale>
        <cfvo type="num" val="0"/>
        <cfvo type="num" val="50"/>
        <color rgb="FFFFFF00"/>
        <color rgb="FFFFFF00"/>
      </colorScale>
    </cfRule>
    <cfRule type="cellIs" dxfId="700" priority="708" stopIfTrue="1" operator="greaterThan">
      <formula>0</formula>
    </cfRule>
  </conditionalFormatting>
  <conditionalFormatting sqref="AG199:AG212 AG217:AG240 AG266:AG268 AG294:AG65536 AG1:AG184">
    <cfRule type="cellIs" dxfId="699" priority="706" stopIfTrue="1" operator="equal">
      <formula>700</formula>
    </cfRule>
  </conditionalFormatting>
  <conditionalFormatting sqref="W1:W37 W199:W212 W217:W240 W266:W268 W294:W65536 W39:W184">
    <cfRule type="cellIs" dxfId="698" priority="705" stopIfTrue="1" operator="between">
      <formula>0</formula>
      <formula>50</formula>
    </cfRule>
  </conditionalFormatting>
  <conditionalFormatting sqref="X37 X199:X212 X217:X240 X266:X268 X294:X65536 X39:X184">
    <cfRule type="cellIs" dxfId="697" priority="704" stopIfTrue="1" operator="between">
      <formula>0</formula>
      <formula>50</formula>
    </cfRule>
  </conditionalFormatting>
  <conditionalFormatting sqref="L42 I42 I1:I38 J45 I44:I45 I210:I212 I238:I240 I70:I72 I98:I100 I126:I128 I154:I156 I182:I184 I266:I268 I294:I65536">
    <cfRule type="cellIs" dxfId="696" priority="703" stopIfTrue="1" operator="between">
      <formula>10000</formula>
      <formula>50000</formula>
    </cfRule>
  </conditionalFormatting>
  <conditionalFormatting sqref="Y185:Y198">
    <cfRule type="colorScale" priority="701">
      <colorScale>
        <cfvo type="num" val="0"/>
        <cfvo type="num" val="50"/>
        <color rgb="FFFFFF00"/>
        <color rgb="FFFFFF00"/>
      </colorScale>
    </cfRule>
    <cfRule type="cellIs" dxfId="695" priority="702" stopIfTrue="1" operator="greaterThan">
      <formula>0</formula>
    </cfRule>
  </conditionalFormatting>
  <conditionalFormatting sqref="AG185:AG198">
    <cfRule type="cellIs" dxfId="694" priority="700" stopIfTrue="1" operator="equal">
      <formula>700</formula>
    </cfRule>
  </conditionalFormatting>
  <conditionalFormatting sqref="W185:W198">
    <cfRule type="cellIs" dxfId="693" priority="699" stopIfTrue="1" operator="between">
      <formula>0</formula>
      <formula>50</formula>
    </cfRule>
  </conditionalFormatting>
  <conditionalFormatting sqref="X185:X198">
    <cfRule type="cellIs" dxfId="692" priority="698" stopIfTrue="1" operator="between">
      <formula>0</formula>
      <formula>50</formula>
    </cfRule>
  </conditionalFormatting>
  <conditionalFormatting sqref="Y213:Y216">
    <cfRule type="colorScale" priority="696">
      <colorScale>
        <cfvo type="num" val="0"/>
        <cfvo type="num" val="50"/>
        <color rgb="FFFFFF00"/>
        <color rgb="FFFFFF00"/>
      </colorScale>
    </cfRule>
    <cfRule type="cellIs" dxfId="691" priority="697" stopIfTrue="1" operator="greaterThan">
      <formula>0</formula>
    </cfRule>
  </conditionalFormatting>
  <conditionalFormatting sqref="AG213:AG216">
    <cfRule type="cellIs" dxfId="690" priority="695" stopIfTrue="1" operator="equal">
      <formula>700</formula>
    </cfRule>
  </conditionalFormatting>
  <conditionalFormatting sqref="W213:W216">
    <cfRule type="cellIs" dxfId="689" priority="694" stopIfTrue="1" operator="between">
      <formula>0</formula>
      <formula>50</formula>
    </cfRule>
  </conditionalFormatting>
  <conditionalFormatting sqref="X213:X216">
    <cfRule type="cellIs" dxfId="688" priority="693" stopIfTrue="1" operator="between">
      <formula>0</formula>
      <formula>50</formula>
    </cfRule>
  </conditionalFormatting>
  <conditionalFormatting sqref="Y245:Y265">
    <cfRule type="colorScale" priority="691">
      <colorScale>
        <cfvo type="num" val="0"/>
        <cfvo type="num" val="50"/>
        <color rgb="FFFFFF00"/>
        <color rgb="FFFFFF00"/>
      </colorScale>
    </cfRule>
    <cfRule type="cellIs" dxfId="687" priority="692" stopIfTrue="1" operator="greaterThan">
      <formula>0</formula>
    </cfRule>
  </conditionalFormatting>
  <conditionalFormatting sqref="AG245:AG265">
    <cfRule type="cellIs" dxfId="686" priority="690" stopIfTrue="1" operator="equal">
      <formula>700</formula>
    </cfRule>
  </conditionalFormatting>
  <conditionalFormatting sqref="W245:W265">
    <cfRule type="cellIs" dxfId="685" priority="689" stopIfTrue="1" operator="between">
      <formula>0</formula>
      <formula>50</formula>
    </cfRule>
  </conditionalFormatting>
  <conditionalFormatting sqref="X245:X265">
    <cfRule type="cellIs" dxfId="684" priority="688" stopIfTrue="1" operator="between">
      <formula>0</formula>
      <formula>50</formula>
    </cfRule>
  </conditionalFormatting>
  <conditionalFormatting sqref="Y241:Y244">
    <cfRule type="colorScale" priority="686">
      <colorScale>
        <cfvo type="num" val="0"/>
        <cfvo type="num" val="50"/>
        <color rgb="FFFFFF00"/>
        <color rgb="FFFFFF00"/>
      </colorScale>
    </cfRule>
    <cfRule type="cellIs" dxfId="683" priority="687" stopIfTrue="1" operator="greaterThan">
      <formula>0</formula>
    </cfRule>
  </conditionalFormatting>
  <conditionalFormatting sqref="AG241:AG244">
    <cfRule type="cellIs" dxfId="682" priority="685" stopIfTrue="1" operator="equal">
      <formula>700</formula>
    </cfRule>
  </conditionalFormatting>
  <conditionalFormatting sqref="W241:W244">
    <cfRule type="cellIs" dxfId="681" priority="684" stopIfTrue="1" operator="between">
      <formula>0</formula>
      <formula>50</formula>
    </cfRule>
  </conditionalFormatting>
  <conditionalFormatting sqref="X241:X244">
    <cfRule type="cellIs" dxfId="680" priority="683" stopIfTrue="1" operator="between">
      <formula>0</formula>
      <formula>50</formula>
    </cfRule>
  </conditionalFormatting>
  <conditionalFormatting sqref="Y273:Y293">
    <cfRule type="colorScale" priority="681">
      <colorScale>
        <cfvo type="num" val="0"/>
        <cfvo type="num" val="50"/>
        <color rgb="FFFFFF00"/>
        <color rgb="FFFFFF00"/>
      </colorScale>
    </cfRule>
    <cfRule type="cellIs" dxfId="679" priority="682" stopIfTrue="1" operator="greaterThan">
      <formula>0</formula>
    </cfRule>
  </conditionalFormatting>
  <conditionalFormatting sqref="AG273:AG293">
    <cfRule type="cellIs" dxfId="678" priority="680" stopIfTrue="1" operator="equal">
      <formula>700</formula>
    </cfRule>
  </conditionalFormatting>
  <conditionalFormatting sqref="W273:W293">
    <cfRule type="cellIs" dxfId="677" priority="679" stopIfTrue="1" operator="between">
      <formula>0</formula>
      <formula>50</formula>
    </cfRule>
  </conditionalFormatting>
  <conditionalFormatting sqref="X273:X293">
    <cfRule type="cellIs" dxfId="676" priority="678" stopIfTrue="1" operator="between">
      <formula>0</formula>
      <formula>50</formula>
    </cfRule>
  </conditionalFormatting>
  <conditionalFormatting sqref="Y269:Y272">
    <cfRule type="colorScale" priority="676">
      <colorScale>
        <cfvo type="num" val="0"/>
        <cfvo type="num" val="50"/>
        <color rgb="FFFFFF00"/>
        <color rgb="FFFFFF00"/>
      </colorScale>
    </cfRule>
    <cfRule type="cellIs" dxfId="675" priority="677" stopIfTrue="1" operator="greaterThan">
      <formula>0</formula>
    </cfRule>
  </conditionalFormatting>
  <conditionalFormatting sqref="AG269:AG272">
    <cfRule type="cellIs" dxfId="674" priority="675" stopIfTrue="1" operator="equal">
      <formula>700</formula>
    </cfRule>
  </conditionalFormatting>
  <conditionalFormatting sqref="W269:W272">
    <cfRule type="cellIs" dxfId="673" priority="674" stopIfTrue="1" operator="between">
      <formula>0</formula>
      <formula>50</formula>
    </cfRule>
  </conditionalFormatting>
  <conditionalFormatting sqref="X269:X272">
    <cfRule type="cellIs" dxfId="672" priority="673" stopIfTrue="1" operator="between">
      <formula>0</formula>
      <formula>50</formula>
    </cfRule>
  </conditionalFormatting>
  <conditionalFormatting sqref="O46">
    <cfRule type="cellIs" dxfId="671" priority="671" stopIfTrue="1" operator="equal">
      <formula>"SS"</formula>
    </cfRule>
    <cfRule type="cellIs" dxfId="670" priority="672" stopIfTrue="1" operator="equal">
      <formula>"SSS"</formula>
    </cfRule>
  </conditionalFormatting>
  <conditionalFormatting sqref="I46:J46">
    <cfRule type="cellIs" dxfId="669" priority="670" stopIfTrue="1" operator="between">
      <formula>10000</formula>
      <formula>50000</formula>
    </cfRule>
  </conditionalFormatting>
  <conditionalFormatting sqref="O47">
    <cfRule type="cellIs" dxfId="668" priority="668" stopIfTrue="1" operator="equal">
      <formula>"SS"</formula>
    </cfRule>
    <cfRule type="cellIs" dxfId="667" priority="669" stopIfTrue="1" operator="equal">
      <formula>"SSS"</formula>
    </cfRule>
  </conditionalFormatting>
  <conditionalFormatting sqref="I47:J47">
    <cfRule type="cellIs" dxfId="666" priority="667" stopIfTrue="1" operator="between">
      <formula>10000</formula>
      <formula>50000</formula>
    </cfRule>
  </conditionalFormatting>
  <conditionalFormatting sqref="O48">
    <cfRule type="cellIs" dxfId="665" priority="665" stopIfTrue="1" operator="equal">
      <formula>"SS"</formula>
    </cfRule>
    <cfRule type="cellIs" dxfId="664" priority="666" stopIfTrue="1" operator="equal">
      <formula>"SSS"</formula>
    </cfRule>
  </conditionalFormatting>
  <conditionalFormatting sqref="I48:J48">
    <cfRule type="cellIs" dxfId="663" priority="664" stopIfTrue="1" operator="between">
      <formula>10000</formula>
      <formula>50000</formula>
    </cfRule>
  </conditionalFormatting>
  <conditionalFormatting sqref="O49">
    <cfRule type="cellIs" dxfId="662" priority="662" stopIfTrue="1" operator="equal">
      <formula>"SS"</formula>
    </cfRule>
    <cfRule type="cellIs" dxfId="661" priority="663" stopIfTrue="1" operator="equal">
      <formula>"SSS"</formula>
    </cfRule>
  </conditionalFormatting>
  <conditionalFormatting sqref="I49:J49">
    <cfRule type="cellIs" dxfId="660" priority="661" stopIfTrue="1" operator="between">
      <formula>10000</formula>
      <formula>50000</formula>
    </cfRule>
  </conditionalFormatting>
  <conditionalFormatting sqref="O50">
    <cfRule type="cellIs" dxfId="659" priority="659" stopIfTrue="1" operator="equal">
      <formula>"SS"</formula>
    </cfRule>
    <cfRule type="cellIs" dxfId="658" priority="660" stopIfTrue="1" operator="equal">
      <formula>"SSS"</formula>
    </cfRule>
  </conditionalFormatting>
  <conditionalFormatting sqref="I50:J50">
    <cfRule type="cellIs" dxfId="657" priority="658" stopIfTrue="1" operator="between">
      <formula>10000</formula>
      <formula>50000</formula>
    </cfRule>
  </conditionalFormatting>
  <conditionalFormatting sqref="O51">
    <cfRule type="cellIs" dxfId="656" priority="656" stopIfTrue="1" operator="equal">
      <formula>"SS"</formula>
    </cfRule>
    <cfRule type="cellIs" dxfId="655" priority="657" stopIfTrue="1" operator="equal">
      <formula>"SSS"</formula>
    </cfRule>
  </conditionalFormatting>
  <conditionalFormatting sqref="I51:J51">
    <cfRule type="cellIs" dxfId="654" priority="655" stopIfTrue="1" operator="between">
      <formula>10000</formula>
      <formula>50000</formula>
    </cfRule>
  </conditionalFormatting>
  <conditionalFormatting sqref="O52">
    <cfRule type="cellIs" dxfId="653" priority="653" stopIfTrue="1" operator="equal">
      <formula>"SS"</formula>
    </cfRule>
    <cfRule type="cellIs" dxfId="652" priority="654" stopIfTrue="1" operator="equal">
      <formula>"SSS"</formula>
    </cfRule>
  </conditionalFormatting>
  <conditionalFormatting sqref="I52:J52">
    <cfRule type="cellIs" dxfId="651" priority="652" stopIfTrue="1" operator="between">
      <formula>10000</formula>
      <formula>50000</formula>
    </cfRule>
  </conditionalFormatting>
  <conditionalFormatting sqref="O53">
    <cfRule type="cellIs" dxfId="650" priority="650" stopIfTrue="1" operator="equal">
      <formula>"SS"</formula>
    </cfRule>
    <cfRule type="cellIs" dxfId="649" priority="651" stopIfTrue="1" operator="equal">
      <formula>"SSS"</formula>
    </cfRule>
  </conditionalFormatting>
  <conditionalFormatting sqref="I53:J53">
    <cfRule type="cellIs" dxfId="648" priority="649" stopIfTrue="1" operator="between">
      <formula>10000</formula>
      <formula>50000</formula>
    </cfRule>
  </conditionalFormatting>
  <conditionalFormatting sqref="O54">
    <cfRule type="cellIs" dxfId="647" priority="647" stopIfTrue="1" operator="equal">
      <formula>"SS"</formula>
    </cfRule>
    <cfRule type="cellIs" dxfId="646" priority="648" stopIfTrue="1" operator="equal">
      <formula>"SSS"</formula>
    </cfRule>
  </conditionalFormatting>
  <conditionalFormatting sqref="I54:J54">
    <cfRule type="cellIs" dxfId="645" priority="646" stopIfTrue="1" operator="between">
      <formula>10000</formula>
      <formula>50000</formula>
    </cfRule>
  </conditionalFormatting>
  <conditionalFormatting sqref="O55">
    <cfRule type="cellIs" dxfId="644" priority="644" stopIfTrue="1" operator="equal">
      <formula>"SS"</formula>
    </cfRule>
    <cfRule type="cellIs" dxfId="643" priority="645" stopIfTrue="1" operator="equal">
      <formula>"SSS"</formula>
    </cfRule>
  </conditionalFormatting>
  <conditionalFormatting sqref="I55:J55">
    <cfRule type="cellIs" dxfId="642" priority="643" stopIfTrue="1" operator="between">
      <formula>10000</formula>
      <formula>50000</formula>
    </cfRule>
  </conditionalFormatting>
  <conditionalFormatting sqref="O56">
    <cfRule type="cellIs" dxfId="641" priority="641" stopIfTrue="1" operator="equal">
      <formula>"SS"</formula>
    </cfRule>
    <cfRule type="cellIs" dxfId="640" priority="642" stopIfTrue="1" operator="equal">
      <formula>"SSS"</formula>
    </cfRule>
  </conditionalFormatting>
  <conditionalFormatting sqref="I56:J56">
    <cfRule type="cellIs" dxfId="639" priority="640" stopIfTrue="1" operator="between">
      <formula>10000</formula>
      <formula>50000</formula>
    </cfRule>
  </conditionalFormatting>
  <conditionalFormatting sqref="O57">
    <cfRule type="cellIs" dxfId="638" priority="638" stopIfTrue="1" operator="equal">
      <formula>"SS"</formula>
    </cfRule>
    <cfRule type="cellIs" dxfId="637" priority="639" stopIfTrue="1" operator="equal">
      <formula>"SSS"</formula>
    </cfRule>
  </conditionalFormatting>
  <conditionalFormatting sqref="I57:J57">
    <cfRule type="cellIs" dxfId="636" priority="637" stopIfTrue="1" operator="between">
      <formula>10000</formula>
      <formula>50000</formula>
    </cfRule>
  </conditionalFormatting>
  <conditionalFormatting sqref="O58">
    <cfRule type="cellIs" dxfId="635" priority="635" stopIfTrue="1" operator="equal">
      <formula>"SS"</formula>
    </cfRule>
    <cfRule type="cellIs" dxfId="634" priority="636" stopIfTrue="1" operator="equal">
      <formula>"SSS"</formula>
    </cfRule>
  </conditionalFormatting>
  <conditionalFormatting sqref="I58:J58">
    <cfRule type="cellIs" dxfId="633" priority="634" stopIfTrue="1" operator="between">
      <formula>10000</formula>
      <formula>50000</formula>
    </cfRule>
  </conditionalFormatting>
  <conditionalFormatting sqref="O59">
    <cfRule type="cellIs" dxfId="632" priority="632" stopIfTrue="1" operator="equal">
      <formula>"SS"</formula>
    </cfRule>
    <cfRule type="cellIs" dxfId="631" priority="633" stopIfTrue="1" operator="equal">
      <formula>"SSS"</formula>
    </cfRule>
  </conditionalFormatting>
  <conditionalFormatting sqref="I59:J59">
    <cfRule type="cellIs" dxfId="630" priority="631" stopIfTrue="1" operator="between">
      <formula>10000</formula>
      <formula>50000</formula>
    </cfRule>
  </conditionalFormatting>
  <conditionalFormatting sqref="O60">
    <cfRule type="cellIs" dxfId="629" priority="629" stopIfTrue="1" operator="equal">
      <formula>"SS"</formula>
    </cfRule>
    <cfRule type="cellIs" dxfId="628" priority="630" stopIfTrue="1" operator="equal">
      <formula>"SSS"</formula>
    </cfRule>
  </conditionalFormatting>
  <conditionalFormatting sqref="I60:J60">
    <cfRule type="cellIs" dxfId="627" priority="628" stopIfTrue="1" operator="between">
      <formula>10000</formula>
      <formula>50000</formula>
    </cfRule>
  </conditionalFormatting>
  <conditionalFormatting sqref="O61">
    <cfRule type="cellIs" dxfId="626" priority="626" stopIfTrue="1" operator="equal">
      <formula>"SS"</formula>
    </cfRule>
    <cfRule type="cellIs" dxfId="625" priority="627" stopIfTrue="1" operator="equal">
      <formula>"SSS"</formula>
    </cfRule>
  </conditionalFormatting>
  <conditionalFormatting sqref="I61:J61">
    <cfRule type="cellIs" dxfId="624" priority="625" stopIfTrue="1" operator="between">
      <formula>10000</formula>
      <formula>50000</formula>
    </cfRule>
  </conditionalFormatting>
  <conditionalFormatting sqref="O62">
    <cfRule type="cellIs" dxfId="623" priority="623" stopIfTrue="1" operator="equal">
      <formula>"SS"</formula>
    </cfRule>
    <cfRule type="cellIs" dxfId="622" priority="624" stopIfTrue="1" operator="equal">
      <formula>"SSS"</formula>
    </cfRule>
  </conditionalFormatting>
  <conditionalFormatting sqref="I62:J62">
    <cfRule type="cellIs" dxfId="621" priority="622" stopIfTrue="1" operator="between">
      <formula>10000</formula>
      <formula>50000</formula>
    </cfRule>
  </conditionalFormatting>
  <conditionalFormatting sqref="O63">
    <cfRule type="cellIs" dxfId="620" priority="620" stopIfTrue="1" operator="equal">
      <formula>"SS"</formula>
    </cfRule>
    <cfRule type="cellIs" dxfId="619" priority="621" stopIfTrue="1" operator="equal">
      <formula>"SSS"</formula>
    </cfRule>
  </conditionalFormatting>
  <conditionalFormatting sqref="I63:J63">
    <cfRule type="cellIs" dxfId="618" priority="619" stopIfTrue="1" operator="between">
      <formula>10000</formula>
      <formula>50000</formula>
    </cfRule>
  </conditionalFormatting>
  <conditionalFormatting sqref="O64">
    <cfRule type="cellIs" dxfId="617" priority="617" stopIfTrue="1" operator="equal">
      <formula>"SS"</formula>
    </cfRule>
    <cfRule type="cellIs" dxfId="616" priority="618" stopIfTrue="1" operator="equal">
      <formula>"SSS"</formula>
    </cfRule>
  </conditionalFormatting>
  <conditionalFormatting sqref="I64:J64">
    <cfRule type="cellIs" dxfId="615" priority="616" stopIfTrue="1" operator="between">
      <formula>10000</formula>
      <formula>50000</formula>
    </cfRule>
  </conditionalFormatting>
  <conditionalFormatting sqref="O65">
    <cfRule type="cellIs" dxfId="614" priority="614" stopIfTrue="1" operator="equal">
      <formula>"SS"</formula>
    </cfRule>
    <cfRule type="cellIs" dxfId="613" priority="615" stopIfTrue="1" operator="equal">
      <formula>"SSS"</formula>
    </cfRule>
  </conditionalFormatting>
  <conditionalFormatting sqref="I65:J65">
    <cfRule type="cellIs" dxfId="612" priority="613" stopIfTrue="1" operator="between">
      <formula>10000</formula>
      <formula>50000</formula>
    </cfRule>
  </conditionalFormatting>
  <conditionalFormatting sqref="O66">
    <cfRule type="cellIs" dxfId="611" priority="611" stopIfTrue="1" operator="equal">
      <formula>"SS"</formula>
    </cfRule>
    <cfRule type="cellIs" dxfId="610" priority="612" stopIfTrue="1" operator="equal">
      <formula>"SSS"</formula>
    </cfRule>
  </conditionalFormatting>
  <conditionalFormatting sqref="I66:J66">
    <cfRule type="cellIs" dxfId="609" priority="610" stopIfTrue="1" operator="between">
      <formula>10000</formula>
      <formula>50000</formula>
    </cfRule>
  </conditionalFormatting>
  <conditionalFormatting sqref="O67">
    <cfRule type="cellIs" dxfId="608" priority="608" stopIfTrue="1" operator="equal">
      <formula>"SS"</formula>
    </cfRule>
    <cfRule type="cellIs" dxfId="607" priority="609" stopIfTrue="1" operator="equal">
      <formula>"SSS"</formula>
    </cfRule>
  </conditionalFormatting>
  <conditionalFormatting sqref="I67:J67">
    <cfRule type="cellIs" dxfId="606" priority="607" stopIfTrue="1" operator="between">
      <formula>10000</formula>
      <formula>50000</formula>
    </cfRule>
  </conditionalFormatting>
  <conditionalFormatting sqref="O68">
    <cfRule type="cellIs" dxfId="605" priority="605" stopIfTrue="1" operator="equal">
      <formula>"SS"</formula>
    </cfRule>
    <cfRule type="cellIs" dxfId="604" priority="606" stopIfTrue="1" operator="equal">
      <formula>"SSS"</formula>
    </cfRule>
  </conditionalFormatting>
  <conditionalFormatting sqref="I68:J68">
    <cfRule type="cellIs" dxfId="603" priority="604" stopIfTrue="1" operator="between">
      <formula>10000</formula>
      <formula>50000</formula>
    </cfRule>
  </conditionalFormatting>
  <conditionalFormatting sqref="O69">
    <cfRule type="cellIs" dxfId="602" priority="602" stopIfTrue="1" operator="equal">
      <formula>"SS"</formula>
    </cfRule>
    <cfRule type="cellIs" dxfId="601" priority="603" stopIfTrue="1" operator="equal">
      <formula>"SSS"</formula>
    </cfRule>
  </conditionalFormatting>
  <conditionalFormatting sqref="I69:J69">
    <cfRule type="cellIs" dxfId="600" priority="601" stopIfTrue="1" operator="between">
      <formula>10000</formula>
      <formula>50000</formula>
    </cfRule>
  </conditionalFormatting>
  <conditionalFormatting sqref="O73">
    <cfRule type="cellIs" dxfId="599" priority="599" stopIfTrue="1" operator="equal">
      <formula>"SS"</formula>
    </cfRule>
    <cfRule type="cellIs" dxfId="598" priority="600" stopIfTrue="1" operator="equal">
      <formula>"SSS"</formula>
    </cfRule>
  </conditionalFormatting>
  <conditionalFormatting sqref="I73:J73">
    <cfRule type="cellIs" dxfId="597" priority="598" stopIfTrue="1" operator="between">
      <formula>10000</formula>
      <formula>50000</formula>
    </cfRule>
  </conditionalFormatting>
  <conditionalFormatting sqref="O74">
    <cfRule type="cellIs" dxfId="596" priority="596" stopIfTrue="1" operator="equal">
      <formula>"SS"</formula>
    </cfRule>
    <cfRule type="cellIs" dxfId="595" priority="597" stopIfTrue="1" operator="equal">
      <formula>"SSS"</formula>
    </cfRule>
  </conditionalFormatting>
  <conditionalFormatting sqref="I74:J74">
    <cfRule type="cellIs" dxfId="594" priority="595" stopIfTrue="1" operator="between">
      <formula>10000</formula>
      <formula>50000</formula>
    </cfRule>
  </conditionalFormatting>
  <conditionalFormatting sqref="O75">
    <cfRule type="cellIs" dxfId="593" priority="593" stopIfTrue="1" operator="equal">
      <formula>"SS"</formula>
    </cfRule>
    <cfRule type="cellIs" dxfId="592" priority="594" stopIfTrue="1" operator="equal">
      <formula>"SSS"</formula>
    </cfRule>
  </conditionalFormatting>
  <conditionalFormatting sqref="I75:J75">
    <cfRule type="cellIs" dxfId="591" priority="592" stopIfTrue="1" operator="between">
      <formula>10000</formula>
      <formula>50000</formula>
    </cfRule>
  </conditionalFormatting>
  <conditionalFormatting sqref="O76">
    <cfRule type="cellIs" dxfId="590" priority="590" stopIfTrue="1" operator="equal">
      <formula>"SS"</formula>
    </cfRule>
    <cfRule type="cellIs" dxfId="589" priority="591" stopIfTrue="1" operator="equal">
      <formula>"SSS"</formula>
    </cfRule>
  </conditionalFormatting>
  <conditionalFormatting sqref="I76:J76">
    <cfRule type="cellIs" dxfId="588" priority="589" stopIfTrue="1" operator="between">
      <formula>10000</formula>
      <formula>50000</formula>
    </cfRule>
  </conditionalFormatting>
  <conditionalFormatting sqref="O77">
    <cfRule type="cellIs" dxfId="587" priority="587" stopIfTrue="1" operator="equal">
      <formula>"SS"</formula>
    </cfRule>
    <cfRule type="cellIs" dxfId="586" priority="588" stopIfTrue="1" operator="equal">
      <formula>"SSS"</formula>
    </cfRule>
  </conditionalFormatting>
  <conditionalFormatting sqref="I77:J77">
    <cfRule type="cellIs" dxfId="585" priority="586" stopIfTrue="1" operator="between">
      <formula>10000</formula>
      <formula>50000</formula>
    </cfRule>
  </conditionalFormatting>
  <conditionalFormatting sqref="O78">
    <cfRule type="cellIs" dxfId="584" priority="584" stopIfTrue="1" operator="equal">
      <formula>"SS"</formula>
    </cfRule>
    <cfRule type="cellIs" dxfId="583" priority="585" stopIfTrue="1" operator="equal">
      <formula>"SSS"</formula>
    </cfRule>
  </conditionalFormatting>
  <conditionalFormatting sqref="I78:J78">
    <cfRule type="cellIs" dxfId="582" priority="583" stopIfTrue="1" operator="between">
      <formula>10000</formula>
      <formula>50000</formula>
    </cfRule>
  </conditionalFormatting>
  <conditionalFormatting sqref="O79">
    <cfRule type="cellIs" dxfId="581" priority="581" stopIfTrue="1" operator="equal">
      <formula>"SS"</formula>
    </cfRule>
    <cfRule type="cellIs" dxfId="580" priority="582" stopIfTrue="1" operator="equal">
      <formula>"SSS"</formula>
    </cfRule>
  </conditionalFormatting>
  <conditionalFormatting sqref="I79:J79">
    <cfRule type="cellIs" dxfId="579" priority="580" stopIfTrue="1" operator="between">
      <formula>10000</formula>
      <formula>50000</formula>
    </cfRule>
  </conditionalFormatting>
  <conditionalFormatting sqref="O80">
    <cfRule type="cellIs" dxfId="578" priority="578" stopIfTrue="1" operator="equal">
      <formula>"SS"</formula>
    </cfRule>
    <cfRule type="cellIs" dxfId="577" priority="579" stopIfTrue="1" operator="equal">
      <formula>"SSS"</formula>
    </cfRule>
  </conditionalFormatting>
  <conditionalFormatting sqref="I80:J80">
    <cfRule type="cellIs" dxfId="576" priority="577" stopIfTrue="1" operator="between">
      <formula>10000</formula>
      <formula>50000</formula>
    </cfRule>
  </conditionalFormatting>
  <conditionalFormatting sqref="O81">
    <cfRule type="cellIs" dxfId="575" priority="575" stopIfTrue="1" operator="equal">
      <formula>"SS"</formula>
    </cfRule>
    <cfRule type="cellIs" dxfId="574" priority="576" stopIfTrue="1" operator="equal">
      <formula>"SSS"</formula>
    </cfRule>
  </conditionalFormatting>
  <conditionalFormatting sqref="I81:J81">
    <cfRule type="cellIs" dxfId="573" priority="574" stopIfTrue="1" operator="between">
      <formula>10000</formula>
      <formula>50000</formula>
    </cfRule>
  </conditionalFormatting>
  <conditionalFormatting sqref="O82">
    <cfRule type="cellIs" dxfId="572" priority="572" stopIfTrue="1" operator="equal">
      <formula>"SS"</formula>
    </cfRule>
    <cfRule type="cellIs" dxfId="571" priority="573" stopIfTrue="1" operator="equal">
      <formula>"SSS"</formula>
    </cfRule>
  </conditionalFormatting>
  <conditionalFormatting sqref="I82:J82">
    <cfRule type="cellIs" dxfId="570" priority="571" stopIfTrue="1" operator="between">
      <formula>10000</formula>
      <formula>50000</formula>
    </cfRule>
  </conditionalFormatting>
  <conditionalFormatting sqref="O83">
    <cfRule type="cellIs" dxfId="569" priority="569" stopIfTrue="1" operator="equal">
      <formula>"SS"</formula>
    </cfRule>
    <cfRule type="cellIs" dxfId="568" priority="570" stopIfTrue="1" operator="equal">
      <formula>"SSS"</formula>
    </cfRule>
  </conditionalFormatting>
  <conditionalFormatting sqref="I83:J83">
    <cfRule type="cellIs" dxfId="567" priority="568" stopIfTrue="1" operator="between">
      <formula>10000</formula>
      <formula>50000</formula>
    </cfRule>
  </conditionalFormatting>
  <conditionalFormatting sqref="O84">
    <cfRule type="cellIs" dxfId="566" priority="566" stopIfTrue="1" operator="equal">
      <formula>"SS"</formula>
    </cfRule>
    <cfRule type="cellIs" dxfId="565" priority="567" stopIfTrue="1" operator="equal">
      <formula>"SSS"</formula>
    </cfRule>
  </conditionalFormatting>
  <conditionalFormatting sqref="I84:J84">
    <cfRule type="cellIs" dxfId="564" priority="565" stopIfTrue="1" operator="between">
      <formula>10000</formula>
      <formula>50000</formula>
    </cfRule>
  </conditionalFormatting>
  <conditionalFormatting sqref="O85">
    <cfRule type="cellIs" dxfId="563" priority="563" stopIfTrue="1" operator="equal">
      <formula>"SS"</formula>
    </cfRule>
    <cfRule type="cellIs" dxfId="562" priority="564" stopIfTrue="1" operator="equal">
      <formula>"SSS"</formula>
    </cfRule>
  </conditionalFormatting>
  <conditionalFormatting sqref="I85:J85">
    <cfRule type="cellIs" dxfId="561" priority="562" stopIfTrue="1" operator="between">
      <formula>10000</formula>
      <formula>50000</formula>
    </cfRule>
  </conditionalFormatting>
  <conditionalFormatting sqref="O86">
    <cfRule type="cellIs" dxfId="560" priority="560" stopIfTrue="1" operator="equal">
      <formula>"SS"</formula>
    </cfRule>
    <cfRule type="cellIs" dxfId="559" priority="561" stopIfTrue="1" operator="equal">
      <formula>"SSS"</formula>
    </cfRule>
  </conditionalFormatting>
  <conditionalFormatting sqref="I86:J86">
    <cfRule type="cellIs" dxfId="558" priority="559" stopIfTrue="1" operator="between">
      <formula>10000</formula>
      <formula>50000</formula>
    </cfRule>
  </conditionalFormatting>
  <conditionalFormatting sqref="O87">
    <cfRule type="cellIs" dxfId="557" priority="557" stopIfTrue="1" operator="equal">
      <formula>"SS"</formula>
    </cfRule>
    <cfRule type="cellIs" dxfId="556" priority="558" stopIfTrue="1" operator="equal">
      <formula>"SSS"</formula>
    </cfRule>
  </conditionalFormatting>
  <conditionalFormatting sqref="I87:J87">
    <cfRule type="cellIs" dxfId="555" priority="556" stopIfTrue="1" operator="between">
      <formula>10000</formula>
      <formula>50000</formula>
    </cfRule>
  </conditionalFormatting>
  <conditionalFormatting sqref="O88">
    <cfRule type="cellIs" dxfId="554" priority="554" stopIfTrue="1" operator="equal">
      <formula>"SS"</formula>
    </cfRule>
    <cfRule type="cellIs" dxfId="553" priority="555" stopIfTrue="1" operator="equal">
      <formula>"SSS"</formula>
    </cfRule>
  </conditionalFormatting>
  <conditionalFormatting sqref="I88:J88">
    <cfRule type="cellIs" dxfId="552" priority="553" stopIfTrue="1" operator="between">
      <formula>10000</formula>
      <formula>50000</formula>
    </cfRule>
  </conditionalFormatting>
  <conditionalFormatting sqref="O89">
    <cfRule type="cellIs" dxfId="551" priority="551" stopIfTrue="1" operator="equal">
      <formula>"SS"</formula>
    </cfRule>
    <cfRule type="cellIs" dxfId="550" priority="552" stopIfTrue="1" operator="equal">
      <formula>"SSS"</formula>
    </cfRule>
  </conditionalFormatting>
  <conditionalFormatting sqref="I89:J89">
    <cfRule type="cellIs" dxfId="549" priority="550" stopIfTrue="1" operator="between">
      <formula>10000</formula>
      <formula>50000</formula>
    </cfRule>
  </conditionalFormatting>
  <conditionalFormatting sqref="O90">
    <cfRule type="cellIs" dxfId="548" priority="548" stopIfTrue="1" operator="equal">
      <formula>"SS"</formula>
    </cfRule>
    <cfRule type="cellIs" dxfId="547" priority="549" stopIfTrue="1" operator="equal">
      <formula>"SSS"</formula>
    </cfRule>
  </conditionalFormatting>
  <conditionalFormatting sqref="I90:J90">
    <cfRule type="cellIs" dxfId="546" priority="547" stopIfTrue="1" operator="between">
      <formula>10000</formula>
      <formula>50000</formula>
    </cfRule>
  </conditionalFormatting>
  <conditionalFormatting sqref="O91">
    <cfRule type="cellIs" dxfId="545" priority="545" stopIfTrue="1" operator="equal">
      <formula>"SS"</formula>
    </cfRule>
    <cfRule type="cellIs" dxfId="544" priority="546" stopIfTrue="1" operator="equal">
      <formula>"SSS"</formula>
    </cfRule>
  </conditionalFormatting>
  <conditionalFormatting sqref="I91:J91">
    <cfRule type="cellIs" dxfId="543" priority="544" stopIfTrue="1" operator="between">
      <formula>10000</formula>
      <formula>50000</formula>
    </cfRule>
  </conditionalFormatting>
  <conditionalFormatting sqref="O92">
    <cfRule type="cellIs" dxfId="542" priority="542" stopIfTrue="1" operator="equal">
      <formula>"SS"</formula>
    </cfRule>
    <cfRule type="cellIs" dxfId="541" priority="543" stopIfTrue="1" operator="equal">
      <formula>"SSS"</formula>
    </cfRule>
  </conditionalFormatting>
  <conditionalFormatting sqref="I92:J92">
    <cfRule type="cellIs" dxfId="540" priority="541" stopIfTrue="1" operator="between">
      <formula>10000</formula>
      <formula>50000</formula>
    </cfRule>
  </conditionalFormatting>
  <conditionalFormatting sqref="O93">
    <cfRule type="cellIs" dxfId="539" priority="539" stopIfTrue="1" operator="equal">
      <formula>"SS"</formula>
    </cfRule>
    <cfRule type="cellIs" dxfId="538" priority="540" stopIfTrue="1" operator="equal">
      <formula>"SSS"</formula>
    </cfRule>
  </conditionalFormatting>
  <conditionalFormatting sqref="I93:J93">
    <cfRule type="cellIs" dxfId="537" priority="538" stopIfTrue="1" operator="between">
      <formula>10000</formula>
      <formula>50000</formula>
    </cfRule>
  </conditionalFormatting>
  <conditionalFormatting sqref="O94">
    <cfRule type="cellIs" dxfId="536" priority="536" stopIfTrue="1" operator="equal">
      <formula>"SS"</formula>
    </cfRule>
    <cfRule type="cellIs" dxfId="535" priority="537" stopIfTrue="1" operator="equal">
      <formula>"SSS"</formula>
    </cfRule>
  </conditionalFormatting>
  <conditionalFormatting sqref="I94:J94">
    <cfRule type="cellIs" dxfId="534" priority="535" stopIfTrue="1" operator="between">
      <formula>10000</formula>
      <formula>50000</formula>
    </cfRule>
  </conditionalFormatting>
  <conditionalFormatting sqref="O95">
    <cfRule type="cellIs" dxfId="533" priority="533" stopIfTrue="1" operator="equal">
      <formula>"SS"</formula>
    </cfRule>
    <cfRule type="cellIs" dxfId="532" priority="534" stopIfTrue="1" operator="equal">
      <formula>"SSS"</formula>
    </cfRule>
  </conditionalFormatting>
  <conditionalFormatting sqref="I95:J95">
    <cfRule type="cellIs" dxfId="531" priority="532" stopIfTrue="1" operator="between">
      <formula>10000</formula>
      <formula>50000</formula>
    </cfRule>
  </conditionalFormatting>
  <conditionalFormatting sqref="O96">
    <cfRule type="cellIs" dxfId="530" priority="530" stopIfTrue="1" operator="equal">
      <formula>"SS"</formula>
    </cfRule>
    <cfRule type="cellIs" dxfId="529" priority="531" stopIfTrue="1" operator="equal">
      <formula>"SSS"</formula>
    </cfRule>
  </conditionalFormatting>
  <conditionalFormatting sqref="I96:J96">
    <cfRule type="cellIs" dxfId="528" priority="529" stopIfTrue="1" operator="between">
      <formula>10000</formula>
      <formula>50000</formula>
    </cfRule>
  </conditionalFormatting>
  <conditionalFormatting sqref="O97">
    <cfRule type="cellIs" dxfId="527" priority="527" stopIfTrue="1" operator="equal">
      <formula>"SS"</formula>
    </cfRule>
    <cfRule type="cellIs" dxfId="526" priority="528" stopIfTrue="1" operator="equal">
      <formula>"SSS"</formula>
    </cfRule>
  </conditionalFormatting>
  <conditionalFormatting sqref="I97:J97">
    <cfRule type="cellIs" dxfId="525" priority="526" stopIfTrue="1" operator="between">
      <formula>10000</formula>
      <formula>50000</formula>
    </cfRule>
  </conditionalFormatting>
  <conditionalFormatting sqref="O101">
    <cfRule type="cellIs" dxfId="524" priority="524" stopIfTrue="1" operator="equal">
      <formula>"SS"</formula>
    </cfRule>
    <cfRule type="cellIs" dxfId="523" priority="525" stopIfTrue="1" operator="equal">
      <formula>"SSS"</formula>
    </cfRule>
  </conditionalFormatting>
  <conditionalFormatting sqref="I101:J101">
    <cfRule type="cellIs" dxfId="522" priority="523" stopIfTrue="1" operator="between">
      <formula>10000</formula>
      <formula>50000</formula>
    </cfRule>
  </conditionalFormatting>
  <conditionalFormatting sqref="O102">
    <cfRule type="cellIs" dxfId="521" priority="521" stopIfTrue="1" operator="equal">
      <formula>"SS"</formula>
    </cfRule>
    <cfRule type="cellIs" dxfId="520" priority="522" stopIfTrue="1" operator="equal">
      <formula>"SSS"</formula>
    </cfRule>
  </conditionalFormatting>
  <conditionalFormatting sqref="I102:J102">
    <cfRule type="cellIs" dxfId="519" priority="520" stopIfTrue="1" operator="between">
      <formula>10000</formula>
      <formula>50000</formula>
    </cfRule>
  </conditionalFormatting>
  <conditionalFormatting sqref="O103">
    <cfRule type="cellIs" dxfId="518" priority="518" stopIfTrue="1" operator="equal">
      <formula>"SS"</formula>
    </cfRule>
    <cfRule type="cellIs" dxfId="517" priority="519" stopIfTrue="1" operator="equal">
      <formula>"SSS"</formula>
    </cfRule>
  </conditionalFormatting>
  <conditionalFormatting sqref="I103:J103">
    <cfRule type="cellIs" dxfId="516" priority="517" stopIfTrue="1" operator="between">
      <formula>10000</formula>
      <formula>50000</formula>
    </cfRule>
  </conditionalFormatting>
  <conditionalFormatting sqref="O104">
    <cfRule type="cellIs" dxfId="515" priority="515" stopIfTrue="1" operator="equal">
      <formula>"SS"</formula>
    </cfRule>
    <cfRule type="cellIs" dxfId="514" priority="516" stopIfTrue="1" operator="equal">
      <formula>"SSS"</formula>
    </cfRule>
  </conditionalFormatting>
  <conditionalFormatting sqref="I104:J104">
    <cfRule type="cellIs" dxfId="513" priority="514" stopIfTrue="1" operator="between">
      <formula>10000</formula>
      <formula>50000</formula>
    </cfRule>
  </conditionalFormatting>
  <conditionalFormatting sqref="O105">
    <cfRule type="cellIs" dxfId="512" priority="512" stopIfTrue="1" operator="equal">
      <formula>"SS"</formula>
    </cfRule>
    <cfRule type="cellIs" dxfId="511" priority="513" stopIfTrue="1" operator="equal">
      <formula>"SSS"</formula>
    </cfRule>
  </conditionalFormatting>
  <conditionalFormatting sqref="I105:J105">
    <cfRule type="cellIs" dxfId="510" priority="511" stopIfTrue="1" operator="between">
      <formula>10000</formula>
      <formula>50000</formula>
    </cfRule>
  </conditionalFormatting>
  <conditionalFormatting sqref="O106">
    <cfRule type="cellIs" dxfId="509" priority="509" stopIfTrue="1" operator="equal">
      <formula>"SS"</formula>
    </cfRule>
    <cfRule type="cellIs" dxfId="508" priority="510" stopIfTrue="1" operator="equal">
      <formula>"SSS"</formula>
    </cfRule>
  </conditionalFormatting>
  <conditionalFormatting sqref="I106:J106">
    <cfRule type="cellIs" dxfId="507" priority="508" stopIfTrue="1" operator="between">
      <formula>10000</formula>
      <formula>50000</formula>
    </cfRule>
  </conditionalFormatting>
  <conditionalFormatting sqref="O107">
    <cfRule type="cellIs" dxfId="506" priority="506" stopIfTrue="1" operator="equal">
      <formula>"SS"</formula>
    </cfRule>
    <cfRule type="cellIs" dxfId="505" priority="507" stopIfTrue="1" operator="equal">
      <formula>"SSS"</formula>
    </cfRule>
  </conditionalFormatting>
  <conditionalFormatting sqref="I107:J107">
    <cfRule type="cellIs" dxfId="504" priority="505" stopIfTrue="1" operator="between">
      <formula>10000</formula>
      <formula>50000</formula>
    </cfRule>
  </conditionalFormatting>
  <conditionalFormatting sqref="O108">
    <cfRule type="cellIs" dxfId="503" priority="503" stopIfTrue="1" operator="equal">
      <formula>"SS"</formula>
    </cfRule>
    <cfRule type="cellIs" dxfId="502" priority="504" stopIfTrue="1" operator="equal">
      <formula>"SSS"</formula>
    </cfRule>
  </conditionalFormatting>
  <conditionalFormatting sqref="I108:J108">
    <cfRule type="cellIs" dxfId="501" priority="502" stopIfTrue="1" operator="between">
      <formula>10000</formula>
      <formula>50000</formula>
    </cfRule>
  </conditionalFormatting>
  <conditionalFormatting sqref="O109">
    <cfRule type="cellIs" dxfId="500" priority="500" stopIfTrue="1" operator="equal">
      <formula>"SS"</formula>
    </cfRule>
    <cfRule type="cellIs" dxfId="499" priority="501" stopIfTrue="1" operator="equal">
      <formula>"SSS"</formula>
    </cfRule>
  </conditionalFormatting>
  <conditionalFormatting sqref="I109:J109">
    <cfRule type="cellIs" dxfId="498" priority="499" stopIfTrue="1" operator="between">
      <formula>10000</formula>
      <formula>50000</formula>
    </cfRule>
  </conditionalFormatting>
  <conditionalFormatting sqref="O110">
    <cfRule type="cellIs" dxfId="497" priority="497" stopIfTrue="1" operator="equal">
      <formula>"SS"</formula>
    </cfRule>
    <cfRule type="cellIs" dxfId="496" priority="498" stopIfTrue="1" operator="equal">
      <formula>"SSS"</formula>
    </cfRule>
  </conditionalFormatting>
  <conditionalFormatting sqref="I110:J110">
    <cfRule type="cellIs" dxfId="495" priority="496" stopIfTrue="1" operator="between">
      <formula>10000</formula>
      <formula>50000</formula>
    </cfRule>
  </conditionalFormatting>
  <conditionalFormatting sqref="O111">
    <cfRule type="cellIs" dxfId="494" priority="494" stopIfTrue="1" operator="equal">
      <formula>"SS"</formula>
    </cfRule>
    <cfRule type="cellIs" dxfId="493" priority="495" stopIfTrue="1" operator="equal">
      <formula>"SSS"</formula>
    </cfRule>
  </conditionalFormatting>
  <conditionalFormatting sqref="I111:J111">
    <cfRule type="cellIs" dxfId="492" priority="493" stopIfTrue="1" operator="between">
      <formula>10000</formula>
      <formula>50000</formula>
    </cfRule>
  </conditionalFormatting>
  <conditionalFormatting sqref="O112">
    <cfRule type="cellIs" dxfId="491" priority="491" stopIfTrue="1" operator="equal">
      <formula>"SS"</formula>
    </cfRule>
    <cfRule type="cellIs" dxfId="490" priority="492" stopIfTrue="1" operator="equal">
      <formula>"SSS"</formula>
    </cfRule>
  </conditionalFormatting>
  <conditionalFormatting sqref="I112:J112">
    <cfRule type="cellIs" dxfId="489" priority="490" stopIfTrue="1" operator="between">
      <formula>10000</formula>
      <formula>50000</formula>
    </cfRule>
  </conditionalFormatting>
  <conditionalFormatting sqref="O113">
    <cfRule type="cellIs" dxfId="488" priority="488" stopIfTrue="1" operator="equal">
      <formula>"SS"</formula>
    </cfRule>
    <cfRule type="cellIs" dxfId="487" priority="489" stopIfTrue="1" operator="equal">
      <formula>"SSS"</formula>
    </cfRule>
  </conditionalFormatting>
  <conditionalFormatting sqref="I113:J113">
    <cfRule type="cellIs" dxfId="486" priority="487" stopIfTrue="1" operator="between">
      <formula>10000</formula>
      <formula>50000</formula>
    </cfRule>
  </conditionalFormatting>
  <conditionalFormatting sqref="O114">
    <cfRule type="cellIs" dxfId="485" priority="485" stopIfTrue="1" operator="equal">
      <formula>"SS"</formula>
    </cfRule>
    <cfRule type="cellIs" dxfId="484" priority="486" stopIfTrue="1" operator="equal">
      <formula>"SSS"</formula>
    </cfRule>
  </conditionalFormatting>
  <conditionalFormatting sqref="I114:J114">
    <cfRule type="cellIs" dxfId="483" priority="484" stopIfTrue="1" operator="between">
      <formula>10000</formula>
      <formula>50000</formula>
    </cfRule>
  </conditionalFormatting>
  <conditionalFormatting sqref="O115">
    <cfRule type="cellIs" dxfId="482" priority="482" stopIfTrue="1" operator="equal">
      <formula>"SS"</formula>
    </cfRule>
    <cfRule type="cellIs" dxfId="481" priority="483" stopIfTrue="1" operator="equal">
      <formula>"SSS"</formula>
    </cfRule>
  </conditionalFormatting>
  <conditionalFormatting sqref="I115:J115">
    <cfRule type="cellIs" dxfId="480" priority="481" stopIfTrue="1" operator="between">
      <formula>10000</formula>
      <formula>50000</formula>
    </cfRule>
  </conditionalFormatting>
  <conditionalFormatting sqref="O116">
    <cfRule type="cellIs" dxfId="479" priority="479" stopIfTrue="1" operator="equal">
      <formula>"SS"</formula>
    </cfRule>
    <cfRule type="cellIs" dxfId="478" priority="480" stopIfTrue="1" operator="equal">
      <formula>"SSS"</formula>
    </cfRule>
  </conditionalFormatting>
  <conditionalFormatting sqref="I116:J116">
    <cfRule type="cellIs" dxfId="477" priority="478" stopIfTrue="1" operator="between">
      <formula>10000</formula>
      <formula>50000</formula>
    </cfRule>
  </conditionalFormatting>
  <conditionalFormatting sqref="O117">
    <cfRule type="cellIs" dxfId="476" priority="476" stopIfTrue="1" operator="equal">
      <formula>"SS"</formula>
    </cfRule>
    <cfRule type="cellIs" dxfId="475" priority="477" stopIfTrue="1" operator="equal">
      <formula>"SSS"</formula>
    </cfRule>
  </conditionalFormatting>
  <conditionalFormatting sqref="I117:J117">
    <cfRule type="cellIs" dxfId="474" priority="475" stopIfTrue="1" operator="between">
      <formula>10000</formula>
      <formula>50000</formula>
    </cfRule>
  </conditionalFormatting>
  <conditionalFormatting sqref="O118">
    <cfRule type="cellIs" dxfId="473" priority="473" stopIfTrue="1" operator="equal">
      <formula>"SS"</formula>
    </cfRule>
    <cfRule type="cellIs" dxfId="472" priority="474" stopIfTrue="1" operator="equal">
      <formula>"SSS"</formula>
    </cfRule>
  </conditionalFormatting>
  <conditionalFormatting sqref="I118:J118">
    <cfRule type="cellIs" dxfId="471" priority="472" stopIfTrue="1" operator="between">
      <formula>10000</formula>
      <formula>50000</formula>
    </cfRule>
  </conditionalFormatting>
  <conditionalFormatting sqref="O119">
    <cfRule type="cellIs" dxfId="470" priority="470" stopIfTrue="1" operator="equal">
      <formula>"SS"</formula>
    </cfRule>
    <cfRule type="cellIs" dxfId="469" priority="471" stopIfTrue="1" operator="equal">
      <formula>"SSS"</formula>
    </cfRule>
  </conditionalFormatting>
  <conditionalFormatting sqref="I119:J119">
    <cfRule type="cellIs" dxfId="468" priority="469" stopIfTrue="1" operator="between">
      <formula>10000</formula>
      <formula>50000</formula>
    </cfRule>
  </conditionalFormatting>
  <conditionalFormatting sqref="O120">
    <cfRule type="cellIs" dxfId="467" priority="467" stopIfTrue="1" operator="equal">
      <formula>"SS"</formula>
    </cfRule>
    <cfRule type="cellIs" dxfId="466" priority="468" stopIfTrue="1" operator="equal">
      <formula>"SSS"</formula>
    </cfRule>
  </conditionalFormatting>
  <conditionalFormatting sqref="I120:J120">
    <cfRule type="cellIs" dxfId="465" priority="466" stopIfTrue="1" operator="between">
      <formula>10000</formula>
      <formula>50000</formula>
    </cfRule>
  </conditionalFormatting>
  <conditionalFormatting sqref="O121">
    <cfRule type="cellIs" dxfId="464" priority="464" stopIfTrue="1" operator="equal">
      <formula>"SS"</formula>
    </cfRule>
    <cfRule type="cellIs" dxfId="463" priority="465" stopIfTrue="1" operator="equal">
      <formula>"SSS"</formula>
    </cfRule>
  </conditionalFormatting>
  <conditionalFormatting sqref="I121:J121">
    <cfRule type="cellIs" dxfId="462" priority="463" stopIfTrue="1" operator="between">
      <formula>10000</formula>
      <formula>50000</formula>
    </cfRule>
  </conditionalFormatting>
  <conditionalFormatting sqref="O122">
    <cfRule type="cellIs" dxfId="461" priority="461" stopIfTrue="1" operator="equal">
      <formula>"SS"</formula>
    </cfRule>
    <cfRule type="cellIs" dxfId="460" priority="462" stopIfTrue="1" operator="equal">
      <formula>"SSS"</formula>
    </cfRule>
  </conditionalFormatting>
  <conditionalFormatting sqref="I122:J122">
    <cfRule type="cellIs" dxfId="459" priority="460" stopIfTrue="1" operator="between">
      <formula>10000</formula>
      <formula>50000</formula>
    </cfRule>
  </conditionalFormatting>
  <conditionalFormatting sqref="O123">
    <cfRule type="cellIs" dxfId="458" priority="458" stopIfTrue="1" operator="equal">
      <formula>"SS"</formula>
    </cfRule>
    <cfRule type="cellIs" dxfId="457" priority="459" stopIfTrue="1" operator="equal">
      <formula>"SSS"</formula>
    </cfRule>
  </conditionalFormatting>
  <conditionalFormatting sqref="I123:J123">
    <cfRule type="cellIs" dxfId="456" priority="457" stopIfTrue="1" operator="between">
      <formula>10000</formula>
      <formula>50000</formula>
    </cfRule>
  </conditionalFormatting>
  <conditionalFormatting sqref="O124">
    <cfRule type="cellIs" dxfId="455" priority="455" stopIfTrue="1" operator="equal">
      <formula>"SS"</formula>
    </cfRule>
    <cfRule type="cellIs" dxfId="454" priority="456" stopIfTrue="1" operator="equal">
      <formula>"SSS"</formula>
    </cfRule>
  </conditionalFormatting>
  <conditionalFormatting sqref="I124:J124">
    <cfRule type="cellIs" dxfId="453" priority="454" stopIfTrue="1" operator="between">
      <formula>10000</formula>
      <formula>50000</formula>
    </cfRule>
  </conditionalFormatting>
  <conditionalFormatting sqref="O125">
    <cfRule type="cellIs" dxfId="452" priority="452" stopIfTrue="1" operator="equal">
      <formula>"SS"</formula>
    </cfRule>
    <cfRule type="cellIs" dxfId="451" priority="453" stopIfTrue="1" operator="equal">
      <formula>"SSS"</formula>
    </cfRule>
  </conditionalFormatting>
  <conditionalFormatting sqref="I125:J125">
    <cfRule type="cellIs" dxfId="450" priority="451" stopIfTrue="1" operator="between">
      <formula>10000</formula>
      <formula>50000</formula>
    </cfRule>
  </conditionalFormatting>
  <conditionalFormatting sqref="O129">
    <cfRule type="cellIs" dxfId="449" priority="449" stopIfTrue="1" operator="equal">
      <formula>"SS"</formula>
    </cfRule>
    <cfRule type="cellIs" dxfId="448" priority="450" stopIfTrue="1" operator="equal">
      <formula>"SSS"</formula>
    </cfRule>
  </conditionalFormatting>
  <conditionalFormatting sqref="I129:J129">
    <cfRule type="cellIs" dxfId="447" priority="448" stopIfTrue="1" operator="between">
      <formula>10000</formula>
      <formula>50000</formula>
    </cfRule>
  </conditionalFormatting>
  <conditionalFormatting sqref="O130">
    <cfRule type="cellIs" dxfId="446" priority="446" stopIfTrue="1" operator="equal">
      <formula>"SS"</formula>
    </cfRule>
    <cfRule type="cellIs" dxfId="445" priority="447" stopIfTrue="1" operator="equal">
      <formula>"SSS"</formula>
    </cfRule>
  </conditionalFormatting>
  <conditionalFormatting sqref="I130:J130">
    <cfRule type="cellIs" dxfId="444" priority="445" stopIfTrue="1" operator="between">
      <formula>10000</formula>
      <formula>50000</formula>
    </cfRule>
  </conditionalFormatting>
  <conditionalFormatting sqref="O131">
    <cfRule type="cellIs" dxfId="443" priority="443" stopIfTrue="1" operator="equal">
      <formula>"SS"</formula>
    </cfRule>
    <cfRule type="cellIs" dxfId="442" priority="444" stopIfTrue="1" operator="equal">
      <formula>"SSS"</formula>
    </cfRule>
  </conditionalFormatting>
  <conditionalFormatting sqref="I131:J131">
    <cfRule type="cellIs" dxfId="441" priority="442" stopIfTrue="1" operator="between">
      <formula>10000</formula>
      <formula>50000</formula>
    </cfRule>
  </conditionalFormatting>
  <conditionalFormatting sqref="O132">
    <cfRule type="cellIs" dxfId="440" priority="440" stopIfTrue="1" operator="equal">
      <formula>"SS"</formula>
    </cfRule>
    <cfRule type="cellIs" dxfId="439" priority="441" stopIfTrue="1" operator="equal">
      <formula>"SSS"</formula>
    </cfRule>
  </conditionalFormatting>
  <conditionalFormatting sqref="I132:J132">
    <cfRule type="cellIs" dxfId="438" priority="439" stopIfTrue="1" operator="between">
      <formula>10000</formula>
      <formula>50000</formula>
    </cfRule>
  </conditionalFormatting>
  <conditionalFormatting sqref="O133">
    <cfRule type="cellIs" dxfId="437" priority="437" stopIfTrue="1" operator="equal">
      <formula>"SS"</formula>
    </cfRule>
    <cfRule type="cellIs" dxfId="436" priority="438" stopIfTrue="1" operator="equal">
      <formula>"SSS"</formula>
    </cfRule>
  </conditionalFormatting>
  <conditionalFormatting sqref="I133:J133">
    <cfRule type="cellIs" dxfId="435" priority="436" stopIfTrue="1" operator="between">
      <formula>10000</formula>
      <formula>50000</formula>
    </cfRule>
  </conditionalFormatting>
  <conditionalFormatting sqref="O134">
    <cfRule type="cellIs" dxfId="434" priority="434" stopIfTrue="1" operator="equal">
      <formula>"SS"</formula>
    </cfRule>
    <cfRule type="cellIs" dxfId="433" priority="435" stopIfTrue="1" operator="equal">
      <formula>"SSS"</formula>
    </cfRule>
  </conditionalFormatting>
  <conditionalFormatting sqref="I134:J134">
    <cfRule type="cellIs" dxfId="432" priority="433" stopIfTrue="1" operator="between">
      <formula>10000</formula>
      <formula>50000</formula>
    </cfRule>
  </conditionalFormatting>
  <conditionalFormatting sqref="O135">
    <cfRule type="cellIs" dxfId="431" priority="431" stopIfTrue="1" operator="equal">
      <formula>"SS"</formula>
    </cfRule>
    <cfRule type="cellIs" dxfId="430" priority="432" stopIfTrue="1" operator="equal">
      <formula>"SSS"</formula>
    </cfRule>
  </conditionalFormatting>
  <conditionalFormatting sqref="I135:J135">
    <cfRule type="cellIs" dxfId="429" priority="430" stopIfTrue="1" operator="between">
      <formula>10000</formula>
      <formula>50000</formula>
    </cfRule>
  </conditionalFormatting>
  <conditionalFormatting sqref="O136">
    <cfRule type="cellIs" dxfId="428" priority="428" stopIfTrue="1" operator="equal">
      <formula>"SS"</formula>
    </cfRule>
    <cfRule type="cellIs" dxfId="427" priority="429" stopIfTrue="1" operator="equal">
      <formula>"SSS"</formula>
    </cfRule>
  </conditionalFormatting>
  <conditionalFormatting sqref="O137">
    <cfRule type="cellIs" dxfId="426" priority="426" stopIfTrue="1" operator="equal">
      <formula>"SS"</formula>
    </cfRule>
    <cfRule type="cellIs" dxfId="425" priority="427" stopIfTrue="1" operator="equal">
      <formula>"SSS"</formula>
    </cfRule>
  </conditionalFormatting>
  <conditionalFormatting sqref="I137:J137">
    <cfRule type="cellIs" dxfId="424" priority="425" stopIfTrue="1" operator="between">
      <formula>10000</formula>
      <formula>50000</formula>
    </cfRule>
  </conditionalFormatting>
  <conditionalFormatting sqref="O138">
    <cfRule type="cellIs" dxfId="423" priority="423" stopIfTrue="1" operator="equal">
      <formula>"SS"</formula>
    </cfRule>
    <cfRule type="cellIs" dxfId="422" priority="424" stopIfTrue="1" operator="equal">
      <formula>"SSS"</formula>
    </cfRule>
  </conditionalFormatting>
  <conditionalFormatting sqref="I138:J138">
    <cfRule type="cellIs" dxfId="421" priority="422" stopIfTrue="1" operator="between">
      <formula>10000</formula>
      <formula>50000</formula>
    </cfRule>
  </conditionalFormatting>
  <conditionalFormatting sqref="O139">
    <cfRule type="cellIs" dxfId="420" priority="420" stopIfTrue="1" operator="equal">
      <formula>"SS"</formula>
    </cfRule>
    <cfRule type="cellIs" dxfId="419" priority="421" stopIfTrue="1" operator="equal">
      <formula>"SSS"</formula>
    </cfRule>
  </conditionalFormatting>
  <conditionalFormatting sqref="I139:J139">
    <cfRule type="cellIs" dxfId="418" priority="419" stopIfTrue="1" operator="between">
      <formula>10000</formula>
      <formula>50000</formula>
    </cfRule>
  </conditionalFormatting>
  <conditionalFormatting sqref="O140">
    <cfRule type="cellIs" dxfId="417" priority="417" stopIfTrue="1" operator="equal">
      <formula>"SS"</formula>
    </cfRule>
    <cfRule type="cellIs" dxfId="416" priority="418" stopIfTrue="1" operator="equal">
      <formula>"SSS"</formula>
    </cfRule>
  </conditionalFormatting>
  <conditionalFormatting sqref="I140:J140">
    <cfRule type="cellIs" dxfId="415" priority="416" stopIfTrue="1" operator="between">
      <formula>10000</formula>
      <formula>50000</formula>
    </cfRule>
  </conditionalFormatting>
  <conditionalFormatting sqref="O141">
    <cfRule type="cellIs" dxfId="414" priority="414" stopIfTrue="1" operator="equal">
      <formula>"SS"</formula>
    </cfRule>
    <cfRule type="cellIs" dxfId="413" priority="415" stopIfTrue="1" operator="equal">
      <formula>"SSS"</formula>
    </cfRule>
  </conditionalFormatting>
  <conditionalFormatting sqref="I141:J141">
    <cfRule type="cellIs" dxfId="412" priority="413" stopIfTrue="1" operator="between">
      <formula>10000</formula>
      <formula>50000</formula>
    </cfRule>
  </conditionalFormatting>
  <conditionalFormatting sqref="O142">
    <cfRule type="cellIs" dxfId="411" priority="411" stopIfTrue="1" operator="equal">
      <formula>"SS"</formula>
    </cfRule>
    <cfRule type="cellIs" dxfId="410" priority="412" stopIfTrue="1" operator="equal">
      <formula>"SSS"</formula>
    </cfRule>
  </conditionalFormatting>
  <conditionalFormatting sqref="I142:J142">
    <cfRule type="cellIs" dxfId="409" priority="410" stopIfTrue="1" operator="between">
      <formula>10000</formula>
      <formula>50000</formula>
    </cfRule>
  </conditionalFormatting>
  <conditionalFormatting sqref="O143">
    <cfRule type="cellIs" dxfId="408" priority="408" stopIfTrue="1" operator="equal">
      <formula>"SS"</formula>
    </cfRule>
    <cfRule type="cellIs" dxfId="407" priority="409" stopIfTrue="1" operator="equal">
      <formula>"SSS"</formula>
    </cfRule>
  </conditionalFormatting>
  <conditionalFormatting sqref="I143:J143">
    <cfRule type="cellIs" dxfId="406" priority="407" stopIfTrue="1" operator="between">
      <formula>10000</formula>
      <formula>50000</formula>
    </cfRule>
  </conditionalFormatting>
  <conditionalFormatting sqref="O144">
    <cfRule type="cellIs" dxfId="405" priority="405" stopIfTrue="1" operator="equal">
      <formula>"SS"</formula>
    </cfRule>
    <cfRule type="cellIs" dxfId="404" priority="406" stopIfTrue="1" operator="equal">
      <formula>"SSS"</formula>
    </cfRule>
  </conditionalFormatting>
  <conditionalFormatting sqref="I144:J144">
    <cfRule type="cellIs" dxfId="403" priority="404" stopIfTrue="1" operator="between">
      <formula>10000</formula>
      <formula>50000</formula>
    </cfRule>
  </conditionalFormatting>
  <conditionalFormatting sqref="O145">
    <cfRule type="cellIs" dxfId="402" priority="402" stopIfTrue="1" operator="equal">
      <formula>"SS"</formula>
    </cfRule>
    <cfRule type="cellIs" dxfId="401" priority="403" stopIfTrue="1" operator="equal">
      <formula>"SSS"</formula>
    </cfRule>
  </conditionalFormatting>
  <conditionalFormatting sqref="I145:J145">
    <cfRule type="cellIs" dxfId="400" priority="401" stopIfTrue="1" operator="between">
      <formula>10000</formula>
      <formula>50000</formula>
    </cfRule>
  </conditionalFormatting>
  <conditionalFormatting sqref="O146">
    <cfRule type="cellIs" dxfId="399" priority="399" stopIfTrue="1" operator="equal">
      <formula>"SS"</formula>
    </cfRule>
    <cfRule type="cellIs" dxfId="398" priority="400" stopIfTrue="1" operator="equal">
      <formula>"SSS"</formula>
    </cfRule>
  </conditionalFormatting>
  <conditionalFormatting sqref="I146:J146">
    <cfRule type="cellIs" dxfId="397" priority="398" stopIfTrue="1" operator="between">
      <formula>10000</formula>
      <formula>50000</formula>
    </cfRule>
  </conditionalFormatting>
  <conditionalFormatting sqref="O147">
    <cfRule type="cellIs" dxfId="396" priority="396" stopIfTrue="1" operator="equal">
      <formula>"SS"</formula>
    </cfRule>
    <cfRule type="cellIs" dxfId="395" priority="397" stopIfTrue="1" operator="equal">
      <formula>"SSS"</formula>
    </cfRule>
  </conditionalFormatting>
  <conditionalFormatting sqref="I147:J147">
    <cfRule type="cellIs" dxfId="394" priority="395" stopIfTrue="1" operator="between">
      <formula>10000</formula>
      <formula>50000</formula>
    </cfRule>
  </conditionalFormatting>
  <conditionalFormatting sqref="O148">
    <cfRule type="cellIs" dxfId="393" priority="393" stopIfTrue="1" operator="equal">
      <formula>"SS"</formula>
    </cfRule>
    <cfRule type="cellIs" dxfId="392" priority="394" stopIfTrue="1" operator="equal">
      <formula>"SSS"</formula>
    </cfRule>
  </conditionalFormatting>
  <conditionalFormatting sqref="I148:J148">
    <cfRule type="cellIs" dxfId="391" priority="392" stopIfTrue="1" operator="between">
      <formula>10000</formula>
      <formula>50000</formula>
    </cfRule>
  </conditionalFormatting>
  <conditionalFormatting sqref="O149">
    <cfRule type="cellIs" dxfId="390" priority="390" stopIfTrue="1" operator="equal">
      <formula>"SS"</formula>
    </cfRule>
    <cfRule type="cellIs" dxfId="389" priority="391" stopIfTrue="1" operator="equal">
      <formula>"SSS"</formula>
    </cfRule>
  </conditionalFormatting>
  <conditionalFormatting sqref="I149:J149">
    <cfRule type="cellIs" dxfId="388" priority="389" stopIfTrue="1" operator="between">
      <formula>10000</formula>
      <formula>50000</formula>
    </cfRule>
  </conditionalFormatting>
  <conditionalFormatting sqref="O150">
    <cfRule type="cellIs" dxfId="387" priority="387" stopIfTrue="1" operator="equal">
      <formula>"SS"</formula>
    </cfRule>
    <cfRule type="cellIs" dxfId="386" priority="388" stopIfTrue="1" operator="equal">
      <formula>"SSS"</formula>
    </cfRule>
  </conditionalFormatting>
  <conditionalFormatting sqref="I150:J150">
    <cfRule type="cellIs" dxfId="385" priority="386" stopIfTrue="1" operator="between">
      <formula>10000</formula>
      <formula>50000</formula>
    </cfRule>
  </conditionalFormatting>
  <conditionalFormatting sqref="O151">
    <cfRule type="cellIs" dxfId="384" priority="384" stopIfTrue="1" operator="equal">
      <formula>"SS"</formula>
    </cfRule>
    <cfRule type="cellIs" dxfId="383" priority="385" stopIfTrue="1" operator="equal">
      <formula>"SSS"</formula>
    </cfRule>
  </conditionalFormatting>
  <conditionalFormatting sqref="I151:J151">
    <cfRule type="cellIs" dxfId="382" priority="383" stopIfTrue="1" operator="between">
      <formula>10000</formula>
      <formula>50000</formula>
    </cfRule>
  </conditionalFormatting>
  <conditionalFormatting sqref="O152">
    <cfRule type="cellIs" dxfId="381" priority="381" stopIfTrue="1" operator="equal">
      <formula>"SS"</formula>
    </cfRule>
    <cfRule type="cellIs" dxfId="380" priority="382" stopIfTrue="1" operator="equal">
      <formula>"SSS"</formula>
    </cfRule>
  </conditionalFormatting>
  <conditionalFormatting sqref="I152:J152">
    <cfRule type="cellIs" dxfId="379" priority="380" stopIfTrue="1" operator="between">
      <formula>10000</formula>
      <formula>50000</formula>
    </cfRule>
  </conditionalFormatting>
  <conditionalFormatting sqref="O153">
    <cfRule type="cellIs" dxfId="378" priority="378" stopIfTrue="1" operator="equal">
      <formula>"SS"</formula>
    </cfRule>
    <cfRule type="cellIs" dxfId="377" priority="379" stopIfTrue="1" operator="equal">
      <formula>"SSS"</formula>
    </cfRule>
  </conditionalFormatting>
  <conditionalFormatting sqref="I153:J153">
    <cfRule type="cellIs" dxfId="376" priority="377" stopIfTrue="1" operator="between">
      <formula>10000</formula>
      <formula>50000</formula>
    </cfRule>
  </conditionalFormatting>
  <conditionalFormatting sqref="O157">
    <cfRule type="cellIs" dxfId="375" priority="375" stopIfTrue="1" operator="equal">
      <formula>"SS"</formula>
    </cfRule>
    <cfRule type="cellIs" dxfId="374" priority="376" stopIfTrue="1" operator="equal">
      <formula>"SSS"</formula>
    </cfRule>
  </conditionalFormatting>
  <conditionalFormatting sqref="I157:J157">
    <cfRule type="cellIs" dxfId="373" priority="374" stopIfTrue="1" operator="between">
      <formula>10000</formula>
      <formula>50000</formula>
    </cfRule>
  </conditionalFormatting>
  <conditionalFormatting sqref="O158">
    <cfRule type="cellIs" dxfId="372" priority="372" stopIfTrue="1" operator="equal">
      <formula>"SS"</formula>
    </cfRule>
    <cfRule type="cellIs" dxfId="371" priority="373" stopIfTrue="1" operator="equal">
      <formula>"SSS"</formula>
    </cfRule>
  </conditionalFormatting>
  <conditionalFormatting sqref="I158:J158">
    <cfRule type="cellIs" dxfId="370" priority="371" stopIfTrue="1" operator="between">
      <formula>10000</formula>
      <formula>50000</formula>
    </cfRule>
  </conditionalFormatting>
  <conditionalFormatting sqref="O159">
    <cfRule type="cellIs" dxfId="369" priority="369" stopIfTrue="1" operator="equal">
      <formula>"SS"</formula>
    </cfRule>
    <cfRule type="cellIs" dxfId="368" priority="370" stopIfTrue="1" operator="equal">
      <formula>"SSS"</formula>
    </cfRule>
  </conditionalFormatting>
  <conditionalFormatting sqref="I159:J159">
    <cfRule type="cellIs" dxfId="367" priority="368" stopIfTrue="1" operator="between">
      <formula>10000</formula>
      <formula>50000</formula>
    </cfRule>
  </conditionalFormatting>
  <conditionalFormatting sqref="O160">
    <cfRule type="cellIs" dxfId="366" priority="366" stopIfTrue="1" operator="equal">
      <formula>"SS"</formula>
    </cfRule>
    <cfRule type="cellIs" dxfId="365" priority="367" stopIfTrue="1" operator="equal">
      <formula>"SSS"</formula>
    </cfRule>
  </conditionalFormatting>
  <conditionalFormatting sqref="I160:J160">
    <cfRule type="cellIs" dxfId="364" priority="365" stopIfTrue="1" operator="between">
      <formula>10000</formula>
      <formula>50000</formula>
    </cfRule>
  </conditionalFormatting>
  <conditionalFormatting sqref="O161">
    <cfRule type="cellIs" dxfId="363" priority="363" stopIfTrue="1" operator="equal">
      <formula>"SS"</formula>
    </cfRule>
    <cfRule type="cellIs" dxfId="362" priority="364" stopIfTrue="1" operator="equal">
      <formula>"SSS"</formula>
    </cfRule>
  </conditionalFormatting>
  <conditionalFormatting sqref="I161:J161">
    <cfRule type="cellIs" dxfId="361" priority="362" stopIfTrue="1" operator="between">
      <formula>10000</formula>
      <formula>50000</formula>
    </cfRule>
  </conditionalFormatting>
  <conditionalFormatting sqref="O162">
    <cfRule type="cellIs" dxfId="360" priority="360" stopIfTrue="1" operator="equal">
      <formula>"SS"</formula>
    </cfRule>
    <cfRule type="cellIs" dxfId="359" priority="361" stopIfTrue="1" operator="equal">
      <formula>"SSS"</formula>
    </cfRule>
  </conditionalFormatting>
  <conditionalFormatting sqref="I162:J162">
    <cfRule type="cellIs" dxfId="358" priority="359" stopIfTrue="1" operator="between">
      <formula>10000</formula>
      <formula>50000</formula>
    </cfRule>
  </conditionalFormatting>
  <conditionalFormatting sqref="O163">
    <cfRule type="cellIs" dxfId="357" priority="357" stopIfTrue="1" operator="equal">
      <formula>"SS"</formula>
    </cfRule>
    <cfRule type="cellIs" dxfId="356" priority="358" stopIfTrue="1" operator="equal">
      <formula>"SSS"</formula>
    </cfRule>
  </conditionalFormatting>
  <conditionalFormatting sqref="I163:J163">
    <cfRule type="cellIs" dxfId="355" priority="356" stopIfTrue="1" operator="between">
      <formula>10000</formula>
      <formula>50000</formula>
    </cfRule>
  </conditionalFormatting>
  <conditionalFormatting sqref="O164">
    <cfRule type="cellIs" dxfId="354" priority="354" stopIfTrue="1" operator="equal">
      <formula>"SS"</formula>
    </cfRule>
    <cfRule type="cellIs" dxfId="353" priority="355" stopIfTrue="1" operator="equal">
      <formula>"SSS"</formula>
    </cfRule>
  </conditionalFormatting>
  <conditionalFormatting sqref="I164:J164">
    <cfRule type="cellIs" dxfId="352" priority="353" stopIfTrue="1" operator="between">
      <formula>10000</formula>
      <formula>50000</formula>
    </cfRule>
  </conditionalFormatting>
  <conditionalFormatting sqref="O165">
    <cfRule type="cellIs" dxfId="351" priority="351" stopIfTrue="1" operator="equal">
      <formula>"SS"</formula>
    </cfRule>
    <cfRule type="cellIs" dxfId="350" priority="352" stopIfTrue="1" operator="equal">
      <formula>"SSS"</formula>
    </cfRule>
  </conditionalFormatting>
  <conditionalFormatting sqref="I165:J165">
    <cfRule type="cellIs" dxfId="349" priority="350" stopIfTrue="1" operator="between">
      <formula>10000</formula>
      <formula>50000</formula>
    </cfRule>
  </conditionalFormatting>
  <conditionalFormatting sqref="O166">
    <cfRule type="cellIs" dxfId="348" priority="348" stopIfTrue="1" operator="equal">
      <formula>"SS"</formula>
    </cfRule>
    <cfRule type="cellIs" dxfId="347" priority="349" stopIfTrue="1" operator="equal">
      <formula>"SSS"</formula>
    </cfRule>
  </conditionalFormatting>
  <conditionalFormatting sqref="I166:J166">
    <cfRule type="cellIs" dxfId="346" priority="347" stopIfTrue="1" operator="between">
      <formula>10000</formula>
      <formula>50000</formula>
    </cfRule>
  </conditionalFormatting>
  <conditionalFormatting sqref="O167">
    <cfRule type="cellIs" dxfId="345" priority="345" stopIfTrue="1" operator="equal">
      <formula>"SS"</formula>
    </cfRule>
    <cfRule type="cellIs" dxfId="344" priority="346" stopIfTrue="1" operator="equal">
      <formula>"SSS"</formula>
    </cfRule>
  </conditionalFormatting>
  <conditionalFormatting sqref="I167:J167">
    <cfRule type="cellIs" dxfId="343" priority="344" stopIfTrue="1" operator="between">
      <formula>10000</formula>
      <formula>50000</formula>
    </cfRule>
  </conditionalFormatting>
  <conditionalFormatting sqref="O168">
    <cfRule type="cellIs" dxfId="342" priority="342" stopIfTrue="1" operator="equal">
      <formula>"SS"</formula>
    </cfRule>
    <cfRule type="cellIs" dxfId="341" priority="343" stopIfTrue="1" operator="equal">
      <formula>"SSS"</formula>
    </cfRule>
  </conditionalFormatting>
  <conditionalFormatting sqref="I168:J168">
    <cfRule type="cellIs" dxfId="340" priority="341" stopIfTrue="1" operator="between">
      <formula>10000</formula>
      <formula>50000</formula>
    </cfRule>
  </conditionalFormatting>
  <conditionalFormatting sqref="O169">
    <cfRule type="cellIs" dxfId="339" priority="339" stopIfTrue="1" operator="equal">
      <formula>"SS"</formula>
    </cfRule>
    <cfRule type="cellIs" dxfId="338" priority="340" stopIfTrue="1" operator="equal">
      <formula>"SSS"</formula>
    </cfRule>
  </conditionalFormatting>
  <conditionalFormatting sqref="I169:J169">
    <cfRule type="cellIs" dxfId="337" priority="338" stopIfTrue="1" operator="between">
      <formula>10000</formula>
      <formula>50000</formula>
    </cfRule>
  </conditionalFormatting>
  <conditionalFormatting sqref="O170">
    <cfRule type="cellIs" dxfId="336" priority="336" stopIfTrue="1" operator="equal">
      <formula>"SS"</formula>
    </cfRule>
    <cfRule type="cellIs" dxfId="335" priority="337" stopIfTrue="1" operator="equal">
      <formula>"SSS"</formula>
    </cfRule>
  </conditionalFormatting>
  <conditionalFormatting sqref="I170:J170">
    <cfRule type="cellIs" dxfId="334" priority="335" stopIfTrue="1" operator="between">
      <formula>10000</formula>
      <formula>50000</formula>
    </cfRule>
  </conditionalFormatting>
  <conditionalFormatting sqref="O171">
    <cfRule type="cellIs" dxfId="333" priority="333" stopIfTrue="1" operator="equal">
      <formula>"SS"</formula>
    </cfRule>
    <cfRule type="cellIs" dxfId="332" priority="334" stopIfTrue="1" operator="equal">
      <formula>"SSS"</formula>
    </cfRule>
  </conditionalFormatting>
  <conditionalFormatting sqref="I171:J171">
    <cfRule type="cellIs" dxfId="331" priority="332" stopIfTrue="1" operator="between">
      <formula>10000</formula>
      <formula>50000</formula>
    </cfRule>
  </conditionalFormatting>
  <conditionalFormatting sqref="O172">
    <cfRule type="cellIs" dxfId="330" priority="330" stopIfTrue="1" operator="equal">
      <formula>"SS"</formula>
    </cfRule>
    <cfRule type="cellIs" dxfId="329" priority="331" stopIfTrue="1" operator="equal">
      <formula>"SSS"</formula>
    </cfRule>
  </conditionalFormatting>
  <conditionalFormatting sqref="I172:J172">
    <cfRule type="cellIs" dxfId="328" priority="329" stopIfTrue="1" operator="between">
      <formula>10000</formula>
      <formula>50000</formula>
    </cfRule>
  </conditionalFormatting>
  <conditionalFormatting sqref="O173">
    <cfRule type="cellIs" dxfId="327" priority="327" stopIfTrue="1" operator="equal">
      <formula>"SS"</formula>
    </cfRule>
    <cfRule type="cellIs" dxfId="326" priority="328" stopIfTrue="1" operator="equal">
      <formula>"SSS"</formula>
    </cfRule>
  </conditionalFormatting>
  <conditionalFormatting sqref="I173:J173">
    <cfRule type="cellIs" dxfId="325" priority="326" stopIfTrue="1" operator="between">
      <formula>10000</formula>
      <formula>50000</formula>
    </cfRule>
  </conditionalFormatting>
  <conditionalFormatting sqref="O174">
    <cfRule type="cellIs" dxfId="324" priority="324" stopIfTrue="1" operator="equal">
      <formula>"SS"</formula>
    </cfRule>
    <cfRule type="cellIs" dxfId="323" priority="325" stopIfTrue="1" operator="equal">
      <formula>"SSS"</formula>
    </cfRule>
  </conditionalFormatting>
  <conditionalFormatting sqref="I174:J174">
    <cfRule type="cellIs" dxfId="322" priority="323" stopIfTrue="1" operator="between">
      <formula>10000</formula>
      <formula>50000</formula>
    </cfRule>
  </conditionalFormatting>
  <conditionalFormatting sqref="O175">
    <cfRule type="cellIs" dxfId="321" priority="321" stopIfTrue="1" operator="equal">
      <formula>"SS"</formula>
    </cfRule>
    <cfRule type="cellIs" dxfId="320" priority="322" stopIfTrue="1" operator="equal">
      <formula>"SSS"</formula>
    </cfRule>
  </conditionalFormatting>
  <conditionalFormatting sqref="I175:J175">
    <cfRule type="cellIs" dxfId="319" priority="320" stopIfTrue="1" operator="between">
      <formula>10000</formula>
      <formula>50000</formula>
    </cfRule>
  </conditionalFormatting>
  <conditionalFormatting sqref="O176">
    <cfRule type="cellIs" dxfId="318" priority="318" stopIfTrue="1" operator="equal">
      <formula>"SS"</formula>
    </cfRule>
    <cfRule type="cellIs" dxfId="317" priority="319" stopIfTrue="1" operator="equal">
      <formula>"SSS"</formula>
    </cfRule>
  </conditionalFormatting>
  <conditionalFormatting sqref="I176:J176">
    <cfRule type="cellIs" dxfId="316" priority="317" stopIfTrue="1" operator="between">
      <formula>10000</formula>
      <formula>50000</formula>
    </cfRule>
  </conditionalFormatting>
  <conditionalFormatting sqref="O177">
    <cfRule type="cellIs" dxfId="315" priority="315" stopIfTrue="1" operator="equal">
      <formula>"SS"</formula>
    </cfRule>
    <cfRule type="cellIs" dxfId="314" priority="316" stopIfTrue="1" operator="equal">
      <formula>"SSS"</formula>
    </cfRule>
  </conditionalFormatting>
  <conditionalFormatting sqref="I177:J177">
    <cfRule type="cellIs" dxfId="313" priority="314" stopIfTrue="1" operator="between">
      <formula>10000</formula>
      <formula>50000</formula>
    </cfRule>
  </conditionalFormatting>
  <conditionalFormatting sqref="O178">
    <cfRule type="cellIs" dxfId="312" priority="312" stopIfTrue="1" operator="equal">
      <formula>"SS"</formula>
    </cfRule>
    <cfRule type="cellIs" dxfId="311" priority="313" stopIfTrue="1" operator="equal">
      <formula>"SSS"</formula>
    </cfRule>
  </conditionalFormatting>
  <conditionalFormatting sqref="I178:J178">
    <cfRule type="cellIs" dxfId="310" priority="311" stopIfTrue="1" operator="between">
      <formula>10000</formula>
      <formula>50000</formula>
    </cfRule>
  </conditionalFormatting>
  <conditionalFormatting sqref="O179">
    <cfRule type="cellIs" dxfId="309" priority="309" stopIfTrue="1" operator="equal">
      <formula>"SS"</formula>
    </cfRule>
    <cfRule type="cellIs" dxfId="308" priority="310" stopIfTrue="1" operator="equal">
      <formula>"SSS"</formula>
    </cfRule>
  </conditionalFormatting>
  <conditionalFormatting sqref="I179:J179">
    <cfRule type="cellIs" dxfId="307" priority="308" stopIfTrue="1" operator="between">
      <formula>10000</formula>
      <formula>50000</formula>
    </cfRule>
  </conditionalFormatting>
  <conditionalFormatting sqref="O180">
    <cfRule type="cellIs" dxfId="306" priority="306" stopIfTrue="1" operator="equal">
      <formula>"SS"</formula>
    </cfRule>
    <cfRule type="cellIs" dxfId="305" priority="307" stopIfTrue="1" operator="equal">
      <formula>"SSS"</formula>
    </cfRule>
  </conditionalFormatting>
  <conditionalFormatting sqref="I180:J180">
    <cfRule type="cellIs" dxfId="304" priority="305" stopIfTrue="1" operator="between">
      <formula>10000</formula>
      <formula>50000</formula>
    </cfRule>
  </conditionalFormatting>
  <conditionalFormatting sqref="O181">
    <cfRule type="cellIs" dxfId="303" priority="303" stopIfTrue="1" operator="equal">
      <formula>"SS"</formula>
    </cfRule>
    <cfRule type="cellIs" dxfId="302" priority="304" stopIfTrue="1" operator="equal">
      <formula>"SSS"</formula>
    </cfRule>
  </conditionalFormatting>
  <conditionalFormatting sqref="I181:J181">
    <cfRule type="cellIs" dxfId="301" priority="302" stopIfTrue="1" operator="between">
      <formula>10000</formula>
      <formula>50000</formula>
    </cfRule>
  </conditionalFormatting>
  <conditionalFormatting sqref="O185">
    <cfRule type="cellIs" dxfId="300" priority="300" stopIfTrue="1" operator="equal">
      <formula>"SS"</formula>
    </cfRule>
    <cfRule type="cellIs" dxfId="299" priority="301" stopIfTrue="1" operator="equal">
      <formula>"SSS"</formula>
    </cfRule>
  </conditionalFormatting>
  <conditionalFormatting sqref="I185:J185">
    <cfRule type="cellIs" dxfId="298" priority="299" stopIfTrue="1" operator="between">
      <formula>10000</formula>
      <formula>50000</formula>
    </cfRule>
  </conditionalFormatting>
  <conditionalFormatting sqref="O186">
    <cfRule type="cellIs" dxfId="297" priority="297" stopIfTrue="1" operator="equal">
      <formula>"SS"</formula>
    </cfRule>
    <cfRule type="cellIs" dxfId="296" priority="298" stopIfTrue="1" operator="equal">
      <formula>"SSS"</formula>
    </cfRule>
  </conditionalFormatting>
  <conditionalFormatting sqref="I186:J186">
    <cfRule type="cellIs" dxfId="295" priority="296" stopIfTrue="1" operator="between">
      <formula>10000</formula>
      <formula>50000</formula>
    </cfRule>
  </conditionalFormatting>
  <conditionalFormatting sqref="O187">
    <cfRule type="cellIs" dxfId="294" priority="294" stopIfTrue="1" operator="equal">
      <formula>"SS"</formula>
    </cfRule>
    <cfRule type="cellIs" dxfId="293" priority="295" stopIfTrue="1" operator="equal">
      <formula>"SSS"</formula>
    </cfRule>
  </conditionalFormatting>
  <conditionalFormatting sqref="I187:J187">
    <cfRule type="cellIs" dxfId="292" priority="293" stopIfTrue="1" operator="between">
      <formula>10000</formula>
      <formula>50000</formula>
    </cfRule>
  </conditionalFormatting>
  <conditionalFormatting sqref="O188">
    <cfRule type="cellIs" dxfId="291" priority="291" stopIfTrue="1" operator="equal">
      <formula>"SS"</formula>
    </cfRule>
    <cfRule type="cellIs" dxfId="290" priority="292" stopIfTrue="1" operator="equal">
      <formula>"SSS"</formula>
    </cfRule>
  </conditionalFormatting>
  <conditionalFormatting sqref="I188:J188">
    <cfRule type="cellIs" dxfId="289" priority="290" stopIfTrue="1" operator="between">
      <formula>10000</formula>
      <formula>50000</formula>
    </cfRule>
  </conditionalFormatting>
  <conditionalFormatting sqref="O189">
    <cfRule type="cellIs" dxfId="288" priority="288" stopIfTrue="1" operator="equal">
      <formula>"SS"</formula>
    </cfRule>
    <cfRule type="cellIs" dxfId="287" priority="289" stopIfTrue="1" operator="equal">
      <formula>"SSS"</formula>
    </cfRule>
  </conditionalFormatting>
  <conditionalFormatting sqref="I189:J189">
    <cfRule type="cellIs" dxfId="286" priority="287" stopIfTrue="1" operator="between">
      <formula>10000</formula>
      <formula>50000</formula>
    </cfRule>
  </conditionalFormatting>
  <conditionalFormatting sqref="O190">
    <cfRule type="cellIs" dxfId="285" priority="285" stopIfTrue="1" operator="equal">
      <formula>"SS"</formula>
    </cfRule>
    <cfRule type="cellIs" dxfId="284" priority="286" stopIfTrue="1" operator="equal">
      <formula>"SSS"</formula>
    </cfRule>
  </conditionalFormatting>
  <conditionalFormatting sqref="I190:J190">
    <cfRule type="cellIs" dxfId="283" priority="284" stopIfTrue="1" operator="between">
      <formula>10000</formula>
      <formula>50000</formula>
    </cfRule>
  </conditionalFormatting>
  <conditionalFormatting sqref="O191">
    <cfRule type="cellIs" dxfId="282" priority="282" stopIfTrue="1" operator="equal">
      <formula>"SS"</formula>
    </cfRule>
    <cfRule type="cellIs" dxfId="281" priority="283" stopIfTrue="1" operator="equal">
      <formula>"SSS"</formula>
    </cfRule>
  </conditionalFormatting>
  <conditionalFormatting sqref="I191:J191">
    <cfRule type="cellIs" dxfId="280" priority="281" stopIfTrue="1" operator="between">
      <formula>10000</formula>
      <formula>50000</formula>
    </cfRule>
  </conditionalFormatting>
  <conditionalFormatting sqref="O192">
    <cfRule type="cellIs" dxfId="279" priority="279" stopIfTrue="1" operator="equal">
      <formula>"SS"</formula>
    </cfRule>
    <cfRule type="cellIs" dxfId="278" priority="280" stopIfTrue="1" operator="equal">
      <formula>"SSS"</formula>
    </cfRule>
  </conditionalFormatting>
  <conditionalFormatting sqref="I192:J192">
    <cfRule type="cellIs" dxfId="277" priority="278" stopIfTrue="1" operator="between">
      <formula>10000</formula>
      <formula>50000</formula>
    </cfRule>
  </conditionalFormatting>
  <conditionalFormatting sqref="O193">
    <cfRule type="cellIs" dxfId="276" priority="276" stopIfTrue="1" operator="equal">
      <formula>"SS"</formula>
    </cfRule>
    <cfRule type="cellIs" dxfId="275" priority="277" stopIfTrue="1" operator="equal">
      <formula>"SSS"</formula>
    </cfRule>
  </conditionalFormatting>
  <conditionalFormatting sqref="I193:J193">
    <cfRule type="cellIs" dxfId="274" priority="275" stopIfTrue="1" operator="between">
      <formula>10000</formula>
      <formula>50000</formula>
    </cfRule>
  </conditionalFormatting>
  <conditionalFormatting sqref="O194">
    <cfRule type="cellIs" dxfId="273" priority="273" stopIfTrue="1" operator="equal">
      <formula>"SS"</formula>
    </cfRule>
    <cfRule type="cellIs" dxfId="272" priority="274" stopIfTrue="1" operator="equal">
      <formula>"SSS"</formula>
    </cfRule>
  </conditionalFormatting>
  <conditionalFormatting sqref="I194:J194">
    <cfRule type="cellIs" dxfId="271" priority="272" stopIfTrue="1" operator="between">
      <formula>10000</formula>
      <formula>50000</formula>
    </cfRule>
  </conditionalFormatting>
  <conditionalFormatting sqref="O195">
    <cfRule type="cellIs" dxfId="270" priority="270" stopIfTrue="1" operator="equal">
      <formula>"SS"</formula>
    </cfRule>
    <cfRule type="cellIs" dxfId="269" priority="271" stopIfTrue="1" operator="equal">
      <formula>"SSS"</formula>
    </cfRule>
  </conditionalFormatting>
  <conditionalFormatting sqref="I195:J195">
    <cfRule type="cellIs" dxfId="268" priority="269" stopIfTrue="1" operator="between">
      <formula>10000</formula>
      <formula>50000</formula>
    </cfRule>
  </conditionalFormatting>
  <conditionalFormatting sqref="O196">
    <cfRule type="cellIs" dxfId="267" priority="267" stopIfTrue="1" operator="equal">
      <formula>"SS"</formula>
    </cfRule>
    <cfRule type="cellIs" dxfId="266" priority="268" stopIfTrue="1" operator="equal">
      <formula>"SSS"</formula>
    </cfRule>
  </conditionalFormatting>
  <conditionalFormatting sqref="I196:J196">
    <cfRule type="cellIs" dxfId="265" priority="266" stopIfTrue="1" operator="between">
      <formula>10000</formula>
      <formula>50000</formula>
    </cfRule>
  </conditionalFormatting>
  <conditionalFormatting sqref="O197">
    <cfRule type="cellIs" dxfId="264" priority="264" stopIfTrue="1" operator="equal">
      <formula>"SS"</formula>
    </cfRule>
    <cfRule type="cellIs" dxfId="263" priority="265" stopIfTrue="1" operator="equal">
      <formula>"SSS"</formula>
    </cfRule>
  </conditionalFormatting>
  <conditionalFormatting sqref="I197:J197">
    <cfRule type="cellIs" dxfId="262" priority="263" stopIfTrue="1" operator="between">
      <formula>10000</formula>
      <formula>50000</formula>
    </cfRule>
  </conditionalFormatting>
  <conditionalFormatting sqref="O198">
    <cfRule type="cellIs" dxfId="261" priority="261" stopIfTrue="1" operator="equal">
      <formula>"SS"</formula>
    </cfRule>
    <cfRule type="cellIs" dxfId="260" priority="262" stopIfTrue="1" operator="equal">
      <formula>"SSS"</formula>
    </cfRule>
  </conditionalFormatting>
  <conditionalFormatting sqref="I198:J198">
    <cfRule type="cellIs" dxfId="259" priority="260" stopIfTrue="1" operator="between">
      <formula>10000</formula>
      <formula>50000</formula>
    </cfRule>
  </conditionalFormatting>
  <conditionalFormatting sqref="O199">
    <cfRule type="cellIs" dxfId="258" priority="258" stopIfTrue="1" operator="equal">
      <formula>"SS"</formula>
    </cfRule>
    <cfRule type="cellIs" dxfId="257" priority="259" stopIfTrue="1" operator="equal">
      <formula>"SSS"</formula>
    </cfRule>
  </conditionalFormatting>
  <conditionalFormatting sqref="I199:J199">
    <cfRule type="cellIs" dxfId="256" priority="257" stopIfTrue="1" operator="between">
      <formula>10000</formula>
      <formula>50000</formula>
    </cfRule>
  </conditionalFormatting>
  <conditionalFormatting sqref="O200">
    <cfRule type="cellIs" dxfId="255" priority="255" stopIfTrue="1" operator="equal">
      <formula>"SS"</formula>
    </cfRule>
    <cfRule type="cellIs" dxfId="254" priority="256" stopIfTrue="1" operator="equal">
      <formula>"SSS"</formula>
    </cfRule>
  </conditionalFormatting>
  <conditionalFormatting sqref="I200:J200">
    <cfRule type="cellIs" dxfId="253" priority="254" stopIfTrue="1" operator="between">
      <formula>10000</formula>
      <formula>50000</formula>
    </cfRule>
  </conditionalFormatting>
  <conditionalFormatting sqref="O201">
    <cfRule type="cellIs" dxfId="252" priority="252" stopIfTrue="1" operator="equal">
      <formula>"SS"</formula>
    </cfRule>
    <cfRule type="cellIs" dxfId="251" priority="253" stopIfTrue="1" operator="equal">
      <formula>"SSS"</formula>
    </cfRule>
  </conditionalFormatting>
  <conditionalFormatting sqref="I201:J201">
    <cfRule type="cellIs" dxfId="250" priority="251" stopIfTrue="1" operator="between">
      <formula>10000</formula>
      <formula>50000</formula>
    </cfRule>
  </conditionalFormatting>
  <conditionalFormatting sqref="O202">
    <cfRule type="cellIs" dxfId="249" priority="249" stopIfTrue="1" operator="equal">
      <formula>"SS"</formula>
    </cfRule>
    <cfRule type="cellIs" dxfId="248" priority="250" stopIfTrue="1" operator="equal">
      <formula>"SSS"</formula>
    </cfRule>
  </conditionalFormatting>
  <conditionalFormatting sqref="I202:J202">
    <cfRule type="cellIs" dxfId="247" priority="248" stopIfTrue="1" operator="between">
      <formula>10000</formula>
      <formula>50000</formula>
    </cfRule>
  </conditionalFormatting>
  <conditionalFormatting sqref="O203">
    <cfRule type="cellIs" dxfId="246" priority="246" stopIfTrue="1" operator="equal">
      <formula>"SS"</formula>
    </cfRule>
    <cfRule type="cellIs" dxfId="245" priority="247" stopIfTrue="1" operator="equal">
      <formula>"SSS"</formula>
    </cfRule>
  </conditionalFormatting>
  <conditionalFormatting sqref="I203:J203">
    <cfRule type="cellIs" dxfId="244" priority="245" stopIfTrue="1" operator="between">
      <formula>10000</formula>
      <formula>50000</formula>
    </cfRule>
  </conditionalFormatting>
  <conditionalFormatting sqref="O204">
    <cfRule type="cellIs" dxfId="243" priority="243" stopIfTrue="1" operator="equal">
      <formula>"SS"</formula>
    </cfRule>
    <cfRule type="cellIs" dxfId="242" priority="244" stopIfTrue="1" operator="equal">
      <formula>"SSS"</formula>
    </cfRule>
  </conditionalFormatting>
  <conditionalFormatting sqref="I204:J204">
    <cfRule type="cellIs" dxfId="241" priority="242" stopIfTrue="1" operator="between">
      <formula>10000</formula>
      <formula>50000</formula>
    </cfRule>
  </conditionalFormatting>
  <conditionalFormatting sqref="O205">
    <cfRule type="cellIs" dxfId="240" priority="240" stopIfTrue="1" operator="equal">
      <formula>"SS"</formula>
    </cfRule>
    <cfRule type="cellIs" dxfId="239" priority="241" stopIfTrue="1" operator="equal">
      <formula>"SSS"</formula>
    </cfRule>
  </conditionalFormatting>
  <conditionalFormatting sqref="I205:J205">
    <cfRule type="cellIs" dxfId="238" priority="239" stopIfTrue="1" operator="between">
      <formula>10000</formula>
      <formula>50000</formula>
    </cfRule>
  </conditionalFormatting>
  <conditionalFormatting sqref="O206">
    <cfRule type="cellIs" dxfId="237" priority="237" stopIfTrue="1" operator="equal">
      <formula>"SS"</formula>
    </cfRule>
    <cfRule type="cellIs" dxfId="236" priority="238" stopIfTrue="1" operator="equal">
      <formula>"SSS"</formula>
    </cfRule>
  </conditionalFormatting>
  <conditionalFormatting sqref="I206:J206">
    <cfRule type="cellIs" dxfId="235" priority="236" stopIfTrue="1" operator="between">
      <formula>10000</formula>
      <formula>50000</formula>
    </cfRule>
  </conditionalFormatting>
  <conditionalFormatting sqref="O207">
    <cfRule type="cellIs" dxfId="234" priority="234" stopIfTrue="1" operator="equal">
      <formula>"SS"</formula>
    </cfRule>
    <cfRule type="cellIs" dxfId="233" priority="235" stopIfTrue="1" operator="equal">
      <formula>"SSS"</formula>
    </cfRule>
  </conditionalFormatting>
  <conditionalFormatting sqref="I207:J207">
    <cfRule type="cellIs" dxfId="232" priority="233" stopIfTrue="1" operator="between">
      <formula>10000</formula>
      <formula>50000</formula>
    </cfRule>
  </conditionalFormatting>
  <conditionalFormatting sqref="O208">
    <cfRule type="cellIs" dxfId="231" priority="231" stopIfTrue="1" operator="equal">
      <formula>"SS"</formula>
    </cfRule>
    <cfRule type="cellIs" dxfId="230" priority="232" stopIfTrue="1" operator="equal">
      <formula>"SSS"</formula>
    </cfRule>
  </conditionalFormatting>
  <conditionalFormatting sqref="I208:J208">
    <cfRule type="cellIs" dxfId="229" priority="230" stopIfTrue="1" operator="between">
      <formula>10000</formula>
      <formula>50000</formula>
    </cfRule>
  </conditionalFormatting>
  <conditionalFormatting sqref="O209">
    <cfRule type="cellIs" dxfId="228" priority="228" stopIfTrue="1" operator="equal">
      <formula>"SS"</formula>
    </cfRule>
    <cfRule type="cellIs" dxfId="227" priority="229" stopIfTrue="1" operator="equal">
      <formula>"SSS"</formula>
    </cfRule>
  </conditionalFormatting>
  <conditionalFormatting sqref="I209:J209">
    <cfRule type="cellIs" dxfId="226" priority="227" stopIfTrue="1" operator="between">
      <formula>10000</formula>
      <formula>50000</formula>
    </cfRule>
  </conditionalFormatting>
  <conditionalFormatting sqref="O213">
    <cfRule type="cellIs" dxfId="225" priority="225" stopIfTrue="1" operator="equal">
      <formula>"SS"</formula>
    </cfRule>
    <cfRule type="cellIs" dxfId="224" priority="226" stopIfTrue="1" operator="equal">
      <formula>"SSS"</formula>
    </cfRule>
  </conditionalFormatting>
  <conditionalFormatting sqref="I213:J213">
    <cfRule type="cellIs" dxfId="223" priority="224" stopIfTrue="1" operator="between">
      <formula>10000</formula>
      <formula>50000</formula>
    </cfRule>
  </conditionalFormatting>
  <conditionalFormatting sqref="O214">
    <cfRule type="cellIs" dxfId="222" priority="222" stopIfTrue="1" operator="equal">
      <formula>"SS"</formula>
    </cfRule>
    <cfRule type="cellIs" dxfId="221" priority="223" stopIfTrue="1" operator="equal">
      <formula>"SSS"</formula>
    </cfRule>
  </conditionalFormatting>
  <conditionalFormatting sqref="I214:J214">
    <cfRule type="cellIs" dxfId="220" priority="221" stopIfTrue="1" operator="between">
      <formula>10000</formula>
      <formula>50000</formula>
    </cfRule>
  </conditionalFormatting>
  <conditionalFormatting sqref="O215">
    <cfRule type="cellIs" dxfId="219" priority="219" stopIfTrue="1" operator="equal">
      <formula>"SS"</formula>
    </cfRule>
    <cfRule type="cellIs" dxfId="218" priority="220" stopIfTrue="1" operator="equal">
      <formula>"SSS"</formula>
    </cfRule>
  </conditionalFormatting>
  <conditionalFormatting sqref="I215:J215">
    <cfRule type="cellIs" dxfId="217" priority="218" stopIfTrue="1" operator="between">
      <formula>10000</formula>
      <formula>50000</formula>
    </cfRule>
  </conditionalFormatting>
  <conditionalFormatting sqref="O216">
    <cfRule type="cellIs" dxfId="216" priority="216" stopIfTrue="1" operator="equal">
      <formula>"SS"</formula>
    </cfRule>
    <cfRule type="cellIs" dxfId="215" priority="217" stopIfTrue="1" operator="equal">
      <formula>"SSS"</formula>
    </cfRule>
  </conditionalFormatting>
  <conditionalFormatting sqref="I216:J216">
    <cfRule type="cellIs" dxfId="214" priority="215" stopIfTrue="1" operator="between">
      <formula>10000</formula>
      <formula>50000</formula>
    </cfRule>
  </conditionalFormatting>
  <conditionalFormatting sqref="O217">
    <cfRule type="cellIs" dxfId="213" priority="213" stopIfTrue="1" operator="equal">
      <formula>"SS"</formula>
    </cfRule>
    <cfRule type="cellIs" dxfId="212" priority="214" stopIfTrue="1" operator="equal">
      <formula>"SSS"</formula>
    </cfRule>
  </conditionalFormatting>
  <conditionalFormatting sqref="I217:J217">
    <cfRule type="cellIs" dxfId="211" priority="212" stopIfTrue="1" operator="between">
      <formula>10000</formula>
      <formula>50000</formula>
    </cfRule>
  </conditionalFormatting>
  <conditionalFormatting sqref="O218">
    <cfRule type="cellIs" dxfId="210" priority="210" stopIfTrue="1" operator="equal">
      <formula>"SS"</formula>
    </cfRule>
    <cfRule type="cellIs" dxfId="209" priority="211" stopIfTrue="1" operator="equal">
      <formula>"SSS"</formula>
    </cfRule>
  </conditionalFormatting>
  <conditionalFormatting sqref="I218:J218">
    <cfRule type="cellIs" dxfId="208" priority="209" stopIfTrue="1" operator="between">
      <formula>10000</formula>
      <formula>50000</formula>
    </cfRule>
  </conditionalFormatting>
  <conditionalFormatting sqref="O219">
    <cfRule type="cellIs" dxfId="207" priority="207" stopIfTrue="1" operator="equal">
      <formula>"SS"</formula>
    </cfRule>
    <cfRule type="cellIs" dxfId="206" priority="208" stopIfTrue="1" operator="equal">
      <formula>"SSS"</formula>
    </cfRule>
  </conditionalFormatting>
  <conditionalFormatting sqref="I219:J219">
    <cfRule type="cellIs" dxfId="205" priority="206" stopIfTrue="1" operator="between">
      <formula>10000</formula>
      <formula>50000</formula>
    </cfRule>
  </conditionalFormatting>
  <conditionalFormatting sqref="O220">
    <cfRule type="cellIs" dxfId="204" priority="204" stopIfTrue="1" operator="equal">
      <formula>"SS"</formula>
    </cfRule>
    <cfRule type="cellIs" dxfId="203" priority="205" stopIfTrue="1" operator="equal">
      <formula>"SSS"</formula>
    </cfRule>
  </conditionalFormatting>
  <conditionalFormatting sqref="I220:J220">
    <cfRule type="cellIs" dxfId="202" priority="203" stopIfTrue="1" operator="between">
      <formula>10000</formula>
      <formula>50000</formula>
    </cfRule>
  </conditionalFormatting>
  <conditionalFormatting sqref="O221">
    <cfRule type="cellIs" dxfId="201" priority="201" stopIfTrue="1" operator="equal">
      <formula>"SS"</formula>
    </cfRule>
    <cfRule type="cellIs" dxfId="200" priority="202" stopIfTrue="1" operator="equal">
      <formula>"SSS"</formula>
    </cfRule>
  </conditionalFormatting>
  <conditionalFormatting sqref="I221:J221">
    <cfRule type="cellIs" dxfId="199" priority="200" stopIfTrue="1" operator="between">
      <formula>10000</formula>
      <formula>50000</formula>
    </cfRule>
  </conditionalFormatting>
  <conditionalFormatting sqref="O222">
    <cfRule type="cellIs" dxfId="198" priority="198" stopIfTrue="1" operator="equal">
      <formula>"SS"</formula>
    </cfRule>
    <cfRule type="cellIs" dxfId="197" priority="199" stopIfTrue="1" operator="equal">
      <formula>"SSS"</formula>
    </cfRule>
  </conditionalFormatting>
  <conditionalFormatting sqref="I222:J222">
    <cfRule type="cellIs" dxfId="196" priority="197" stopIfTrue="1" operator="between">
      <formula>10000</formula>
      <formula>50000</formula>
    </cfRule>
  </conditionalFormatting>
  <conditionalFormatting sqref="O223">
    <cfRule type="cellIs" dxfId="195" priority="195" stopIfTrue="1" operator="equal">
      <formula>"SS"</formula>
    </cfRule>
    <cfRule type="cellIs" dxfId="194" priority="196" stopIfTrue="1" operator="equal">
      <formula>"SSS"</formula>
    </cfRule>
  </conditionalFormatting>
  <conditionalFormatting sqref="I223:J223">
    <cfRule type="cellIs" dxfId="193" priority="194" stopIfTrue="1" operator="between">
      <formula>10000</formula>
      <formula>50000</formula>
    </cfRule>
  </conditionalFormatting>
  <conditionalFormatting sqref="O224">
    <cfRule type="cellIs" dxfId="192" priority="192" stopIfTrue="1" operator="equal">
      <formula>"SS"</formula>
    </cfRule>
    <cfRule type="cellIs" dxfId="191" priority="193" stopIfTrue="1" operator="equal">
      <formula>"SSS"</formula>
    </cfRule>
  </conditionalFormatting>
  <conditionalFormatting sqref="I224:J224">
    <cfRule type="cellIs" dxfId="190" priority="191" stopIfTrue="1" operator="between">
      <formula>10000</formula>
      <formula>50000</formula>
    </cfRule>
  </conditionalFormatting>
  <conditionalFormatting sqref="O225">
    <cfRule type="cellIs" dxfId="189" priority="189" stopIfTrue="1" operator="equal">
      <formula>"SS"</formula>
    </cfRule>
    <cfRule type="cellIs" dxfId="188" priority="190" stopIfTrue="1" operator="equal">
      <formula>"SSS"</formula>
    </cfRule>
  </conditionalFormatting>
  <conditionalFormatting sqref="I225:J225">
    <cfRule type="cellIs" dxfId="187" priority="188" stopIfTrue="1" operator="between">
      <formula>10000</formula>
      <formula>50000</formula>
    </cfRule>
  </conditionalFormatting>
  <conditionalFormatting sqref="O226">
    <cfRule type="cellIs" dxfId="186" priority="186" stopIfTrue="1" operator="equal">
      <formula>"SS"</formula>
    </cfRule>
    <cfRule type="cellIs" dxfId="185" priority="187" stopIfTrue="1" operator="equal">
      <formula>"SSS"</formula>
    </cfRule>
  </conditionalFormatting>
  <conditionalFormatting sqref="I226:J226">
    <cfRule type="cellIs" dxfId="184" priority="185" stopIfTrue="1" operator="between">
      <formula>10000</formula>
      <formula>50000</formula>
    </cfRule>
  </conditionalFormatting>
  <conditionalFormatting sqref="O227">
    <cfRule type="cellIs" dxfId="183" priority="183" stopIfTrue="1" operator="equal">
      <formula>"SS"</formula>
    </cfRule>
    <cfRule type="cellIs" dxfId="182" priority="184" stopIfTrue="1" operator="equal">
      <formula>"SSS"</formula>
    </cfRule>
  </conditionalFormatting>
  <conditionalFormatting sqref="I227:J227">
    <cfRule type="cellIs" dxfId="181" priority="182" stopIfTrue="1" operator="between">
      <formula>10000</formula>
      <formula>50000</formula>
    </cfRule>
  </conditionalFormatting>
  <conditionalFormatting sqref="O228">
    <cfRule type="cellIs" dxfId="180" priority="180" stopIfTrue="1" operator="equal">
      <formula>"SS"</formula>
    </cfRule>
    <cfRule type="cellIs" dxfId="179" priority="181" stopIfTrue="1" operator="equal">
      <formula>"SSS"</formula>
    </cfRule>
  </conditionalFormatting>
  <conditionalFormatting sqref="I228:J228">
    <cfRule type="cellIs" dxfId="178" priority="179" stopIfTrue="1" operator="between">
      <formula>10000</formula>
      <formula>50000</formula>
    </cfRule>
  </conditionalFormatting>
  <conditionalFormatting sqref="O229">
    <cfRule type="cellIs" dxfId="177" priority="177" stopIfTrue="1" operator="equal">
      <formula>"SS"</formula>
    </cfRule>
    <cfRule type="cellIs" dxfId="176" priority="178" stopIfTrue="1" operator="equal">
      <formula>"SSS"</formula>
    </cfRule>
  </conditionalFormatting>
  <conditionalFormatting sqref="I229:J229">
    <cfRule type="cellIs" dxfId="175" priority="176" stopIfTrue="1" operator="between">
      <formula>10000</formula>
      <formula>50000</formula>
    </cfRule>
  </conditionalFormatting>
  <conditionalFormatting sqref="O230">
    <cfRule type="cellIs" dxfId="174" priority="174" stopIfTrue="1" operator="equal">
      <formula>"SS"</formula>
    </cfRule>
    <cfRule type="cellIs" dxfId="173" priority="175" stopIfTrue="1" operator="equal">
      <formula>"SSS"</formula>
    </cfRule>
  </conditionalFormatting>
  <conditionalFormatting sqref="I230:J230">
    <cfRule type="cellIs" dxfId="172" priority="173" stopIfTrue="1" operator="between">
      <formula>10000</formula>
      <formula>50000</formula>
    </cfRule>
  </conditionalFormatting>
  <conditionalFormatting sqref="O231">
    <cfRule type="cellIs" dxfId="171" priority="171" stopIfTrue="1" operator="equal">
      <formula>"SS"</formula>
    </cfRule>
    <cfRule type="cellIs" dxfId="170" priority="172" stopIfTrue="1" operator="equal">
      <formula>"SSS"</formula>
    </cfRule>
  </conditionalFormatting>
  <conditionalFormatting sqref="I231:J231">
    <cfRule type="cellIs" dxfId="169" priority="170" stopIfTrue="1" operator="between">
      <formula>10000</formula>
      <formula>50000</formula>
    </cfRule>
  </conditionalFormatting>
  <conditionalFormatting sqref="O232">
    <cfRule type="cellIs" dxfId="168" priority="168" stopIfTrue="1" operator="equal">
      <formula>"SS"</formula>
    </cfRule>
    <cfRule type="cellIs" dxfId="167" priority="169" stopIfTrue="1" operator="equal">
      <formula>"SSS"</formula>
    </cfRule>
  </conditionalFormatting>
  <conditionalFormatting sqref="I232:J232">
    <cfRule type="cellIs" dxfId="166" priority="167" stopIfTrue="1" operator="between">
      <formula>10000</formula>
      <formula>50000</formula>
    </cfRule>
  </conditionalFormatting>
  <conditionalFormatting sqref="O233">
    <cfRule type="cellIs" dxfId="165" priority="165" stopIfTrue="1" operator="equal">
      <formula>"SS"</formula>
    </cfRule>
    <cfRule type="cellIs" dxfId="164" priority="166" stopIfTrue="1" operator="equal">
      <formula>"SSS"</formula>
    </cfRule>
  </conditionalFormatting>
  <conditionalFormatting sqref="I233:J233">
    <cfRule type="cellIs" dxfId="163" priority="164" stopIfTrue="1" operator="between">
      <formula>10000</formula>
      <formula>50000</formula>
    </cfRule>
  </conditionalFormatting>
  <conditionalFormatting sqref="O234">
    <cfRule type="cellIs" dxfId="162" priority="162" stopIfTrue="1" operator="equal">
      <formula>"SS"</formula>
    </cfRule>
    <cfRule type="cellIs" dxfId="161" priority="163" stopIfTrue="1" operator="equal">
      <formula>"SSS"</formula>
    </cfRule>
  </conditionalFormatting>
  <conditionalFormatting sqref="I234:J234">
    <cfRule type="cellIs" dxfId="160" priority="161" stopIfTrue="1" operator="between">
      <formula>10000</formula>
      <formula>50000</formula>
    </cfRule>
  </conditionalFormatting>
  <conditionalFormatting sqref="O235">
    <cfRule type="cellIs" dxfId="159" priority="159" stopIfTrue="1" operator="equal">
      <formula>"SS"</formula>
    </cfRule>
    <cfRule type="cellIs" dxfId="158" priority="160" stopIfTrue="1" operator="equal">
      <formula>"SSS"</formula>
    </cfRule>
  </conditionalFormatting>
  <conditionalFormatting sqref="I235:J235">
    <cfRule type="cellIs" dxfId="157" priority="158" stopIfTrue="1" operator="between">
      <formula>10000</formula>
      <formula>50000</formula>
    </cfRule>
  </conditionalFormatting>
  <conditionalFormatting sqref="O236">
    <cfRule type="cellIs" dxfId="156" priority="156" stopIfTrue="1" operator="equal">
      <formula>"SS"</formula>
    </cfRule>
    <cfRule type="cellIs" dxfId="155" priority="157" stopIfTrue="1" operator="equal">
      <formula>"SSS"</formula>
    </cfRule>
  </conditionalFormatting>
  <conditionalFormatting sqref="I236:J236">
    <cfRule type="cellIs" dxfId="154" priority="155" stopIfTrue="1" operator="between">
      <formula>10000</formula>
      <formula>50000</formula>
    </cfRule>
  </conditionalFormatting>
  <conditionalFormatting sqref="O237">
    <cfRule type="cellIs" dxfId="153" priority="153" stopIfTrue="1" operator="equal">
      <formula>"SS"</formula>
    </cfRule>
    <cfRule type="cellIs" dxfId="152" priority="154" stopIfTrue="1" operator="equal">
      <formula>"SSS"</formula>
    </cfRule>
  </conditionalFormatting>
  <conditionalFormatting sqref="I237:J237">
    <cfRule type="cellIs" dxfId="151" priority="152" stopIfTrue="1" operator="between">
      <formula>10000</formula>
      <formula>50000</formula>
    </cfRule>
  </conditionalFormatting>
  <conditionalFormatting sqref="O241">
    <cfRule type="cellIs" dxfId="150" priority="150" stopIfTrue="1" operator="equal">
      <formula>"SS"</formula>
    </cfRule>
    <cfRule type="cellIs" dxfId="149" priority="151" stopIfTrue="1" operator="equal">
      <formula>"SSS"</formula>
    </cfRule>
  </conditionalFormatting>
  <conditionalFormatting sqref="I241:J241">
    <cfRule type="cellIs" dxfId="148" priority="149" stopIfTrue="1" operator="between">
      <formula>10000</formula>
      <formula>50000</formula>
    </cfRule>
  </conditionalFormatting>
  <conditionalFormatting sqref="O242">
    <cfRule type="cellIs" dxfId="147" priority="147" stopIfTrue="1" operator="equal">
      <formula>"SS"</formula>
    </cfRule>
    <cfRule type="cellIs" dxfId="146" priority="148" stopIfTrue="1" operator="equal">
      <formula>"SSS"</formula>
    </cfRule>
  </conditionalFormatting>
  <conditionalFormatting sqref="I242:J242">
    <cfRule type="cellIs" dxfId="145" priority="146" stopIfTrue="1" operator="between">
      <formula>10000</formula>
      <formula>50000</formula>
    </cfRule>
  </conditionalFormatting>
  <conditionalFormatting sqref="O243">
    <cfRule type="cellIs" dxfId="144" priority="144" stopIfTrue="1" operator="equal">
      <formula>"SS"</formula>
    </cfRule>
    <cfRule type="cellIs" dxfId="143" priority="145" stopIfTrue="1" operator="equal">
      <formula>"SSS"</formula>
    </cfRule>
  </conditionalFormatting>
  <conditionalFormatting sqref="I243:J243">
    <cfRule type="cellIs" dxfId="142" priority="143" stopIfTrue="1" operator="between">
      <formula>10000</formula>
      <formula>50000</formula>
    </cfRule>
  </conditionalFormatting>
  <conditionalFormatting sqref="O244">
    <cfRule type="cellIs" dxfId="141" priority="141" stopIfTrue="1" operator="equal">
      <formula>"SS"</formula>
    </cfRule>
    <cfRule type="cellIs" dxfId="140" priority="142" stopIfTrue="1" operator="equal">
      <formula>"SSS"</formula>
    </cfRule>
  </conditionalFormatting>
  <conditionalFormatting sqref="I244:J244">
    <cfRule type="cellIs" dxfId="139" priority="140" stopIfTrue="1" operator="between">
      <formula>10000</formula>
      <formula>50000</formula>
    </cfRule>
  </conditionalFormatting>
  <conditionalFormatting sqref="O245">
    <cfRule type="cellIs" dxfId="138" priority="138" stopIfTrue="1" operator="equal">
      <formula>"SS"</formula>
    </cfRule>
    <cfRule type="cellIs" dxfId="137" priority="139" stopIfTrue="1" operator="equal">
      <formula>"SSS"</formula>
    </cfRule>
  </conditionalFormatting>
  <conditionalFormatting sqref="I245:J245">
    <cfRule type="cellIs" dxfId="136" priority="137" stopIfTrue="1" operator="between">
      <formula>10000</formula>
      <formula>50000</formula>
    </cfRule>
  </conditionalFormatting>
  <conditionalFormatting sqref="O246">
    <cfRule type="cellIs" dxfId="135" priority="135" stopIfTrue="1" operator="equal">
      <formula>"SS"</formula>
    </cfRule>
    <cfRule type="cellIs" dxfId="134" priority="136" stopIfTrue="1" operator="equal">
      <formula>"SSS"</formula>
    </cfRule>
  </conditionalFormatting>
  <conditionalFormatting sqref="I246:J246">
    <cfRule type="cellIs" dxfId="133" priority="134" stopIfTrue="1" operator="between">
      <formula>10000</formula>
      <formula>50000</formula>
    </cfRule>
  </conditionalFormatting>
  <conditionalFormatting sqref="O247">
    <cfRule type="cellIs" dxfId="132" priority="132" stopIfTrue="1" operator="equal">
      <formula>"SS"</formula>
    </cfRule>
    <cfRule type="cellIs" dxfId="131" priority="133" stopIfTrue="1" operator="equal">
      <formula>"SSS"</formula>
    </cfRule>
  </conditionalFormatting>
  <conditionalFormatting sqref="I247:J247">
    <cfRule type="cellIs" dxfId="130" priority="131" stopIfTrue="1" operator="between">
      <formula>10000</formula>
      <formula>50000</formula>
    </cfRule>
  </conditionalFormatting>
  <conditionalFormatting sqref="O248">
    <cfRule type="cellIs" dxfId="129" priority="129" stopIfTrue="1" operator="equal">
      <formula>"SS"</formula>
    </cfRule>
    <cfRule type="cellIs" dxfId="128" priority="130" stopIfTrue="1" operator="equal">
      <formula>"SSS"</formula>
    </cfRule>
  </conditionalFormatting>
  <conditionalFormatting sqref="I248:J248">
    <cfRule type="cellIs" dxfId="127" priority="128" stopIfTrue="1" operator="between">
      <formula>10000</formula>
      <formula>50000</formula>
    </cfRule>
  </conditionalFormatting>
  <conditionalFormatting sqref="O249">
    <cfRule type="cellIs" dxfId="126" priority="126" stopIfTrue="1" operator="equal">
      <formula>"SS"</formula>
    </cfRule>
    <cfRule type="cellIs" dxfId="125" priority="127" stopIfTrue="1" operator="equal">
      <formula>"SSS"</formula>
    </cfRule>
  </conditionalFormatting>
  <conditionalFormatting sqref="I249:J249">
    <cfRule type="cellIs" dxfId="124" priority="125" stopIfTrue="1" operator="between">
      <formula>10000</formula>
      <formula>50000</formula>
    </cfRule>
  </conditionalFormatting>
  <conditionalFormatting sqref="O250">
    <cfRule type="cellIs" dxfId="123" priority="123" stopIfTrue="1" operator="equal">
      <formula>"SS"</formula>
    </cfRule>
    <cfRule type="cellIs" dxfId="122" priority="124" stopIfTrue="1" operator="equal">
      <formula>"SSS"</formula>
    </cfRule>
  </conditionalFormatting>
  <conditionalFormatting sqref="I250:J250">
    <cfRule type="cellIs" dxfId="121" priority="122" stopIfTrue="1" operator="between">
      <formula>10000</formula>
      <formula>50000</formula>
    </cfRule>
  </conditionalFormatting>
  <conditionalFormatting sqref="O251">
    <cfRule type="cellIs" dxfId="120" priority="120" stopIfTrue="1" operator="equal">
      <formula>"SS"</formula>
    </cfRule>
    <cfRule type="cellIs" dxfId="119" priority="121" stopIfTrue="1" operator="equal">
      <formula>"SSS"</formula>
    </cfRule>
  </conditionalFormatting>
  <conditionalFormatting sqref="I251:J251">
    <cfRule type="cellIs" dxfId="118" priority="119" stopIfTrue="1" operator="between">
      <formula>10000</formula>
      <formula>50000</formula>
    </cfRule>
  </conditionalFormatting>
  <conditionalFormatting sqref="O252">
    <cfRule type="cellIs" dxfId="117" priority="117" stopIfTrue="1" operator="equal">
      <formula>"SS"</formula>
    </cfRule>
    <cfRule type="cellIs" dxfId="116" priority="118" stopIfTrue="1" operator="equal">
      <formula>"SSS"</formula>
    </cfRule>
  </conditionalFormatting>
  <conditionalFormatting sqref="I252:J252">
    <cfRule type="cellIs" dxfId="115" priority="116" stopIfTrue="1" operator="between">
      <formula>10000</formula>
      <formula>50000</formula>
    </cfRule>
  </conditionalFormatting>
  <conditionalFormatting sqref="O253">
    <cfRule type="cellIs" dxfId="114" priority="114" stopIfTrue="1" operator="equal">
      <formula>"SS"</formula>
    </cfRule>
    <cfRule type="cellIs" dxfId="113" priority="115" stopIfTrue="1" operator="equal">
      <formula>"SSS"</formula>
    </cfRule>
  </conditionalFormatting>
  <conditionalFormatting sqref="I253:J253">
    <cfRule type="cellIs" dxfId="112" priority="113" stopIfTrue="1" operator="between">
      <formula>10000</formula>
      <formula>50000</formula>
    </cfRule>
  </conditionalFormatting>
  <conditionalFormatting sqref="O254">
    <cfRule type="cellIs" dxfId="111" priority="111" stopIfTrue="1" operator="equal">
      <formula>"SS"</formula>
    </cfRule>
    <cfRule type="cellIs" dxfId="110" priority="112" stopIfTrue="1" operator="equal">
      <formula>"SSS"</formula>
    </cfRule>
  </conditionalFormatting>
  <conditionalFormatting sqref="I254:J254">
    <cfRule type="cellIs" dxfId="109" priority="110" stopIfTrue="1" operator="between">
      <formula>10000</formula>
      <formula>50000</formula>
    </cfRule>
  </conditionalFormatting>
  <conditionalFormatting sqref="O255">
    <cfRule type="cellIs" dxfId="108" priority="108" stopIfTrue="1" operator="equal">
      <formula>"SS"</formula>
    </cfRule>
    <cfRule type="cellIs" dxfId="107" priority="109" stopIfTrue="1" operator="equal">
      <formula>"SSS"</formula>
    </cfRule>
  </conditionalFormatting>
  <conditionalFormatting sqref="I255:J255">
    <cfRule type="cellIs" dxfId="106" priority="107" stopIfTrue="1" operator="between">
      <formula>10000</formula>
      <formula>50000</formula>
    </cfRule>
  </conditionalFormatting>
  <conditionalFormatting sqref="O256">
    <cfRule type="cellIs" dxfId="105" priority="105" stopIfTrue="1" operator="equal">
      <formula>"SS"</formula>
    </cfRule>
    <cfRule type="cellIs" dxfId="104" priority="106" stopIfTrue="1" operator="equal">
      <formula>"SSS"</formula>
    </cfRule>
  </conditionalFormatting>
  <conditionalFormatting sqref="I256:J256">
    <cfRule type="cellIs" dxfId="103" priority="104" stopIfTrue="1" operator="between">
      <formula>10000</formula>
      <formula>50000</formula>
    </cfRule>
  </conditionalFormatting>
  <conditionalFormatting sqref="O257">
    <cfRule type="cellIs" dxfId="102" priority="102" stopIfTrue="1" operator="equal">
      <formula>"SS"</formula>
    </cfRule>
    <cfRule type="cellIs" dxfId="101" priority="103" stopIfTrue="1" operator="equal">
      <formula>"SSS"</formula>
    </cfRule>
  </conditionalFormatting>
  <conditionalFormatting sqref="I257:J257">
    <cfRule type="cellIs" dxfId="100" priority="101" stopIfTrue="1" operator="between">
      <formula>10000</formula>
      <formula>50000</formula>
    </cfRule>
  </conditionalFormatting>
  <conditionalFormatting sqref="O258">
    <cfRule type="cellIs" dxfId="99" priority="99" stopIfTrue="1" operator="equal">
      <formula>"SS"</formula>
    </cfRule>
    <cfRule type="cellIs" dxfId="98" priority="100" stopIfTrue="1" operator="equal">
      <formula>"SSS"</formula>
    </cfRule>
  </conditionalFormatting>
  <conditionalFormatting sqref="I258:J258">
    <cfRule type="cellIs" dxfId="97" priority="98" stopIfTrue="1" operator="between">
      <formula>10000</formula>
      <formula>50000</formula>
    </cfRule>
  </conditionalFormatting>
  <conditionalFormatting sqref="O259">
    <cfRule type="cellIs" dxfId="96" priority="96" stopIfTrue="1" operator="equal">
      <formula>"SS"</formula>
    </cfRule>
    <cfRule type="cellIs" dxfId="95" priority="97" stopIfTrue="1" operator="equal">
      <formula>"SSS"</formula>
    </cfRule>
  </conditionalFormatting>
  <conditionalFormatting sqref="I259:J259">
    <cfRule type="cellIs" dxfId="94" priority="95" stopIfTrue="1" operator="between">
      <formula>10000</formula>
      <formula>50000</formula>
    </cfRule>
  </conditionalFormatting>
  <conditionalFormatting sqref="O260">
    <cfRule type="cellIs" dxfId="93" priority="93" stopIfTrue="1" operator="equal">
      <formula>"SS"</formula>
    </cfRule>
    <cfRule type="cellIs" dxfId="92" priority="94" stopIfTrue="1" operator="equal">
      <formula>"SSS"</formula>
    </cfRule>
  </conditionalFormatting>
  <conditionalFormatting sqref="I260:J260">
    <cfRule type="cellIs" dxfId="91" priority="92" stopIfTrue="1" operator="between">
      <formula>10000</formula>
      <formula>50000</formula>
    </cfRule>
  </conditionalFormatting>
  <conditionalFormatting sqref="O261">
    <cfRule type="cellIs" dxfId="90" priority="90" stopIfTrue="1" operator="equal">
      <formula>"SS"</formula>
    </cfRule>
    <cfRule type="cellIs" dxfId="89" priority="91" stopIfTrue="1" operator="equal">
      <formula>"SSS"</formula>
    </cfRule>
  </conditionalFormatting>
  <conditionalFormatting sqref="I261:J261">
    <cfRule type="cellIs" dxfId="88" priority="89" stopIfTrue="1" operator="between">
      <formula>10000</formula>
      <formula>50000</formula>
    </cfRule>
  </conditionalFormatting>
  <conditionalFormatting sqref="O262">
    <cfRule type="cellIs" dxfId="87" priority="87" stopIfTrue="1" operator="equal">
      <formula>"SS"</formula>
    </cfRule>
    <cfRule type="cellIs" dxfId="86" priority="88" stopIfTrue="1" operator="equal">
      <formula>"SSS"</formula>
    </cfRule>
  </conditionalFormatting>
  <conditionalFormatting sqref="I262:J262">
    <cfRule type="cellIs" dxfId="85" priority="86" stopIfTrue="1" operator="between">
      <formula>10000</formula>
      <formula>50000</formula>
    </cfRule>
  </conditionalFormatting>
  <conditionalFormatting sqref="O263">
    <cfRule type="cellIs" dxfId="84" priority="84" stopIfTrue="1" operator="equal">
      <formula>"SS"</formula>
    </cfRule>
    <cfRule type="cellIs" dxfId="83" priority="85" stopIfTrue="1" operator="equal">
      <formula>"SSS"</formula>
    </cfRule>
  </conditionalFormatting>
  <conditionalFormatting sqref="I263:J263">
    <cfRule type="cellIs" dxfId="82" priority="83" stopIfTrue="1" operator="between">
      <formula>10000</formula>
      <formula>50000</formula>
    </cfRule>
  </conditionalFormatting>
  <conditionalFormatting sqref="O264">
    <cfRule type="cellIs" dxfId="81" priority="81" stopIfTrue="1" operator="equal">
      <formula>"SS"</formula>
    </cfRule>
    <cfRule type="cellIs" dxfId="80" priority="82" stopIfTrue="1" operator="equal">
      <formula>"SSS"</formula>
    </cfRule>
  </conditionalFormatting>
  <conditionalFormatting sqref="I264:J264">
    <cfRule type="cellIs" dxfId="79" priority="80" stopIfTrue="1" operator="between">
      <formula>10000</formula>
      <formula>50000</formula>
    </cfRule>
  </conditionalFormatting>
  <conditionalFormatting sqref="O265">
    <cfRule type="cellIs" dxfId="78" priority="78" stopIfTrue="1" operator="equal">
      <formula>"SS"</formula>
    </cfRule>
    <cfRule type="cellIs" dxfId="77" priority="79" stopIfTrue="1" operator="equal">
      <formula>"SSS"</formula>
    </cfRule>
  </conditionalFormatting>
  <conditionalFormatting sqref="I265:J265">
    <cfRule type="cellIs" dxfId="76" priority="77" stopIfTrue="1" operator="between">
      <formula>10000</formula>
      <formula>50000</formula>
    </cfRule>
  </conditionalFormatting>
  <conditionalFormatting sqref="O269">
    <cfRule type="cellIs" dxfId="75" priority="75" stopIfTrue="1" operator="equal">
      <formula>"SS"</formula>
    </cfRule>
    <cfRule type="cellIs" dxfId="74" priority="76" stopIfTrue="1" operator="equal">
      <formula>"SSS"</formula>
    </cfRule>
  </conditionalFormatting>
  <conditionalFormatting sqref="I269:J269">
    <cfRule type="cellIs" dxfId="73" priority="74" stopIfTrue="1" operator="between">
      <formula>10000</formula>
      <formula>50000</formula>
    </cfRule>
  </conditionalFormatting>
  <conditionalFormatting sqref="O270">
    <cfRule type="cellIs" dxfId="72" priority="72" stopIfTrue="1" operator="equal">
      <formula>"SS"</formula>
    </cfRule>
    <cfRule type="cellIs" dxfId="71" priority="73" stopIfTrue="1" operator="equal">
      <formula>"SSS"</formula>
    </cfRule>
  </conditionalFormatting>
  <conditionalFormatting sqref="I270:J270">
    <cfRule type="cellIs" dxfId="70" priority="71" stopIfTrue="1" operator="between">
      <formula>10000</formula>
      <formula>50000</formula>
    </cfRule>
  </conditionalFormatting>
  <conditionalFormatting sqref="O271">
    <cfRule type="cellIs" dxfId="69" priority="69" stopIfTrue="1" operator="equal">
      <formula>"SS"</formula>
    </cfRule>
    <cfRule type="cellIs" dxfId="68" priority="70" stopIfTrue="1" operator="equal">
      <formula>"SSS"</formula>
    </cfRule>
  </conditionalFormatting>
  <conditionalFormatting sqref="I271:J271">
    <cfRule type="cellIs" dxfId="67" priority="68" stopIfTrue="1" operator="between">
      <formula>10000</formula>
      <formula>50000</formula>
    </cfRule>
  </conditionalFormatting>
  <conditionalFormatting sqref="O272">
    <cfRule type="cellIs" dxfId="66" priority="66" stopIfTrue="1" operator="equal">
      <formula>"SS"</formula>
    </cfRule>
    <cfRule type="cellIs" dxfId="65" priority="67" stopIfTrue="1" operator="equal">
      <formula>"SSS"</formula>
    </cfRule>
  </conditionalFormatting>
  <conditionalFormatting sqref="I272:J272">
    <cfRule type="cellIs" dxfId="64" priority="65" stopIfTrue="1" operator="between">
      <formula>10000</formula>
      <formula>50000</formula>
    </cfRule>
  </conditionalFormatting>
  <conditionalFormatting sqref="O273">
    <cfRule type="cellIs" dxfId="63" priority="63" stopIfTrue="1" operator="equal">
      <formula>"SS"</formula>
    </cfRule>
    <cfRule type="cellIs" dxfId="62" priority="64" stopIfTrue="1" operator="equal">
      <formula>"SSS"</formula>
    </cfRule>
  </conditionalFormatting>
  <conditionalFormatting sqref="I273:J273">
    <cfRule type="cellIs" dxfId="61" priority="62" stopIfTrue="1" operator="between">
      <formula>10000</formula>
      <formula>50000</formula>
    </cfRule>
  </conditionalFormatting>
  <conditionalFormatting sqref="O274">
    <cfRule type="cellIs" dxfId="60" priority="60" stopIfTrue="1" operator="equal">
      <formula>"SS"</formula>
    </cfRule>
    <cfRule type="cellIs" dxfId="59" priority="61" stopIfTrue="1" operator="equal">
      <formula>"SSS"</formula>
    </cfRule>
  </conditionalFormatting>
  <conditionalFormatting sqref="I274:J274">
    <cfRule type="cellIs" dxfId="58" priority="59" stopIfTrue="1" operator="between">
      <formula>10000</formula>
      <formula>50000</formula>
    </cfRule>
  </conditionalFormatting>
  <conditionalFormatting sqref="O275">
    <cfRule type="cellIs" dxfId="57" priority="57" stopIfTrue="1" operator="equal">
      <formula>"SS"</formula>
    </cfRule>
    <cfRule type="cellIs" dxfId="56" priority="58" stopIfTrue="1" operator="equal">
      <formula>"SSS"</formula>
    </cfRule>
  </conditionalFormatting>
  <conditionalFormatting sqref="I275:J275">
    <cfRule type="cellIs" dxfId="55" priority="56" stopIfTrue="1" operator="between">
      <formula>10000</formula>
      <formula>50000</formula>
    </cfRule>
  </conditionalFormatting>
  <conditionalFormatting sqref="O276">
    <cfRule type="cellIs" dxfId="54" priority="54" stopIfTrue="1" operator="equal">
      <formula>"SS"</formula>
    </cfRule>
    <cfRule type="cellIs" dxfId="53" priority="55" stopIfTrue="1" operator="equal">
      <formula>"SSS"</formula>
    </cfRule>
  </conditionalFormatting>
  <conditionalFormatting sqref="I276:J276">
    <cfRule type="cellIs" dxfId="52" priority="53" stopIfTrue="1" operator="between">
      <formula>10000</formula>
      <formula>50000</formula>
    </cfRule>
  </conditionalFormatting>
  <conditionalFormatting sqref="O277">
    <cfRule type="cellIs" dxfId="51" priority="51" stopIfTrue="1" operator="equal">
      <formula>"SS"</formula>
    </cfRule>
    <cfRule type="cellIs" dxfId="50" priority="52" stopIfTrue="1" operator="equal">
      <formula>"SSS"</formula>
    </cfRule>
  </conditionalFormatting>
  <conditionalFormatting sqref="I277:J277">
    <cfRule type="cellIs" dxfId="49" priority="50" stopIfTrue="1" operator="between">
      <formula>10000</formula>
      <formula>50000</formula>
    </cfRule>
  </conditionalFormatting>
  <conditionalFormatting sqref="O278">
    <cfRule type="cellIs" dxfId="48" priority="48" stopIfTrue="1" operator="equal">
      <formula>"SS"</formula>
    </cfRule>
    <cfRule type="cellIs" dxfId="47" priority="49" stopIfTrue="1" operator="equal">
      <formula>"SSS"</formula>
    </cfRule>
  </conditionalFormatting>
  <conditionalFormatting sqref="I278:J278">
    <cfRule type="cellIs" dxfId="46" priority="47" stopIfTrue="1" operator="between">
      <formula>10000</formula>
      <formula>50000</formula>
    </cfRule>
  </conditionalFormatting>
  <conditionalFormatting sqref="O279">
    <cfRule type="cellIs" dxfId="45" priority="45" stopIfTrue="1" operator="equal">
      <formula>"SS"</formula>
    </cfRule>
    <cfRule type="cellIs" dxfId="44" priority="46" stopIfTrue="1" operator="equal">
      <formula>"SSS"</formula>
    </cfRule>
  </conditionalFormatting>
  <conditionalFormatting sqref="I279:J279">
    <cfRule type="cellIs" dxfId="43" priority="44" stopIfTrue="1" operator="between">
      <formula>10000</formula>
      <formula>50000</formula>
    </cfRule>
  </conditionalFormatting>
  <conditionalFormatting sqref="O280">
    <cfRule type="cellIs" dxfId="42" priority="42" stopIfTrue="1" operator="equal">
      <formula>"SS"</formula>
    </cfRule>
    <cfRule type="cellIs" dxfId="41" priority="43" stopIfTrue="1" operator="equal">
      <formula>"SSS"</formula>
    </cfRule>
  </conditionalFormatting>
  <conditionalFormatting sqref="I280:J280">
    <cfRule type="cellIs" dxfId="40" priority="41" stopIfTrue="1" operator="between">
      <formula>10000</formula>
      <formula>50000</formula>
    </cfRule>
  </conditionalFormatting>
  <conditionalFormatting sqref="O281">
    <cfRule type="cellIs" dxfId="39" priority="39" stopIfTrue="1" operator="equal">
      <formula>"SS"</formula>
    </cfRule>
    <cfRule type="cellIs" dxfId="38" priority="40" stopIfTrue="1" operator="equal">
      <formula>"SSS"</formula>
    </cfRule>
  </conditionalFormatting>
  <conditionalFormatting sqref="I281:J281">
    <cfRule type="cellIs" dxfId="37" priority="38" stopIfTrue="1" operator="between">
      <formula>10000</formula>
      <formula>50000</formula>
    </cfRule>
  </conditionalFormatting>
  <conditionalFormatting sqref="O282">
    <cfRule type="cellIs" dxfId="36" priority="36" stopIfTrue="1" operator="equal">
      <formula>"SS"</formula>
    </cfRule>
    <cfRule type="cellIs" dxfId="35" priority="37" stopIfTrue="1" operator="equal">
      <formula>"SSS"</formula>
    </cfRule>
  </conditionalFormatting>
  <conditionalFormatting sqref="I282:J282">
    <cfRule type="cellIs" dxfId="34" priority="35" stopIfTrue="1" operator="between">
      <formula>10000</formula>
      <formula>50000</formula>
    </cfRule>
  </conditionalFormatting>
  <conditionalFormatting sqref="O283">
    <cfRule type="cellIs" dxfId="33" priority="33" stopIfTrue="1" operator="equal">
      <formula>"SS"</formula>
    </cfRule>
    <cfRule type="cellIs" dxfId="32" priority="34" stopIfTrue="1" operator="equal">
      <formula>"SSS"</formula>
    </cfRule>
  </conditionalFormatting>
  <conditionalFormatting sqref="I283:J283">
    <cfRule type="cellIs" dxfId="31" priority="32" stopIfTrue="1" operator="between">
      <formula>10000</formula>
      <formula>50000</formula>
    </cfRule>
  </conditionalFormatting>
  <conditionalFormatting sqref="O284">
    <cfRule type="cellIs" dxfId="30" priority="30" stopIfTrue="1" operator="equal">
      <formula>"SS"</formula>
    </cfRule>
    <cfRule type="cellIs" dxfId="29" priority="31" stopIfTrue="1" operator="equal">
      <formula>"SSS"</formula>
    </cfRule>
  </conditionalFormatting>
  <conditionalFormatting sqref="I284:J284">
    <cfRule type="cellIs" dxfId="28" priority="29" stopIfTrue="1" operator="between">
      <formula>10000</formula>
      <formula>50000</formula>
    </cfRule>
  </conditionalFormatting>
  <conditionalFormatting sqref="O285">
    <cfRule type="cellIs" dxfId="27" priority="27" stopIfTrue="1" operator="equal">
      <formula>"SS"</formula>
    </cfRule>
    <cfRule type="cellIs" dxfId="26" priority="28" stopIfTrue="1" operator="equal">
      <formula>"SSS"</formula>
    </cfRule>
  </conditionalFormatting>
  <conditionalFormatting sqref="I285:J285">
    <cfRule type="cellIs" dxfId="25" priority="26" stopIfTrue="1" operator="between">
      <formula>10000</formula>
      <formula>50000</formula>
    </cfRule>
  </conditionalFormatting>
  <conditionalFormatting sqref="O286">
    <cfRule type="cellIs" dxfId="24" priority="24" stopIfTrue="1" operator="equal">
      <formula>"SS"</formula>
    </cfRule>
    <cfRule type="cellIs" dxfId="23" priority="25" stopIfTrue="1" operator="equal">
      <formula>"SSS"</formula>
    </cfRule>
  </conditionalFormatting>
  <conditionalFormatting sqref="I286:J286">
    <cfRule type="cellIs" dxfId="22" priority="23" stopIfTrue="1" operator="between">
      <formula>10000</formula>
      <formula>50000</formula>
    </cfRule>
  </conditionalFormatting>
  <conditionalFormatting sqref="O287">
    <cfRule type="cellIs" dxfId="21" priority="21" stopIfTrue="1" operator="equal">
      <formula>"SS"</formula>
    </cfRule>
    <cfRule type="cellIs" dxfId="20" priority="22" stopIfTrue="1" operator="equal">
      <formula>"SSS"</formula>
    </cfRule>
  </conditionalFormatting>
  <conditionalFormatting sqref="I287:J287">
    <cfRule type="cellIs" dxfId="19" priority="20" stopIfTrue="1" operator="between">
      <formula>10000</formula>
      <formula>50000</formula>
    </cfRule>
  </conditionalFormatting>
  <conditionalFormatting sqref="O288">
    <cfRule type="cellIs" dxfId="18" priority="18" stopIfTrue="1" operator="equal">
      <formula>"SS"</formula>
    </cfRule>
    <cfRule type="cellIs" dxfId="17" priority="19" stopIfTrue="1" operator="equal">
      <formula>"SSS"</formula>
    </cfRule>
  </conditionalFormatting>
  <conditionalFormatting sqref="I288:J288">
    <cfRule type="cellIs" dxfId="16" priority="17" stopIfTrue="1" operator="between">
      <formula>10000</formula>
      <formula>50000</formula>
    </cfRule>
  </conditionalFormatting>
  <conditionalFormatting sqref="O289">
    <cfRule type="cellIs" dxfId="15" priority="15" stopIfTrue="1" operator="equal">
      <formula>"SS"</formula>
    </cfRule>
    <cfRule type="cellIs" dxfId="14" priority="16" stopIfTrue="1" operator="equal">
      <formula>"SSS"</formula>
    </cfRule>
  </conditionalFormatting>
  <conditionalFormatting sqref="I289:J289">
    <cfRule type="cellIs" dxfId="13" priority="14" stopIfTrue="1" operator="between">
      <formula>10000</formula>
      <formula>50000</formula>
    </cfRule>
  </conditionalFormatting>
  <conditionalFormatting sqref="O290">
    <cfRule type="cellIs" dxfId="12" priority="12" stopIfTrue="1" operator="equal">
      <formula>"SS"</formula>
    </cfRule>
    <cfRule type="cellIs" dxfId="11" priority="13" stopIfTrue="1" operator="equal">
      <formula>"SSS"</formula>
    </cfRule>
  </conditionalFormatting>
  <conditionalFormatting sqref="I290:J290">
    <cfRule type="cellIs" dxfId="10" priority="11" stopIfTrue="1" operator="between">
      <formula>10000</formula>
      <formula>50000</formula>
    </cfRule>
  </conditionalFormatting>
  <conditionalFormatting sqref="O291">
    <cfRule type="cellIs" dxfId="9" priority="9" stopIfTrue="1" operator="equal">
      <formula>"SS"</formula>
    </cfRule>
    <cfRule type="cellIs" dxfId="8" priority="10" stopIfTrue="1" operator="equal">
      <formula>"SSS"</formula>
    </cfRule>
  </conditionalFormatting>
  <conditionalFormatting sqref="I291:J291">
    <cfRule type="cellIs" dxfId="7" priority="8" stopIfTrue="1" operator="between">
      <formula>10000</formula>
      <formula>50000</formula>
    </cfRule>
  </conditionalFormatting>
  <conditionalFormatting sqref="O292">
    <cfRule type="cellIs" dxfId="6" priority="6" stopIfTrue="1" operator="equal">
      <formula>"SS"</formula>
    </cfRule>
    <cfRule type="cellIs" dxfId="5" priority="7" stopIfTrue="1" operator="equal">
      <formula>"SSS"</formula>
    </cfRule>
  </conditionalFormatting>
  <conditionalFormatting sqref="I292:J292">
    <cfRule type="cellIs" dxfId="4" priority="5" stopIfTrue="1" operator="between">
      <formula>10000</formula>
      <formula>50000</formula>
    </cfRule>
  </conditionalFormatting>
  <conditionalFormatting sqref="O293">
    <cfRule type="cellIs" dxfId="3" priority="3" stopIfTrue="1" operator="equal">
      <formula>"SS"</formula>
    </cfRule>
    <cfRule type="cellIs" dxfId="2" priority="4" stopIfTrue="1" operator="equal">
      <formula>"SSS"</formula>
    </cfRule>
  </conditionalFormatting>
  <conditionalFormatting sqref="I293:J293">
    <cfRule type="cellIs" dxfId="1" priority="2" stopIfTrue="1" operator="between">
      <formula>10000</formula>
      <formula>50000</formula>
    </cfRule>
  </conditionalFormatting>
  <conditionalFormatting sqref="I136:J136">
    <cfRule type="cellIs" dxfId="0" priority="1" stopIfTrue="1" operator="between">
      <formula>10000</formula>
      <formula>50000</formula>
    </cfRule>
  </conditionalFormatting>
  <dataValidations count="1">
    <dataValidation imeMode="hiragana" allowBlank="1" showInputMessage="1" showErrorMessage="1" sqref="E33:E37 JA33:JA37 SW33:SW37 ACS33:ACS37 AMO33:AMO37 AWK33:AWK37 BGG33:BGG37 BQC33:BQC37 BZY33:BZY37 CJU33:CJU37 CTQ33:CTQ37 DDM33:DDM37 DNI33:DNI37 DXE33:DXE37 EHA33:EHA37 EQW33:EQW37 FAS33:FAS37 FKO33:FKO37 FUK33:FUK37 GEG33:GEG37 GOC33:GOC37 GXY33:GXY37 HHU33:HHU37 HRQ33:HRQ37 IBM33:IBM37 ILI33:ILI37 IVE33:IVE37 JFA33:JFA37 JOW33:JOW37 JYS33:JYS37 KIO33:KIO37 KSK33:KSK37 LCG33:LCG37 LMC33:LMC37 LVY33:LVY37 MFU33:MFU37 MPQ33:MPQ37 MZM33:MZM37 NJI33:NJI37 NTE33:NTE37 ODA33:ODA37 OMW33:OMW37 OWS33:OWS37 PGO33:PGO37 PQK33:PQK37 QAG33:QAG37 QKC33:QKC37 QTY33:QTY37 RDU33:RDU37 RNQ33:RNQ37 RXM33:RXM37 SHI33:SHI37 SRE33:SRE37 TBA33:TBA37 TKW33:TKW37 TUS33:TUS37 UEO33:UEO37 UOK33:UOK37 UYG33:UYG37 VIC33:VIC37 VRY33:VRY37 WBU33:WBU37 WLQ33:WLQ37 WVM33:WVM37 E65569:E65573 JA65569:JA65573 SW65569:SW65573 ACS65569:ACS65573 AMO65569:AMO65573 AWK65569:AWK65573 BGG65569:BGG65573 BQC65569:BQC65573 BZY65569:BZY65573 CJU65569:CJU65573 CTQ65569:CTQ65573 DDM65569:DDM65573 DNI65569:DNI65573 DXE65569:DXE65573 EHA65569:EHA65573 EQW65569:EQW65573 FAS65569:FAS65573 FKO65569:FKO65573 FUK65569:FUK65573 GEG65569:GEG65573 GOC65569:GOC65573 GXY65569:GXY65573 HHU65569:HHU65573 HRQ65569:HRQ65573 IBM65569:IBM65573 ILI65569:ILI65573 IVE65569:IVE65573 JFA65569:JFA65573 JOW65569:JOW65573 JYS65569:JYS65573 KIO65569:KIO65573 KSK65569:KSK65573 LCG65569:LCG65573 LMC65569:LMC65573 LVY65569:LVY65573 MFU65569:MFU65573 MPQ65569:MPQ65573 MZM65569:MZM65573 NJI65569:NJI65573 NTE65569:NTE65573 ODA65569:ODA65573 OMW65569:OMW65573 OWS65569:OWS65573 PGO65569:PGO65573 PQK65569:PQK65573 QAG65569:QAG65573 QKC65569:QKC65573 QTY65569:QTY65573 RDU65569:RDU65573 RNQ65569:RNQ65573 RXM65569:RXM65573 SHI65569:SHI65573 SRE65569:SRE65573 TBA65569:TBA65573 TKW65569:TKW65573 TUS65569:TUS65573 UEO65569:UEO65573 UOK65569:UOK65573 UYG65569:UYG65573 VIC65569:VIC65573 VRY65569:VRY65573 WBU65569:WBU65573 WLQ65569:WLQ65573 WVM65569:WVM65573 E131105:E131109 JA131105:JA131109 SW131105:SW131109 ACS131105:ACS131109 AMO131105:AMO131109 AWK131105:AWK131109 BGG131105:BGG131109 BQC131105:BQC131109 BZY131105:BZY131109 CJU131105:CJU131109 CTQ131105:CTQ131109 DDM131105:DDM131109 DNI131105:DNI131109 DXE131105:DXE131109 EHA131105:EHA131109 EQW131105:EQW131109 FAS131105:FAS131109 FKO131105:FKO131109 FUK131105:FUK131109 GEG131105:GEG131109 GOC131105:GOC131109 GXY131105:GXY131109 HHU131105:HHU131109 HRQ131105:HRQ131109 IBM131105:IBM131109 ILI131105:ILI131109 IVE131105:IVE131109 JFA131105:JFA131109 JOW131105:JOW131109 JYS131105:JYS131109 KIO131105:KIO131109 KSK131105:KSK131109 LCG131105:LCG131109 LMC131105:LMC131109 LVY131105:LVY131109 MFU131105:MFU131109 MPQ131105:MPQ131109 MZM131105:MZM131109 NJI131105:NJI131109 NTE131105:NTE131109 ODA131105:ODA131109 OMW131105:OMW131109 OWS131105:OWS131109 PGO131105:PGO131109 PQK131105:PQK131109 QAG131105:QAG131109 QKC131105:QKC131109 QTY131105:QTY131109 RDU131105:RDU131109 RNQ131105:RNQ131109 RXM131105:RXM131109 SHI131105:SHI131109 SRE131105:SRE131109 TBA131105:TBA131109 TKW131105:TKW131109 TUS131105:TUS131109 UEO131105:UEO131109 UOK131105:UOK131109 UYG131105:UYG131109 VIC131105:VIC131109 VRY131105:VRY131109 WBU131105:WBU131109 WLQ131105:WLQ131109 WVM131105:WVM131109 E196641:E196645 JA196641:JA196645 SW196641:SW196645 ACS196641:ACS196645 AMO196641:AMO196645 AWK196641:AWK196645 BGG196641:BGG196645 BQC196641:BQC196645 BZY196641:BZY196645 CJU196641:CJU196645 CTQ196641:CTQ196645 DDM196641:DDM196645 DNI196641:DNI196645 DXE196641:DXE196645 EHA196641:EHA196645 EQW196641:EQW196645 FAS196641:FAS196645 FKO196641:FKO196645 FUK196641:FUK196645 GEG196641:GEG196645 GOC196641:GOC196645 GXY196641:GXY196645 HHU196641:HHU196645 HRQ196641:HRQ196645 IBM196641:IBM196645 ILI196641:ILI196645 IVE196641:IVE196645 JFA196641:JFA196645 JOW196641:JOW196645 JYS196641:JYS196645 KIO196641:KIO196645 KSK196641:KSK196645 LCG196641:LCG196645 LMC196641:LMC196645 LVY196641:LVY196645 MFU196641:MFU196645 MPQ196641:MPQ196645 MZM196641:MZM196645 NJI196641:NJI196645 NTE196641:NTE196645 ODA196641:ODA196645 OMW196641:OMW196645 OWS196641:OWS196645 PGO196641:PGO196645 PQK196641:PQK196645 QAG196641:QAG196645 QKC196641:QKC196645 QTY196641:QTY196645 RDU196641:RDU196645 RNQ196641:RNQ196645 RXM196641:RXM196645 SHI196641:SHI196645 SRE196641:SRE196645 TBA196641:TBA196645 TKW196641:TKW196645 TUS196641:TUS196645 UEO196641:UEO196645 UOK196641:UOK196645 UYG196641:UYG196645 VIC196641:VIC196645 VRY196641:VRY196645 WBU196641:WBU196645 WLQ196641:WLQ196645 WVM196641:WVM196645 E262177:E262181 JA262177:JA262181 SW262177:SW262181 ACS262177:ACS262181 AMO262177:AMO262181 AWK262177:AWK262181 BGG262177:BGG262181 BQC262177:BQC262181 BZY262177:BZY262181 CJU262177:CJU262181 CTQ262177:CTQ262181 DDM262177:DDM262181 DNI262177:DNI262181 DXE262177:DXE262181 EHA262177:EHA262181 EQW262177:EQW262181 FAS262177:FAS262181 FKO262177:FKO262181 FUK262177:FUK262181 GEG262177:GEG262181 GOC262177:GOC262181 GXY262177:GXY262181 HHU262177:HHU262181 HRQ262177:HRQ262181 IBM262177:IBM262181 ILI262177:ILI262181 IVE262177:IVE262181 JFA262177:JFA262181 JOW262177:JOW262181 JYS262177:JYS262181 KIO262177:KIO262181 KSK262177:KSK262181 LCG262177:LCG262181 LMC262177:LMC262181 LVY262177:LVY262181 MFU262177:MFU262181 MPQ262177:MPQ262181 MZM262177:MZM262181 NJI262177:NJI262181 NTE262177:NTE262181 ODA262177:ODA262181 OMW262177:OMW262181 OWS262177:OWS262181 PGO262177:PGO262181 PQK262177:PQK262181 QAG262177:QAG262181 QKC262177:QKC262181 QTY262177:QTY262181 RDU262177:RDU262181 RNQ262177:RNQ262181 RXM262177:RXM262181 SHI262177:SHI262181 SRE262177:SRE262181 TBA262177:TBA262181 TKW262177:TKW262181 TUS262177:TUS262181 UEO262177:UEO262181 UOK262177:UOK262181 UYG262177:UYG262181 VIC262177:VIC262181 VRY262177:VRY262181 WBU262177:WBU262181 WLQ262177:WLQ262181 WVM262177:WVM262181 E327713:E327717 JA327713:JA327717 SW327713:SW327717 ACS327713:ACS327717 AMO327713:AMO327717 AWK327713:AWK327717 BGG327713:BGG327717 BQC327713:BQC327717 BZY327713:BZY327717 CJU327713:CJU327717 CTQ327713:CTQ327717 DDM327713:DDM327717 DNI327713:DNI327717 DXE327713:DXE327717 EHA327713:EHA327717 EQW327713:EQW327717 FAS327713:FAS327717 FKO327713:FKO327717 FUK327713:FUK327717 GEG327713:GEG327717 GOC327713:GOC327717 GXY327713:GXY327717 HHU327713:HHU327717 HRQ327713:HRQ327717 IBM327713:IBM327717 ILI327713:ILI327717 IVE327713:IVE327717 JFA327713:JFA327717 JOW327713:JOW327717 JYS327713:JYS327717 KIO327713:KIO327717 KSK327713:KSK327717 LCG327713:LCG327717 LMC327713:LMC327717 LVY327713:LVY327717 MFU327713:MFU327717 MPQ327713:MPQ327717 MZM327713:MZM327717 NJI327713:NJI327717 NTE327713:NTE327717 ODA327713:ODA327717 OMW327713:OMW327717 OWS327713:OWS327717 PGO327713:PGO327717 PQK327713:PQK327717 QAG327713:QAG327717 QKC327713:QKC327717 QTY327713:QTY327717 RDU327713:RDU327717 RNQ327713:RNQ327717 RXM327713:RXM327717 SHI327713:SHI327717 SRE327713:SRE327717 TBA327713:TBA327717 TKW327713:TKW327717 TUS327713:TUS327717 UEO327713:UEO327717 UOK327713:UOK327717 UYG327713:UYG327717 VIC327713:VIC327717 VRY327713:VRY327717 WBU327713:WBU327717 WLQ327713:WLQ327717 WVM327713:WVM327717 E393249:E393253 JA393249:JA393253 SW393249:SW393253 ACS393249:ACS393253 AMO393249:AMO393253 AWK393249:AWK393253 BGG393249:BGG393253 BQC393249:BQC393253 BZY393249:BZY393253 CJU393249:CJU393253 CTQ393249:CTQ393253 DDM393249:DDM393253 DNI393249:DNI393253 DXE393249:DXE393253 EHA393249:EHA393253 EQW393249:EQW393253 FAS393249:FAS393253 FKO393249:FKO393253 FUK393249:FUK393253 GEG393249:GEG393253 GOC393249:GOC393253 GXY393249:GXY393253 HHU393249:HHU393253 HRQ393249:HRQ393253 IBM393249:IBM393253 ILI393249:ILI393253 IVE393249:IVE393253 JFA393249:JFA393253 JOW393249:JOW393253 JYS393249:JYS393253 KIO393249:KIO393253 KSK393249:KSK393253 LCG393249:LCG393253 LMC393249:LMC393253 LVY393249:LVY393253 MFU393249:MFU393253 MPQ393249:MPQ393253 MZM393249:MZM393253 NJI393249:NJI393253 NTE393249:NTE393253 ODA393249:ODA393253 OMW393249:OMW393253 OWS393249:OWS393253 PGO393249:PGO393253 PQK393249:PQK393253 QAG393249:QAG393253 QKC393249:QKC393253 QTY393249:QTY393253 RDU393249:RDU393253 RNQ393249:RNQ393253 RXM393249:RXM393253 SHI393249:SHI393253 SRE393249:SRE393253 TBA393249:TBA393253 TKW393249:TKW393253 TUS393249:TUS393253 UEO393249:UEO393253 UOK393249:UOK393253 UYG393249:UYG393253 VIC393249:VIC393253 VRY393249:VRY393253 WBU393249:WBU393253 WLQ393249:WLQ393253 WVM393249:WVM393253 E458785:E458789 JA458785:JA458789 SW458785:SW458789 ACS458785:ACS458789 AMO458785:AMO458789 AWK458785:AWK458789 BGG458785:BGG458789 BQC458785:BQC458789 BZY458785:BZY458789 CJU458785:CJU458789 CTQ458785:CTQ458789 DDM458785:DDM458789 DNI458785:DNI458789 DXE458785:DXE458789 EHA458785:EHA458789 EQW458785:EQW458789 FAS458785:FAS458789 FKO458785:FKO458789 FUK458785:FUK458789 GEG458785:GEG458789 GOC458785:GOC458789 GXY458785:GXY458789 HHU458785:HHU458789 HRQ458785:HRQ458789 IBM458785:IBM458789 ILI458785:ILI458789 IVE458785:IVE458789 JFA458785:JFA458789 JOW458785:JOW458789 JYS458785:JYS458789 KIO458785:KIO458789 KSK458785:KSK458789 LCG458785:LCG458789 LMC458785:LMC458789 LVY458785:LVY458789 MFU458785:MFU458789 MPQ458785:MPQ458789 MZM458785:MZM458789 NJI458785:NJI458789 NTE458785:NTE458789 ODA458785:ODA458789 OMW458785:OMW458789 OWS458785:OWS458789 PGO458785:PGO458789 PQK458785:PQK458789 QAG458785:QAG458789 QKC458785:QKC458789 QTY458785:QTY458789 RDU458785:RDU458789 RNQ458785:RNQ458789 RXM458785:RXM458789 SHI458785:SHI458789 SRE458785:SRE458789 TBA458785:TBA458789 TKW458785:TKW458789 TUS458785:TUS458789 UEO458785:UEO458789 UOK458785:UOK458789 UYG458785:UYG458789 VIC458785:VIC458789 VRY458785:VRY458789 WBU458785:WBU458789 WLQ458785:WLQ458789 WVM458785:WVM458789 E524321:E524325 JA524321:JA524325 SW524321:SW524325 ACS524321:ACS524325 AMO524321:AMO524325 AWK524321:AWK524325 BGG524321:BGG524325 BQC524321:BQC524325 BZY524321:BZY524325 CJU524321:CJU524325 CTQ524321:CTQ524325 DDM524321:DDM524325 DNI524321:DNI524325 DXE524321:DXE524325 EHA524321:EHA524325 EQW524321:EQW524325 FAS524321:FAS524325 FKO524321:FKO524325 FUK524321:FUK524325 GEG524321:GEG524325 GOC524321:GOC524325 GXY524321:GXY524325 HHU524321:HHU524325 HRQ524321:HRQ524325 IBM524321:IBM524325 ILI524321:ILI524325 IVE524321:IVE524325 JFA524321:JFA524325 JOW524321:JOW524325 JYS524321:JYS524325 KIO524321:KIO524325 KSK524321:KSK524325 LCG524321:LCG524325 LMC524321:LMC524325 LVY524321:LVY524325 MFU524321:MFU524325 MPQ524321:MPQ524325 MZM524321:MZM524325 NJI524321:NJI524325 NTE524321:NTE524325 ODA524321:ODA524325 OMW524321:OMW524325 OWS524321:OWS524325 PGO524321:PGO524325 PQK524321:PQK524325 QAG524321:QAG524325 QKC524321:QKC524325 QTY524321:QTY524325 RDU524321:RDU524325 RNQ524321:RNQ524325 RXM524321:RXM524325 SHI524321:SHI524325 SRE524321:SRE524325 TBA524321:TBA524325 TKW524321:TKW524325 TUS524321:TUS524325 UEO524321:UEO524325 UOK524321:UOK524325 UYG524321:UYG524325 VIC524321:VIC524325 VRY524321:VRY524325 WBU524321:WBU524325 WLQ524321:WLQ524325 WVM524321:WVM524325 E589857:E589861 JA589857:JA589861 SW589857:SW589861 ACS589857:ACS589861 AMO589857:AMO589861 AWK589857:AWK589861 BGG589857:BGG589861 BQC589857:BQC589861 BZY589857:BZY589861 CJU589857:CJU589861 CTQ589857:CTQ589861 DDM589857:DDM589861 DNI589857:DNI589861 DXE589857:DXE589861 EHA589857:EHA589861 EQW589857:EQW589861 FAS589857:FAS589861 FKO589857:FKO589861 FUK589857:FUK589861 GEG589857:GEG589861 GOC589857:GOC589861 GXY589857:GXY589861 HHU589857:HHU589861 HRQ589857:HRQ589861 IBM589857:IBM589861 ILI589857:ILI589861 IVE589857:IVE589861 JFA589857:JFA589861 JOW589857:JOW589861 JYS589857:JYS589861 KIO589857:KIO589861 KSK589857:KSK589861 LCG589857:LCG589861 LMC589857:LMC589861 LVY589857:LVY589861 MFU589857:MFU589861 MPQ589857:MPQ589861 MZM589857:MZM589861 NJI589857:NJI589861 NTE589857:NTE589861 ODA589857:ODA589861 OMW589857:OMW589861 OWS589857:OWS589861 PGO589857:PGO589861 PQK589857:PQK589861 QAG589857:QAG589861 QKC589857:QKC589861 QTY589857:QTY589861 RDU589857:RDU589861 RNQ589857:RNQ589861 RXM589857:RXM589861 SHI589857:SHI589861 SRE589857:SRE589861 TBA589857:TBA589861 TKW589857:TKW589861 TUS589857:TUS589861 UEO589857:UEO589861 UOK589857:UOK589861 UYG589857:UYG589861 VIC589857:VIC589861 VRY589857:VRY589861 WBU589857:WBU589861 WLQ589857:WLQ589861 WVM589857:WVM589861 E655393:E655397 JA655393:JA655397 SW655393:SW655397 ACS655393:ACS655397 AMO655393:AMO655397 AWK655393:AWK655397 BGG655393:BGG655397 BQC655393:BQC655397 BZY655393:BZY655397 CJU655393:CJU655397 CTQ655393:CTQ655397 DDM655393:DDM655397 DNI655393:DNI655397 DXE655393:DXE655397 EHA655393:EHA655397 EQW655393:EQW655397 FAS655393:FAS655397 FKO655393:FKO655397 FUK655393:FUK655397 GEG655393:GEG655397 GOC655393:GOC655397 GXY655393:GXY655397 HHU655393:HHU655397 HRQ655393:HRQ655397 IBM655393:IBM655397 ILI655393:ILI655397 IVE655393:IVE655397 JFA655393:JFA655397 JOW655393:JOW655397 JYS655393:JYS655397 KIO655393:KIO655397 KSK655393:KSK655397 LCG655393:LCG655397 LMC655393:LMC655397 LVY655393:LVY655397 MFU655393:MFU655397 MPQ655393:MPQ655397 MZM655393:MZM655397 NJI655393:NJI655397 NTE655393:NTE655397 ODA655393:ODA655397 OMW655393:OMW655397 OWS655393:OWS655397 PGO655393:PGO655397 PQK655393:PQK655397 QAG655393:QAG655397 QKC655393:QKC655397 QTY655393:QTY655397 RDU655393:RDU655397 RNQ655393:RNQ655397 RXM655393:RXM655397 SHI655393:SHI655397 SRE655393:SRE655397 TBA655393:TBA655397 TKW655393:TKW655397 TUS655393:TUS655397 UEO655393:UEO655397 UOK655393:UOK655397 UYG655393:UYG655397 VIC655393:VIC655397 VRY655393:VRY655397 WBU655393:WBU655397 WLQ655393:WLQ655397 WVM655393:WVM655397 E720929:E720933 JA720929:JA720933 SW720929:SW720933 ACS720929:ACS720933 AMO720929:AMO720933 AWK720929:AWK720933 BGG720929:BGG720933 BQC720929:BQC720933 BZY720929:BZY720933 CJU720929:CJU720933 CTQ720929:CTQ720933 DDM720929:DDM720933 DNI720929:DNI720933 DXE720929:DXE720933 EHA720929:EHA720933 EQW720929:EQW720933 FAS720929:FAS720933 FKO720929:FKO720933 FUK720929:FUK720933 GEG720929:GEG720933 GOC720929:GOC720933 GXY720929:GXY720933 HHU720929:HHU720933 HRQ720929:HRQ720933 IBM720929:IBM720933 ILI720929:ILI720933 IVE720929:IVE720933 JFA720929:JFA720933 JOW720929:JOW720933 JYS720929:JYS720933 KIO720929:KIO720933 KSK720929:KSK720933 LCG720929:LCG720933 LMC720929:LMC720933 LVY720929:LVY720933 MFU720929:MFU720933 MPQ720929:MPQ720933 MZM720929:MZM720933 NJI720929:NJI720933 NTE720929:NTE720933 ODA720929:ODA720933 OMW720929:OMW720933 OWS720929:OWS720933 PGO720929:PGO720933 PQK720929:PQK720933 QAG720929:QAG720933 QKC720929:QKC720933 QTY720929:QTY720933 RDU720929:RDU720933 RNQ720929:RNQ720933 RXM720929:RXM720933 SHI720929:SHI720933 SRE720929:SRE720933 TBA720929:TBA720933 TKW720929:TKW720933 TUS720929:TUS720933 UEO720929:UEO720933 UOK720929:UOK720933 UYG720929:UYG720933 VIC720929:VIC720933 VRY720929:VRY720933 WBU720929:WBU720933 WLQ720929:WLQ720933 WVM720929:WVM720933 E786465:E786469 JA786465:JA786469 SW786465:SW786469 ACS786465:ACS786469 AMO786465:AMO786469 AWK786465:AWK786469 BGG786465:BGG786469 BQC786465:BQC786469 BZY786465:BZY786469 CJU786465:CJU786469 CTQ786465:CTQ786469 DDM786465:DDM786469 DNI786465:DNI786469 DXE786465:DXE786469 EHA786465:EHA786469 EQW786465:EQW786469 FAS786465:FAS786469 FKO786465:FKO786469 FUK786465:FUK786469 GEG786465:GEG786469 GOC786465:GOC786469 GXY786465:GXY786469 HHU786465:HHU786469 HRQ786465:HRQ786469 IBM786465:IBM786469 ILI786465:ILI786469 IVE786465:IVE786469 JFA786465:JFA786469 JOW786465:JOW786469 JYS786465:JYS786469 KIO786465:KIO786469 KSK786465:KSK786469 LCG786465:LCG786469 LMC786465:LMC786469 LVY786465:LVY786469 MFU786465:MFU786469 MPQ786465:MPQ786469 MZM786465:MZM786469 NJI786465:NJI786469 NTE786465:NTE786469 ODA786465:ODA786469 OMW786465:OMW786469 OWS786465:OWS786469 PGO786465:PGO786469 PQK786465:PQK786469 QAG786465:QAG786469 QKC786465:QKC786469 QTY786465:QTY786469 RDU786465:RDU786469 RNQ786465:RNQ786469 RXM786465:RXM786469 SHI786465:SHI786469 SRE786465:SRE786469 TBA786465:TBA786469 TKW786465:TKW786469 TUS786465:TUS786469 UEO786465:UEO786469 UOK786465:UOK786469 UYG786465:UYG786469 VIC786465:VIC786469 VRY786465:VRY786469 WBU786465:WBU786469 WLQ786465:WLQ786469 WVM786465:WVM786469 E852001:E852005 JA852001:JA852005 SW852001:SW852005 ACS852001:ACS852005 AMO852001:AMO852005 AWK852001:AWK852005 BGG852001:BGG852005 BQC852001:BQC852005 BZY852001:BZY852005 CJU852001:CJU852005 CTQ852001:CTQ852005 DDM852001:DDM852005 DNI852001:DNI852005 DXE852001:DXE852005 EHA852001:EHA852005 EQW852001:EQW852005 FAS852001:FAS852005 FKO852001:FKO852005 FUK852001:FUK852005 GEG852001:GEG852005 GOC852001:GOC852005 GXY852001:GXY852005 HHU852001:HHU852005 HRQ852001:HRQ852005 IBM852001:IBM852005 ILI852001:ILI852005 IVE852001:IVE852005 JFA852001:JFA852005 JOW852001:JOW852005 JYS852001:JYS852005 KIO852001:KIO852005 KSK852001:KSK852005 LCG852001:LCG852005 LMC852001:LMC852005 LVY852001:LVY852005 MFU852001:MFU852005 MPQ852001:MPQ852005 MZM852001:MZM852005 NJI852001:NJI852005 NTE852001:NTE852005 ODA852001:ODA852005 OMW852001:OMW852005 OWS852001:OWS852005 PGO852001:PGO852005 PQK852001:PQK852005 QAG852001:QAG852005 QKC852001:QKC852005 QTY852001:QTY852005 RDU852001:RDU852005 RNQ852001:RNQ852005 RXM852001:RXM852005 SHI852001:SHI852005 SRE852001:SRE852005 TBA852001:TBA852005 TKW852001:TKW852005 TUS852001:TUS852005 UEO852001:UEO852005 UOK852001:UOK852005 UYG852001:UYG852005 VIC852001:VIC852005 VRY852001:VRY852005 WBU852001:WBU852005 WLQ852001:WLQ852005 WVM852001:WVM852005 E917537:E917541 JA917537:JA917541 SW917537:SW917541 ACS917537:ACS917541 AMO917537:AMO917541 AWK917537:AWK917541 BGG917537:BGG917541 BQC917537:BQC917541 BZY917537:BZY917541 CJU917537:CJU917541 CTQ917537:CTQ917541 DDM917537:DDM917541 DNI917537:DNI917541 DXE917537:DXE917541 EHA917537:EHA917541 EQW917537:EQW917541 FAS917537:FAS917541 FKO917537:FKO917541 FUK917537:FUK917541 GEG917537:GEG917541 GOC917537:GOC917541 GXY917537:GXY917541 HHU917537:HHU917541 HRQ917537:HRQ917541 IBM917537:IBM917541 ILI917537:ILI917541 IVE917537:IVE917541 JFA917537:JFA917541 JOW917537:JOW917541 JYS917537:JYS917541 KIO917537:KIO917541 KSK917537:KSK917541 LCG917537:LCG917541 LMC917537:LMC917541 LVY917537:LVY917541 MFU917537:MFU917541 MPQ917537:MPQ917541 MZM917537:MZM917541 NJI917537:NJI917541 NTE917537:NTE917541 ODA917537:ODA917541 OMW917537:OMW917541 OWS917537:OWS917541 PGO917537:PGO917541 PQK917537:PQK917541 QAG917537:QAG917541 QKC917537:QKC917541 QTY917537:QTY917541 RDU917537:RDU917541 RNQ917537:RNQ917541 RXM917537:RXM917541 SHI917537:SHI917541 SRE917537:SRE917541 TBA917537:TBA917541 TKW917537:TKW917541 TUS917537:TUS917541 UEO917537:UEO917541 UOK917537:UOK917541 UYG917537:UYG917541 VIC917537:VIC917541 VRY917537:VRY917541 WBU917537:WBU917541 WLQ917537:WLQ917541 WVM917537:WVM917541 E983073:E983077 JA983073:JA983077 SW983073:SW983077 ACS983073:ACS983077 AMO983073:AMO983077 AWK983073:AWK983077 BGG983073:BGG983077 BQC983073:BQC983077 BZY983073:BZY983077 CJU983073:CJU983077 CTQ983073:CTQ983077 DDM983073:DDM983077 DNI983073:DNI983077 DXE983073:DXE983077 EHA983073:EHA983077 EQW983073:EQW983077 FAS983073:FAS983077 FKO983073:FKO983077 FUK983073:FUK983077 GEG983073:GEG983077 GOC983073:GOC983077 GXY983073:GXY983077 HHU983073:HHU983077 HRQ983073:HRQ983077 IBM983073:IBM983077 ILI983073:ILI983077 IVE983073:IVE983077 JFA983073:JFA983077 JOW983073:JOW983077 JYS983073:JYS983077 KIO983073:KIO983077 KSK983073:KSK983077 LCG983073:LCG983077 LMC983073:LMC983077 LVY983073:LVY983077 MFU983073:MFU983077 MPQ983073:MPQ983077 MZM983073:MZM983077 NJI983073:NJI983077 NTE983073:NTE983077 ODA983073:ODA983077 OMW983073:OMW983077 OWS983073:OWS983077 PGO983073:PGO983077 PQK983073:PQK983077 QAG983073:QAG983077 QKC983073:QKC983077 QTY983073:QTY983077 RDU983073:RDU983077 RNQ983073:RNQ983077 RXM983073:RXM983077 SHI983073:SHI983077 SRE983073:SRE983077 TBA983073:TBA983077 TKW983073:TKW983077 TUS983073:TUS983077 UEO983073:UEO983077 UOK983073:UOK983077 UYG983073:UYG983077 VIC983073:VIC983077 VRY983073:VRY983077 WBU983073:WBU983077 WLQ983073:WLQ983077 WVM983073:WVM983077 C4:C33 IY4:IY33 SU4:SU33 ACQ4:ACQ33 AMM4:AMM33 AWI4:AWI33 BGE4:BGE33 BQA4:BQA33 BZW4:BZW33 CJS4:CJS33 CTO4:CTO33 DDK4:DDK33 DNG4:DNG33 DXC4:DXC33 EGY4:EGY33 EQU4:EQU33 FAQ4:FAQ33 FKM4:FKM33 FUI4:FUI33 GEE4:GEE33 GOA4:GOA33 GXW4:GXW33 HHS4:HHS33 HRO4:HRO33 IBK4:IBK33 ILG4:ILG33 IVC4:IVC33 JEY4:JEY33 JOU4:JOU33 JYQ4:JYQ33 KIM4:KIM33 KSI4:KSI33 LCE4:LCE33 LMA4:LMA33 LVW4:LVW33 MFS4:MFS33 MPO4:MPO33 MZK4:MZK33 NJG4:NJG33 NTC4:NTC33 OCY4:OCY33 OMU4:OMU33 OWQ4:OWQ33 PGM4:PGM33 PQI4:PQI33 QAE4:QAE33 QKA4:QKA33 QTW4:QTW33 RDS4:RDS33 RNO4:RNO33 RXK4:RXK33 SHG4:SHG33 SRC4:SRC33 TAY4:TAY33 TKU4:TKU33 TUQ4:TUQ33 UEM4:UEM33 UOI4:UOI33 UYE4:UYE33 VIA4:VIA33 VRW4:VRW33 WBS4:WBS33 WLO4:WLO33 WVK4:WVK33 C65540:C65569 IY65540:IY65569 SU65540:SU65569 ACQ65540:ACQ65569 AMM65540:AMM65569 AWI65540:AWI65569 BGE65540:BGE65569 BQA65540:BQA65569 BZW65540:BZW65569 CJS65540:CJS65569 CTO65540:CTO65569 DDK65540:DDK65569 DNG65540:DNG65569 DXC65540:DXC65569 EGY65540:EGY65569 EQU65540:EQU65569 FAQ65540:FAQ65569 FKM65540:FKM65569 FUI65540:FUI65569 GEE65540:GEE65569 GOA65540:GOA65569 GXW65540:GXW65569 HHS65540:HHS65569 HRO65540:HRO65569 IBK65540:IBK65569 ILG65540:ILG65569 IVC65540:IVC65569 JEY65540:JEY65569 JOU65540:JOU65569 JYQ65540:JYQ65569 KIM65540:KIM65569 KSI65540:KSI65569 LCE65540:LCE65569 LMA65540:LMA65569 LVW65540:LVW65569 MFS65540:MFS65569 MPO65540:MPO65569 MZK65540:MZK65569 NJG65540:NJG65569 NTC65540:NTC65569 OCY65540:OCY65569 OMU65540:OMU65569 OWQ65540:OWQ65569 PGM65540:PGM65569 PQI65540:PQI65569 QAE65540:QAE65569 QKA65540:QKA65569 QTW65540:QTW65569 RDS65540:RDS65569 RNO65540:RNO65569 RXK65540:RXK65569 SHG65540:SHG65569 SRC65540:SRC65569 TAY65540:TAY65569 TKU65540:TKU65569 TUQ65540:TUQ65569 UEM65540:UEM65569 UOI65540:UOI65569 UYE65540:UYE65569 VIA65540:VIA65569 VRW65540:VRW65569 WBS65540:WBS65569 WLO65540:WLO65569 WVK65540:WVK65569 C131076:C131105 IY131076:IY131105 SU131076:SU131105 ACQ131076:ACQ131105 AMM131076:AMM131105 AWI131076:AWI131105 BGE131076:BGE131105 BQA131076:BQA131105 BZW131076:BZW131105 CJS131076:CJS131105 CTO131076:CTO131105 DDK131076:DDK131105 DNG131076:DNG131105 DXC131076:DXC131105 EGY131076:EGY131105 EQU131076:EQU131105 FAQ131076:FAQ131105 FKM131076:FKM131105 FUI131076:FUI131105 GEE131076:GEE131105 GOA131076:GOA131105 GXW131076:GXW131105 HHS131076:HHS131105 HRO131076:HRO131105 IBK131076:IBK131105 ILG131076:ILG131105 IVC131076:IVC131105 JEY131076:JEY131105 JOU131076:JOU131105 JYQ131076:JYQ131105 KIM131076:KIM131105 KSI131076:KSI131105 LCE131076:LCE131105 LMA131076:LMA131105 LVW131076:LVW131105 MFS131076:MFS131105 MPO131076:MPO131105 MZK131076:MZK131105 NJG131076:NJG131105 NTC131076:NTC131105 OCY131076:OCY131105 OMU131076:OMU131105 OWQ131076:OWQ131105 PGM131076:PGM131105 PQI131076:PQI131105 QAE131076:QAE131105 QKA131076:QKA131105 QTW131076:QTW131105 RDS131076:RDS131105 RNO131076:RNO131105 RXK131076:RXK131105 SHG131076:SHG131105 SRC131076:SRC131105 TAY131076:TAY131105 TKU131076:TKU131105 TUQ131076:TUQ131105 UEM131076:UEM131105 UOI131076:UOI131105 UYE131076:UYE131105 VIA131076:VIA131105 VRW131076:VRW131105 WBS131076:WBS131105 WLO131076:WLO131105 WVK131076:WVK131105 C196612:C196641 IY196612:IY196641 SU196612:SU196641 ACQ196612:ACQ196641 AMM196612:AMM196641 AWI196612:AWI196641 BGE196612:BGE196641 BQA196612:BQA196641 BZW196612:BZW196641 CJS196612:CJS196641 CTO196612:CTO196641 DDK196612:DDK196641 DNG196612:DNG196641 DXC196612:DXC196641 EGY196612:EGY196641 EQU196612:EQU196641 FAQ196612:FAQ196641 FKM196612:FKM196641 FUI196612:FUI196641 GEE196612:GEE196641 GOA196612:GOA196641 GXW196612:GXW196641 HHS196612:HHS196641 HRO196612:HRO196641 IBK196612:IBK196641 ILG196612:ILG196641 IVC196612:IVC196641 JEY196612:JEY196641 JOU196612:JOU196641 JYQ196612:JYQ196641 KIM196612:KIM196641 KSI196612:KSI196641 LCE196612:LCE196641 LMA196612:LMA196641 LVW196612:LVW196641 MFS196612:MFS196641 MPO196612:MPO196641 MZK196612:MZK196641 NJG196612:NJG196641 NTC196612:NTC196641 OCY196612:OCY196641 OMU196612:OMU196641 OWQ196612:OWQ196641 PGM196612:PGM196641 PQI196612:PQI196641 QAE196612:QAE196641 QKA196612:QKA196641 QTW196612:QTW196641 RDS196612:RDS196641 RNO196612:RNO196641 RXK196612:RXK196641 SHG196612:SHG196641 SRC196612:SRC196641 TAY196612:TAY196641 TKU196612:TKU196641 TUQ196612:TUQ196641 UEM196612:UEM196641 UOI196612:UOI196641 UYE196612:UYE196641 VIA196612:VIA196641 VRW196612:VRW196641 WBS196612:WBS196641 WLO196612:WLO196641 WVK196612:WVK196641 C262148:C262177 IY262148:IY262177 SU262148:SU262177 ACQ262148:ACQ262177 AMM262148:AMM262177 AWI262148:AWI262177 BGE262148:BGE262177 BQA262148:BQA262177 BZW262148:BZW262177 CJS262148:CJS262177 CTO262148:CTO262177 DDK262148:DDK262177 DNG262148:DNG262177 DXC262148:DXC262177 EGY262148:EGY262177 EQU262148:EQU262177 FAQ262148:FAQ262177 FKM262148:FKM262177 FUI262148:FUI262177 GEE262148:GEE262177 GOA262148:GOA262177 GXW262148:GXW262177 HHS262148:HHS262177 HRO262148:HRO262177 IBK262148:IBK262177 ILG262148:ILG262177 IVC262148:IVC262177 JEY262148:JEY262177 JOU262148:JOU262177 JYQ262148:JYQ262177 KIM262148:KIM262177 KSI262148:KSI262177 LCE262148:LCE262177 LMA262148:LMA262177 LVW262148:LVW262177 MFS262148:MFS262177 MPO262148:MPO262177 MZK262148:MZK262177 NJG262148:NJG262177 NTC262148:NTC262177 OCY262148:OCY262177 OMU262148:OMU262177 OWQ262148:OWQ262177 PGM262148:PGM262177 PQI262148:PQI262177 QAE262148:QAE262177 QKA262148:QKA262177 QTW262148:QTW262177 RDS262148:RDS262177 RNO262148:RNO262177 RXK262148:RXK262177 SHG262148:SHG262177 SRC262148:SRC262177 TAY262148:TAY262177 TKU262148:TKU262177 TUQ262148:TUQ262177 UEM262148:UEM262177 UOI262148:UOI262177 UYE262148:UYE262177 VIA262148:VIA262177 VRW262148:VRW262177 WBS262148:WBS262177 WLO262148:WLO262177 WVK262148:WVK262177 C327684:C327713 IY327684:IY327713 SU327684:SU327713 ACQ327684:ACQ327713 AMM327684:AMM327713 AWI327684:AWI327713 BGE327684:BGE327713 BQA327684:BQA327713 BZW327684:BZW327713 CJS327684:CJS327713 CTO327684:CTO327713 DDK327684:DDK327713 DNG327684:DNG327713 DXC327684:DXC327713 EGY327684:EGY327713 EQU327684:EQU327713 FAQ327684:FAQ327713 FKM327684:FKM327713 FUI327684:FUI327713 GEE327684:GEE327713 GOA327684:GOA327713 GXW327684:GXW327713 HHS327684:HHS327713 HRO327684:HRO327713 IBK327684:IBK327713 ILG327684:ILG327713 IVC327684:IVC327713 JEY327684:JEY327713 JOU327684:JOU327713 JYQ327684:JYQ327713 KIM327684:KIM327713 KSI327684:KSI327713 LCE327684:LCE327713 LMA327684:LMA327713 LVW327684:LVW327713 MFS327684:MFS327713 MPO327684:MPO327713 MZK327684:MZK327713 NJG327684:NJG327713 NTC327684:NTC327713 OCY327684:OCY327713 OMU327684:OMU327713 OWQ327684:OWQ327713 PGM327684:PGM327713 PQI327684:PQI327713 QAE327684:QAE327713 QKA327684:QKA327713 QTW327684:QTW327713 RDS327684:RDS327713 RNO327684:RNO327713 RXK327684:RXK327713 SHG327684:SHG327713 SRC327684:SRC327713 TAY327684:TAY327713 TKU327684:TKU327713 TUQ327684:TUQ327713 UEM327684:UEM327713 UOI327684:UOI327713 UYE327684:UYE327713 VIA327684:VIA327713 VRW327684:VRW327713 WBS327684:WBS327713 WLO327684:WLO327713 WVK327684:WVK327713 C393220:C393249 IY393220:IY393249 SU393220:SU393249 ACQ393220:ACQ393249 AMM393220:AMM393249 AWI393220:AWI393249 BGE393220:BGE393249 BQA393220:BQA393249 BZW393220:BZW393249 CJS393220:CJS393249 CTO393220:CTO393249 DDK393220:DDK393249 DNG393220:DNG393249 DXC393220:DXC393249 EGY393220:EGY393249 EQU393220:EQU393249 FAQ393220:FAQ393249 FKM393220:FKM393249 FUI393220:FUI393249 GEE393220:GEE393249 GOA393220:GOA393249 GXW393220:GXW393249 HHS393220:HHS393249 HRO393220:HRO393249 IBK393220:IBK393249 ILG393220:ILG393249 IVC393220:IVC393249 JEY393220:JEY393249 JOU393220:JOU393249 JYQ393220:JYQ393249 KIM393220:KIM393249 KSI393220:KSI393249 LCE393220:LCE393249 LMA393220:LMA393249 LVW393220:LVW393249 MFS393220:MFS393249 MPO393220:MPO393249 MZK393220:MZK393249 NJG393220:NJG393249 NTC393220:NTC393249 OCY393220:OCY393249 OMU393220:OMU393249 OWQ393220:OWQ393249 PGM393220:PGM393249 PQI393220:PQI393249 QAE393220:QAE393249 QKA393220:QKA393249 QTW393220:QTW393249 RDS393220:RDS393249 RNO393220:RNO393249 RXK393220:RXK393249 SHG393220:SHG393249 SRC393220:SRC393249 TAY393220:TAY393249 TKU393220:TKU393249 TUQ393220:TUQ393249 UEM393220:UEM393249 UOI393220:UOI393249 UYE393220:UYE393249 VIA393220:VIA393249 VRW393220:VRW393249 WBS393220:WBS393249 WLO393220:WLO393249 WVK393220:WVK393249 C458756:C458785 IY458756:IY458785 SU458756:SU458785 ACQ458756:ACQ458785 AMM458756:AMM458785 AWI458756:AWI458785 BGE458756:BGE458785 BQA458756:BQA458785 BZW458756:BZW458785 CJS458756:CJS458785 CTO458756:CTO458785 DDK458756:DDK458785 DNG458756:DNG458785 DXC458756:DXC458785 EGY458756:EGY458785 EQU458756:EQU458785 FAQ458756:FAQ458785 FKM458756:FKM458785 FUI458756:FUI458785 GEE458756:GEE458785 GOA458756:GOA458785 GXW458756:GXW458785 HHS458756:HHS458785 HRO458756:HRO458785 IBK458756:IBK458785 ILG458756:ILG458785 IVC458756:IVC458785 JEY458756:JEY458785 JOU458756:JOU458785 JYQ458756:JYQ458785 KIM458756:KIM458785 KSI458756:KSI458785 LCE458756:LCE458785 LMA458756:LMA458785 LVW458756:LVW458785 MFS458756:MFS458785 MPO458756:MPO458785 MZK458756:MZK458785 NJG458756:NJG458785 NTC458756:NTC458785 OCY458756:OCY458785 OMU458756:OMU458785 OWQ458756:OWQ458785 PGM458756:PGM458785 PQI458756:PQI458785 QAE458756:QAE458785 QKA458756:QKA458785 QTW458756:QTW458785 RDS458756:RDS458785 RNO458756:RNO458785 RXK458756:RXK458785 SHG458756:SHG458785 SRC458756:SRC458785 TAY458756:TAY458785 TKU458756:TKU458785 TUQ458756:TUQ458785 UEM458756:UEM458785 UOI458756:UOI458785 UYE458756:UYE458785 VIA458756:VIA458785 VRW458756:VRW458785 WBS458756:WBS458785 WLO458756:WLO458785 WVK458756:WVK458785 C524292:C524321 IY524292:IY524321 SU524292:SU524321 ACQ524292:ACQ524321 AMM524292:AMM524321 AWI524292:AWI524321 BGE524292:BGE524321 BQA524292:BQA524321 BZW524292:BZW524321 CJS524292:CJS524321 CTO524292:CTO524321 DDK524292:DDK524321 DNG524292:DNG524321 DXC524292:DXC524321 EGY524292:EGY524321 EQU524292:EQU524321 FAQ524292:FAQ524321 FKM524292:FKM524321 FUI524292:FUI524321 GEE524292:GEE524321 GOA524292:GOA524321 GXW524292:GXW524321 HHS524292:HHS524321 HRO524292:HRO524321 IBK524292:IBK524321 ILG524292:ILG524321 IVC524292:IVC524321 JEY524292:JEY524321 JOU524292:JOU524321 JYQ524292:JYQ524321 KIM524292:KIM524321 KSI524292:KSI524321 LCE524292:LCE524321 LMA524292:LMA524321 LVW524292:LVW524321 MFS524292:MFS524321 MPO524292:MPO524321 MZK524292:MZK524321 NJG524292:NJG524321 NTC524292:NTC524321 OCY524292:OCY524321 OMU524292:OMU524321 OWQ524292:OWQ524321 PGM524292:PGM524321 PQI524292:PQI524321 QAE524292:QAE524321 QKA524292:QKA524321 QTW524292:QTW524321 RDS524292:RDS524321 RNO524292:RNO524321 RXK524292:RXK524321 SHG524292:SHG524321 SRC524292:SRC524321 TAY524292:TAY524321 TKU524292:TKU524321 TUQ524292:TUQ524321 UEM524292:UEM524321 UOI524292:UOI524321 UYE524292:UYE524321 VIA524292:VIA524321 VRW524292:VRW524321 WBS524292:WBS524321 WLO524292:WLO524321 WVK524292:WVK524321 C589828:C589857 IY589828:IY589857 SU589828:SU589857 ACQ589828:ACQ589857 AMM589828:AMM589857 AWI589828:AWI589857 BGE589828:BGE589857 BQA589828:BQA589857 BZW589828:BZW589857 CJS589828:CJS589857 CTO589828:CTO589857 DDK589828:DDK589857 DNG589828:DNG589857 DXC589828:DXC589857 EGY589828:EGY589857 EQU589828:EQU589857 FAQ589828:FAQ589857 FKM589828:FKM589857 FUI589828:FUI589857 GEE589828:GEE589857 GOA589828:GOA589857 GXW589828:GXW589857 HHS589828:HHS589857 HRO589828:HRO589857 IBK589828:IBK589857 ILG589828:ILG589857 IVC589828:IVC589857 JEY589828:JEY589857 JOU589828:JOU589857 JYQ589828:JYQ589857 KIM589828:KIM589857 KSI589828:KSI589857 LCE589828:LCE589857 LMA589828:LMA589857 LVW589828:LVW589857 MFS589828:MFS589857 MPO589828:MPO589857 MZK589828:MZK589857 NJG589828:NJG589857 NTC589828:NTC589857 OCY589828:OCY589857 OMU589828:OMU589857 OWQ589828:OWQ589857 PGM589828:PGM589857 PQI589828:PQI589857 QAE589828:QAE589857 QKA589828:QKA589857 QTW589828:QTW589857 RDS589828:RDS589857 RNO589828:RNO589857 RXK589828:RXK589857 SHG589828:SHG589857 SRC589828:SRC589857 TAY589828:TAY589857 TKU589828:TKU589857 TUQ589828:TUQ589857 UEM589828:UEM589857 UOI589828:UOI589857 UYE589828:UYE589857 VIA589828:VIA589857 VRW589828:VRW589857 WBS589828:WBS589857 WLO589828:WLO589857 WVK589828:WVK589857 C655364:C655393 IY655364:IY655393 SU655364:SU655393 ACQ655364:ACQ655393 AMM655364:AMM655393 AWI655364:AWI655393 BGE655364:BGE655393 BQA655364:BQA655393 BZW655364:BZW655393 CJS655364:CJS655393 CTO655364:CTO655393 DDK655364:DDK655393 DNG655364:DNG655393 DXC655364:DXC655393 EGY655364:EGY655393 EQU655364:EQU655393 FAQ655364:FAQ655393 FKM655364:FKM655393 FUI655364:FUI655393 GEE655364:GEE655393 GOA655364:GOA655393 GXW655364:GXW655393 HHS655364:HHS655393 HRO655364:HRO655393 IBK655364:IBK655393 ILG655364:ILG655393 IVC655364:IVC655393 JEY655364:JEY655393 JOU655364:JOU655393 JYQ655364:JYQ655393 KIM655364:KIM655393 KSI655364:KSI655393 LCE655364:LCE655393 LMA655364:LMA655393 LVW655364:LVW655393 MFS655364:MFS655393 MPO655364:MPO655393 MZK655364:MZK655393 NJG655364:NJG655393 NTC655364:NTC655393 OCY655364:OCY655393 OMU655364:OMU655393 OWQ655364:OWQ655393 PGM655364:PGM655393 PQI655364:PQI655393 QAE655364:QAE655393 QKA655364:QKA655393 QTW655364:QTW655393 RDS655364:RDS655393 RNO655364:RNO655393 RXK655364:RXK655393 SHG655364:SHG655393 SRC655364:SRC655393 TAY655364:TAY655393 TKU655364:TKU655393 TUQ655364:TUQ655393 UEM655364:UEM655393 UOI655364:UOI655393 UYE655364:UYE655393 VIA655364:VIA655393 VRW655364:VRW655393 WBS655364:WBS655393 WLO655364:WLO655393 WVK655364:WVK655393 C720900:C720929 IY720900:IY720929 SU720900:SU720929 ACQ720900:ACQ720929 AMM720900:AMM720929 AWI720900:AWI720929 BGE720900:BGE720929 BQA720900:BQA720929 BZW720900:BZW720929 CJS720900:CJS720929 CTO720900:CTO720929 DDK720900:DDK720929 DNG720900:DNG720929 DXC720900:DXC720929 EGY720900:EGY720929 EQU720900:EQU720929 FAQ720900:FAQ720929 FKM720900:FKM720929 FUI720900:FUI720929 GEE720900:GEE720929 GOA720900:GOA720929 GXW720900:GXW720929 HHS720900:HHS720929 HRO720900:HRO720929 IBK720900:IBK720929 ILG720900:ILG720929 IVC720900:IVC720929 JEY720900:JEY720929 JOU720900:JOU720929 JYQ720900:JYQ720929 KIM720900:KIM720929 KSI720900:KSI720929 LCE720900:LCE720929 LMA720900:LMA720929 LVW720900:LVW720929 MFS720900:MFS720929 MPO720900:MPO720929 MZK720900:MZK720929 NJG720900:NJG720929 NTC720900:NTC720929 OCY720900:OCY720929 OMU720900:OMU720929 OWQ720900:OWQ720929 PGM720900:PGM720929 PQI720900:PQI720929 QAE720900:QAE720929 QKA720900:QKA720929 QTW720900:QTW720929 RDS720900:RDS720929 RNO720900:RNO720929 RXK720900:RXK720929 SHG720900:SHG720929 SRC720900:SRC720929 TAY720900:TAY720929 TKU720900:TKU720929 TUQ720900:TUQ720929 UEM720900:UEM720929 UOI720900:UOI720929 UYE720900:UYE720929 VIA720900:VIA720929 VRW720900:VRW720929 WBS720900:WBS720929 WLO720900:WLO720929 WVK720900:WVK720929 C786436:C786465 IY786436:IY786465 SU786436:SU786465 ACQ786436:ACQ786465 AMM786436:AMM786465 AWI786436:AWI786465 BGE786436:BGE786465 BQA786436:BQA786465 BZW786436:BZW786465 CJS786436:CJS786465 CTO786436:CTO786465 DDK786436:DDK786465 DNG786436:DNG786465 DXC786436:DXC786465 EGY786436:EGY786465 EQU786436:EQU786465 FAQ786436:FAQ786465 FKM786436:FKM786465 FUI786436:FUI786465 GEE786436:GEE786465 GOA786436:GOA786465 GXW786436:GXW786465 HHS786436:HHS786465 HRO786436:HRO786465 IBK786436:IBK786465 ILG786436:ILG786465 IVC786436:IVC786465 JEY786436:JEY786465 JOU786436:JOU786465 JYQ786436:JYQ786465 KIM786436:KIM786465 KSI786436:KSI786465 LCE786436:LCE786465 LMA786436:LMA786465 LVW786436:LVW786465 MFS786436:MFS786465 MPO786436:MPO786465 MZK786436:MZK786465 NJG786436:NJG786465 NTC786436:NTC786465 OCY786436:OCY786465 OMU786436:OMU786465 OWQ786436:OWQ786465 PGM786436:PGM786465 PQI786436:PQI786465 QAE786436:QAE786465 QKA786436:QKA786465 QTW786436:QTW786465 RDS786436:RDS786465 RNO786436:RNO786465 RXK786436:RXK786465 SHG786436:SHG786465 SRC786436:SRC786465 TAY786436:TAY786465 TKU786436:TKU786465 TUQ786436:TUQ786465 UEM786436:UEM786465 UOI786436:UOI786465 UYE786436:UYE786465 VIA786436:VIA786465 VRW786436:VRW786465 WBS786436:WBS786465 WLO786436:WLO786465 WVK786436:WVK786465 C851972:C852001 IY851972:IY852001 SU851972:SU852001 ACQ851972:ACQ852001 AMM851972:AMM852001 AWI851972:AWI852001 BGE851972:BGE852001 BQA851972:BQA852001 BZW851972:BZW852001 CJS851972:CJS852001 CTO851972:CTO852001 DDK851972:DDK852001 DNG851972:DNG852001 DXC851972:DXC852001 EGY851972:EGY852001 EQU851972:EQU852001 FAQ851972:FAQ852001 FKM851972:FKM852001 FUI851972:FUI852001 GEE851972:GEE852001 GOA851972:GOA852001 GXW851972:GXW852001 HHS851972:HHS852001 HRO851972:HRO852001 IBK851972:IBK852001 ILG851972:ILG852001 IVC851972:IVC852001 JEY851972:JEY852001 JOU851972:JOU852001 JYQ851972:JYQ852001 KIM851972:KIM852001 KSI851972:KSI852001 LCE851972:LCE852001 LMA851972:LMA852001 LVW851972:LVW852001 MFS851972:MFS852001 MPO851972:MPO852001 MZK851972:MZK852001 NJG851972:NJG852001 NTC851972:NTC852001 OCY851972:OCY852001 OMU851972:OMU852001 OWQ851972:OWQ852001 PGM851972:PGM852001 PQI851972:PQI852001 QAE851972:QAE852001 QKA851972:QKA852001 QTW851972:QTW852001 RDS851972:RDS852001 RNO851972:RNO852001 RXK851972:RXK852001 SHG851972:SHG852001 SRC851972:SRC852001 TAY851972:TAY852001 TKU851972:TKU852001 TUQ851972:TUQ852001 UEM851972:UEM852001 UOI851972:UOI852001 UYE851972:UYE852001 VIA851972:VIA852001 VRW851972:VRW852001 WBS851972:WBS852001 WLO851972:WLO852001 WVK851972:WVK852001 C917508:C917537 IY917508:IY917537 SU917508:SU917537 ACQ917508:ACQ917537 AMM917508:AMM917537 AWI917508:AWI917537 BGE917508:BGE917537 BQA917508:BQA917537 BZW917508:BZW917537 CJS917508:CJS917537 CTO917508:CTO917537 DDK917508:DDK917537 DNG917508:DNG917537 DXC917508:DXC917537 EGY917508:EGY917537 EQU917508:EQU917537 FAQ917508:FAQ917537 FKM917508:FKM917537 FUI917508:FUI917537 GEE917508:GEE917537 GOA917508:GOA917537 GXW917508:GXW917537 HHS917508:HHS917537 HRO917508:HRO917537 IBK917508:IBK917537 ILG917508:ILG917537 IVC917508:IVC917537 JEY917508:JEY917537 JOU917508:JOU917537 JYQ917508:JYQ917537 KIM917508:KIM917537 KSI917508:KSI917537 LCE917508:LCE917537 LMA917508:LMA917537 LVW917508:LVW917537 MFS917508:MFS917537 MPO917508:MPO917537 MZK917508:MZK917537 NJG917508:NJG917537 NTC917508:NTC917537 OCY917508:OCY917537 OMU917508:OMU917537 OWQ917508:OWQ917537 PGM917508:PGM917537 PQI917508:PQI917537 QAE917508:QAE917537 QKA917508:QKA917537 QTW917508:QTW917537 RDS917508:RDS917537 RNO917508:RNO917537 RXK917508:RXK917537 SHG917508:SHG917537 SRC917508:SRC917537 TAY917508:TAY917537 TKU917508:TKU917537 TUQ917508:TUQ917537 UEM917508:UEM917537 UOI917508:UOI917537 UYE917508:UYE917537 VIA917508:VIA917537 VRW917508:VRW917537 WBS917508:WBS917537 WLO917508:WLO917537 WVK917508:WVK917537 C983044:C983073 IY983044:IY983073 SU983044:SU983073 ACQ983044:ACQ983073 AMM983044:AMM983073 AWI983044:AWI983073 BGE983044:BGE983073 BQA983044:BQA983073 BZW983044:BZW983073 CJS983044:CJS983073 CTO983044:CTO983073 DDK983044:DDK983073 DNG983044:DNG983073 DXC983044:DXC983073 EGY983044:EGY983073 EQU983044:EQU983073 FAQ983044:FAQ983073 FKM983044:FKM983073 FUI983044:FUI983073 GEE983044:GEE983073 GOA983044:GOA983073 GXW983044:GXW983073 HHS983044:HHS983073 HRO983044:HRO983073 IBK983044:IBK983073 ILG983044:ILG983073 IVC983044:IVC983073 JEY983044:JEY983073 JOU983044:JOU983073 JYQ983044:JYQ983073 KIM983044:KIM983073 KSI983044:KSI983073 LCE983044:LCE983073 LMA983044:LMA983073 LVW983044:LVW983073 MFS983044:MFS983073 MPO983044:MPO983073 MZK983044:MZK983073 NJG983044:NJG983073 NTC983044:NTC983073 OCY983044:OCY983073 OMU983044:OMU983073 OWQ983044:OWQ983073 PGM983044:PGM983073 PQI983044:PQI983073 QAE983044:QAE983073 QKA983044:QKA983073 QTW983044:QTW983073 RDS983044:RDS983073 RNO983044:RNO983073 RXK983044:RXK983073 SHG983044:SHG983073 SRC983044:SRC983073 TAY983044:TAY983073 TKU983044:TKU983073 TUQ983044:TUQ983073 UEM983044:UEM983073 UOI983044:UOI983073 UYE983044:UYE983073 VIA983044:VIA983073 VRW983044:VRW983073 WBS983044:WBS983073 WLO983044:WLO983073 WVK983044:WVK983073 D4:D37 IZ4:IZ37 SV4:SV37 ACR4:ACR37 AMN4:AMN37 AWJ4:AWJ37 BGF4:BGF37 BQB4:BQB37 BZX4:BZX37 CJT4:CJT37 CTP4:CTP37 DDL4:DDL37 DNH4:DNH37 DXD4:DXD37 EGZ4:EGZ37 EQV4:EQV37 FAR4:FAR37 FKN4:FKN37 FUJ4:FUJ37 GEF4:GEF37 GOB4:GOB37 GXX4:GXX37 HHT4:HHT37 HRP4:HRP37 IBL4:IBL37 ILH4:ILH37 IVD4:IVD37 JEZ4:JEZ37 JOV4:JOV37 JYR4:JYR37 KIN4:KIN37 KSJ4:KSJ37 LCF4:LCF37 LMB4:LMB37 LVX4:LVX37 MFT4:MFT37 MPP4:MPP37 MZL4:MZL37 NJH4:NJH37 NTD4:NTD37 OCZ4:OCZ37 OMV4:OMV37 OWR4:OWR37 PGN4:PGN37 PQJ4:PQJ37 QAF4:QAF37 QKB4:QKB37 QTX4:QTX37 RDT4:RDT37 RNP4:RNP37 RXL4:RXL37 SHH4:SHH37 SRD4:SRD37 TAZ4:TAZ37 TKV4:TKV37 TUR4:TUR37 UEN4:UEN37 UOJ4:UOJ37 UYF4:UYF37 VIB4:VIB37 VRX4:VRX37 WBT4:WBT37 WLP4:WLP37 WVL4:WVL37 D65540:D65573 IZ65540:IZ65573 SV65540:SV65573 ACR65540:ACR65573 AMN65540:AMN65573 AWJ65540:AWJ65573 BGF65540:BGF65573 BQB65540:BQB65573 BZX65540:BZX65573 CJT65540:CJT65573 CTP65540:CTP65573 DDL65540:DDL65573 DNH65540:DNH65573 DXD65540:DXD65573 EGZ65540:EGZ65573 EQV65540:EQV65573 FAR65540:FAR65573 FKN65540:FKN65573 FUJ65540:FUJ65573 GEF65540:GEF65573 GOB65540:GOB65573 GXX65540:GXX65573 HHT65540:HHT65573 HRP65540:HRP65573 IBL65540:IBL65573 ILH65540:ILH65573 IVD65540:IVD65573 JEZ65540:JEZ65573 JOV65540:JOV65573 JYR65540:JYR65573 KIN65540:KIN65573 KSJ65540:KSJ65573 LCF65540:LCF65573 LMB65540:LMB65573 LVX65540:LVX65573 MFT65540:MFT65573 MPP65540:MPP65573 MZL65540:MZL65573 NJH65540:NJH65573 NTD65540:NTD65573 OCZ65540:OCZ65573 OMV65540:OMV65573 OWR65540:OWR65573 PGN65540:PGN65573 PQJ65540:PQJ65573 QAF65540:QAF65573 QKB65540:QKB65573 QTX65540:QTX65573 RDT65540:RDT65573 RNP65540:RNP65573 RXL65540:RXL65573 SHH65540:SHH65573 SRD65540:SRD65573 TAZ65540:TAZ65573 TKV65540:TKV65573 TUR65540:TUR65573 UEN65540:UEN65573 UOJ65540:UOJ65573 UYF65540:UYF65573 VIB65540:VIB65573 VRX65540:VRX65573 WBT65540:WBT65573 WLP65540:WLP65573 WVL65540:WVL65573 D131076:D131109 IZ131076:IZ131109 SV131076:SV131109 ACR131076:ACR131109 AMN131076:AMN131109 AWJ131076:AWJ131109 BGF131076:BGF131109 BQB131076:BQB131109 BZX131076:BZX131109 CJT131076:CJT131109 CTP131076:CTP131109 DDL131076:DDL131109 DNH131076:DNH131109 DXD131076:DXD131109 EGZ131076:EGZ131109 EQV131076:EQV131109 FAR131076:FAR131109 FKN131076:FKN131109 FUJ131076:FUJ131109 GEF131076:GEF131109 GOB131076:GOB131109 GXX131076:GXX131109 HHT131076:HHT131109 HRP131076:HRP131109 IBL131076:IBL131109 ILH131076:ILH131109 IVD131076:IVD131109 JEZ131076:JEZ131109 JOV131076:JOV131109 JYR131076:JYR131109 KIN131076:KIN131109 KSJ131076:KSJ131109 LCF131076:LCF131109 LMB131076:LMB131109 LVX131076:LVX131109 MFT131076:MFT131109 MPP131076:MPP131109 MZL131076:MZL131109 NJH131076:NJH131109 NTD131076:NTD131109 OCZ131076:OCZ131109 OMV131076:OMV131109 OWR131076:OWR131109 PGN131076:PGN131109 PQJ131076:PQJ131109 QAF131076:QAF131109 QKB131076:QKB131109 QTX131076:QTX131109 RDT131076:RDT131109 RNP131076:RNP131109 RXL131076:RXL131109 SHH131076:SHH131109 SRD131076:SRD131109 TAZ131076:TAZ131109 TKV131076:TKV131109 TUR131076:TUR131109 UEN131076:UEN131109 UOJ131076:UOJ131109 UYF131076:UYF131109 VIB131076:VIB131109 VRX131076:VRX131109 WBT131076:WBT131109 WLP131076:WLP131109 WVL131076:WVL131109 D196612:D196645 IZ196612:IZ196645 SV196612:SV196645 ACR196612:ACR196645 AMN196612:AMN196645 AWJ196612:AWJ196645 BGF196612:BGF196645 BQB196612:BQB196645 BZX196612:BZX196645 CJT196612:CJT196645 CTP196612:CTP196645 DDL196612:DDL196645 DNH196612:DNH196645 DXD196612:DXD196645 EGZ196612:EGZ196645 EQV196612:EQV196645 FAR196612:FAR196645 FKN196612:FKN196645 FUJ196612:FUJ196645 GEF196612:GEF196645 GOB196612:GOB196645 GXX196612:GXX196645 HHT196612:HHT196645 HRP196612:HRP196645 IBL196612:IBL196645 ILH196612:ILH196645 IVD196612:IVD196645 JEZ196612:JEZ196645 JOV196612:JOV196645 JYR196612:JYR196645 KIN196612:KIN196645 KSJ196612:KSJ196645 LCF196612:LCF196645 LMB196612:LMB196645 LVX196612:LVX196645 MFT196612:MFT196645 MPP196612:MPP196645 MZL196612:MZL196645 NJH196612:NJH196645 NTD196612:NTD196645 OCZ196612:OCZ196645 OMV196612:OMV196645 OWR196612:OWR196645 PGN196612:PGN196645 PQJ196612:PQJ196645 QAF196612:QAF196645 QKB196612:QKB196645 QTX196612:QTX196645 RDT196612:RDT196645 RNP196612:RNP196645 RXL196612:RXL196645 SHH196612:SHH196645 SRD196612:SRD196645 TAZ196612:TAZ196645 TKV196612:TKV196645 TUR196612:TUR196645 UEN196612:UEN196645 UOJ196612:UOJ196645 UYF196612:UYF196645 VIB196612:VIB196645 VRX196612:VRX196645 WBT196612:WBT196645 WLP196612:WLP196645 WVL196612:WVL196645 D262148:D262181 IZ262148:IZ262181 SV262148:SV262181 ACR262148:ACR262181 AMN262148:AMN262181 AWJ262148:AWJ262181 BGF262148:BGF262181 BQB262148:BQB262181 BZX262148:BZX262181 CJT262148:CJT262181 CTP262148:CTP262181 DDL262148:DDL262181 DNH262148:DNH262181 DXD262148:DXD262181 EGZ262148:EGZ262181 EQV262148:EQV262181 FAR262148:FAR262181 FKN262148:FKN262181 FUJ262148:FUJ262181 GEF262148:GEF262181 GOB262148:GOB262181 GXX262148:GXX262181 HHT262148:HHT262181 HRP262148:HRP262181 IBL262148:IBL262181 ILH262148:ILH262181 IVD262148:IVD262181 JEZ262148:JEZ262181 JOV262148:JOV262181 JYR262148:JYR262181 KIN262148:KIN262181 KSJ262148:KSJ262181 LCF262148:LCF262181 LMB262148:LMB262181 LVX262148:LVX262181 MFT262148:MFT262181 MPP262148:MPP262181 MZL262148:MZL262181 NJH262148:NJH262181 NTD262148:NTD262181 OCZ262148:OCZ262181 OMV262148:OMV262181 OWR262148:OWR262181 PGN262148:PGN262181 PQJ262148:PQJ262181 QAF262148:QAF262181 QKB262148:QKB262181 QTX262148:QTX262181 RDT262148:RDT262181 RNP262148:RNP262181 RXL262148:RXL262181 SHH262148:SHH262181 SRD262148:SRD262181 TAZ262148:TAZ262181 TKV262148:TKV262181 TUR262148:TUR262181 UEN262148:UEN262181 UOJ262148:UOJ262181 UYF262148:UYF262181 VIB262148:VIB262181 VRX262148:VRX262181 WBT262148:WBT262181 WLP262148:WLP262181 WVL262148:WVL262181 D327684:D327717 IZ327684:IZ327717 SV327684:SV327717 ACR327684:ACR327717 AMN327684:AMN327717 AWJ327684:AWJ327717 BGF327684:BGF327717 BQB327684:BQB327717 BZX327684:BZX327717 CJT327684:CJT327717 CTP327684:CTP327717 DDL327684:DDL327717 DNH327684:DNH327717 DXD327684:DXD327717 EGZ327684:EGZ327717 EQV327684:EQV327717 FAR327684:FAR327717 FKN327684:FKN327717 FUJ327684:FUJ327717 GEF327684:GEF327717 GOB327684:GOB327717 GXX327684:GXX327717 HHT327684:HHT327717 HRP327684:HRP327717 IBL327684:IBL327717 ILH327684:ILH327717 IVD327684:IVD327717 JEZ327684:JEZ327717 JOV327684:JOV327717 JYR327684:JYR327717 KIN327684:KIN327717 KSJ327684:KSJ327717 LCF327684:LCF327717 LMB327684:LMB327717 LVX327684:LVX327717 MFT327684:MFT327717 MPP327684:MPP327717 MZL327684:MZL327717 NJH327684:NJH327717 NTD327684:NTD327717 OCZ327684:OCZ327717 OMV327684:OMV327717 OWR327684:OWR327717 PGN327684:PGN327717 PQJ327684:PQJ327717 QAF327684:QAF327717 QKB327684:QKB327717 QTX327684:QTX327717 RDT327684:RDT327717 RNP327684:RNP327717 RXL327684:RXL327717 SHH327684:SHH327717 SRD327684:SRD327717 TAZ327684:TAZ327717 TKV327684:TKV327717 TUR327684:TUR327717 UEN327684:UEN327717 UOJ327684:UOJ327717 UYF327684:UYF327717 VIB327684:VIB327717 VRX327684:VRX327717 WBT327684:WBT327717 WLP327684:WLP327717 WVL327684:WVL327717 D393220:D393253 IZ393220:IZ393253 SV393220:SV393253 ACR393220:ACR393253 AMN393220:AMN393253 AWJ393220:AWJ393253 BGF393220:BGF393253 BQB393220:BQB393253 BZX393220:BZX393253 CJT393220:CJT393253 CTP393220:CTP393253 DDL393220:DDL393253 DNH393220:DNH393253 DXD393220:DXD393253 EGZ393220:EGZ393253 EQV393220:EQV393253 FAR393220:FAR393253 FKN393220:FKN393253 FUJ393220:FUJ393253 GEF393220:GEF393253 GOB393220:GOB393253 GXX393220:GXX393253 HHT393220:HHT393253 HRP393220:HRP393253 IBL393220:IBL393253 ILH393220:ILH393253 IVD393220:IVD393253 JEZ393220:JEZ393253 JOV393220:JOV393253 JYR393220:JYR393253 KIN393220:KIN393253 KSJ393220:KSJ393253 LCF393220:LCF393253 LMB393220:LMB393253 LVX393220:LVX393253 MFT393220:MFT393253 MPP393220:MPP393253 MZL393220:MZL393253 NJH393220:NJH393253 NTD393220:NTD393253 OCZ393220:OCZ393253 OMV393220:OMV393253 OWR393220:OWR393253 PGN393220:PGN393253 PQJ393220:PQJ393253 QAF393220:QAF393253 QKB393220:QKB393253 QTX393220:QTX393253 RDT393220:RDT393253 RNP393220:RNP393253 RXL393220:RXL393253 SHH393220:SHH393253 SRD393220:SRD393253 TAZ393220:TAZ393253 TKV393220:TKV393253 TUR393220:TUR393253 UEN393220:UEN393253 UOJ393220:UOJ393253 UYF393220:UYF393253 VIB393220:VIB393253 VRX393220:VRX393253 WBT393220:WBT393253 WLP393220:WLP393253 WVL393220:WVL393253 D458756:D458789 IZ458756:IZ458789 SV458756:SV458789 ACR458756:ACR458789 AMN458756:AMN458789 AWJ458756:AWJ458789 BGF458756:BGF458789 BQB458756:BQB458789 BZX458756:BZX458789 CJT458756:CJT458789 CTP458756:CTP458789 DDL458756:DDL458789 DNH458756:DNH458789 DXD458756:DXD458789 EGZ458756:EGZ458789 EQV458756:EQV458789 FAR458756:FAR458789 FKN458756:FKN458789 FUJ458756:FUJ458789 GEF458756:GEF458789 GOB458756:GOB458789 GXX458756:GXX458789 HHT458756:HHT458789 HRP458756:HRP458789 IBL458756:IBL458789 ILH458756:ILH458789 IVD458756:IVD458789 JEZ458756:JEZ458789 JOV458756:JOV458789 JYR458756:JYR458789 KIN458756:KIN458789 KSJ458756:KSJ458789 LCF458756:LCF458789 LMB458756:LMB458789 LVX458756:LVX458789 MFT458756:MFT458789 MPP458756:MPP458789 MZL458756:MZL458789 NJH458756:NJH458789 NTD458756:NTD458789 OCZ458756:OCZ458789 OMV458756:OMV458789 OWR458756:OWR458789 PGN458756:PGN458789 PQJ458756:PQJ458789 QAF458756:QAF458789 QKB458756:QKB458789 QTX458756:QTX458789 RDT458756:RDT458789 RNP458756:RNP458789 RXL458756:RXL458789 SHH458756:SHH458789 SRD458756:SRD458789 TAZ458756:TAZ458789 TKV458756:TKV458789 TUR458756:TUR458789 UEN458756:UEN458789 UOJ458756:UOJ458789 UYF458756:UYF458789 VIB458756:VIB458789 VRX458756:VRX458789 WBT458756:WBT458789 WLP458756:WLP458789 WVL458756:WVL458789 D524292:D524325 IZ524292:IZ524325 SV524292:SV524325 ACR524292:ACR524325 AMN524292:AMN524325 AWJ524292:AWJ524325 BGF524292:BGF524325 BQB524292:BQB524325 BZX524292:BZX524325 CJT524292:CJT524325 CTP524292:CTP524325 DDL524292:DDL524325 DNH524292:DNH524325 DXD524292:DXD524325 EGZ524292:EGZ524325 EQV524292:EQV524325 FAR524292:FAR524325 FKN524292:FKN524325 FUJ524292:FUJ524325 GEF524292:GEF524325 GOB524292:GOB524325 GXX524292:GXX524325 HHT524292:HHT524325 HRP524292:HRP524325 IBL524292:IBL524325 ILH524292:ILH524325 IVD524292:IVD524325 JEZ524292:JEZ524325 JOV524292:JOV524325 JYR524292:JYR524325 KIN524292:KIN524325 KSJ524292:KSJ524325 LCF524292:LCF524325 LMB524292:LMB524325 LVX524292:LVX524325 MFT524292:MFT524325 MPP524292:MPP524325 MZL524292:MZL524325 NJH524292:NJH524325 NTD524292:NTD524325 OCZ524292:OCZ524325 OMV524292:OMV524325 OWR524292:OWR524325 PGN524292:PGN524325 PQJ524292:PQJ524325 QAF524292:QAF524325 QKB524292:QKB524325 QTX524292:QTX524325 RDT524292:RDT524325 RNP524292:RNP524325 RXL524292:RXL524325 SHH524292:SHH524325 SRD524292:SRD524325 TAZ524292:TAZ524325 TKV524292:TKV524325 TUR524292:TUR524325 UEN524292:UEN524325 UOJ524292:UOJ524325 UYF524292:UYF524325 VIB524292:VIB524325 VRX524292:VRX524325 WBT524292:WBT524325 WLP524292:WLP524325 WVL524292:WVL524325 D589828:D589861 IZ589828:IZ589861 SV589828:SV589861 ACR589828:ACR589861 AMN589828:AMN589861 AWJ589828:AWJ589861 BGF589828:BGF589861 BQB589828:BQB589861 BZX589828:BZX589861 CJT589828:CJT589861 CTP589828:CTP589861 DDL589828:DDL589861 DNH589828:DNH589861 DXD589828:DXD589861 EGZ589828:EGZ589861 EQV589828:EQV589861 FAR589828:FAR589861 FKN589828:FKN589861 FUJ589828:FUJ589861 GEF589828:GEF589861 GOB589828:GOB589861 GXX589828:GXX589861 HHT589828:HHT589861 HRP589828:HRP589861 IBL589828:IBL589861 ILH589828:ILH589861 IVD589828:IVD589861 JEZ589828:JEZ589861 JOV589828:JOV589861 JYR589828:JYR589861 KIN589828:KIN589861 KSJ589828:KSJ589861 LCF589828:LCF589861 LMB589828:LMB589861 LVX589828:LVX589861 MFT589828:MFT589861 MPP589828:MPP589861 MZL589828:MZL589861 NJH589828:NJH589861 NTD589828:NTD589861 OCZ589828:OCZ589861 OMV589828:OMV589861 OWR589828:OWR589861 PGN589828:PGN589861 PQJ589828:PQJ589861 QAF589828:QAF589861 QKB589828:QKB589861 QTX589828:QTX589861 RDT589828:RDT589861 RNP589828:RNP589861 RXL589828:RXL589861 SHH589828:SHH589861 SRD589828:SRD589861 TAZ589828:TAZ589861 TKV589828:TKV589861 TUR589828:TUR589861 UEN589828:UEN589861 UOJ589828:UOJ589861 UYF589828:UYF589861 VIB589828:VIB589861 VRX589828:VRX589861 WBT589828:WBT589861 WLP589828:WLP589861 WVL589828:WVL589861 D655364:D655397 IZ655364:IZ655397 SV655364:SV655397 ACR655364:ACR655397 AMN655364:AMN655397 AWJ655364:AWJ655397 BGF655364:BGF655397 BQB655364:BQB655397 BZX655364:BZX655397 CJT655364:CJT655397 CTP655364:CTP655397 DDL655364:DDL655397 DNH655364:DNH655397 DXD655364:DXD655397 EGZ655364:EGZ655397 EQV655364:EQV655397 FAR655364:FAR655397 FKN655364:FKN655397 FUJ655364:FUJ655397 GEF655364:GEF655397 GOB655364:GOB655397 GXX655364:GXX655397 HHT655364:HHT655397 HRP655364:HRP655397 IBL655364:IBL655397 ILH655364:ILH655397 IVD655364:IVD655397 JEZ655364:JEZ655397 JOV655364:JOV655397 JYR655364:JYR655397 KIN655364:KIN655397 KSJ655364:KSJ655397 LCF655364:LCF655397 LMB655364:LMB655397 LVX655364:LVX655397 MFT655364:MFT655397 MPP655364:MPP655397 MZL655364:MZL655397 NJH655364:NJH655397 NTD655364:NTD655397 OCZ655364:OCZ655397 OMV655364:OMV655397 OWR655364:OWR655397 PGN655364:PGN655397 PQJ655364:PQJ655397 QAF655364:QAF655397 QKB655364:QKB655397 QTX655364:QTX655397 RDT655364:RDT655397 RNP655364:RNP655397 RXL655364:RXL655397 SHH655364:SHH655397 SRD655364:SRD655397 TAZ655364:TAZ655397 TKV655364:TKV655397 TUR655364:TUR655397 UEN655364:UEN655397 UOJ655364:UOJ655397 UYF655364:UYF655397 VIB655364:VIB655397 VRX655364:VRX655397 WBT655364:WBT655397 WLP655364:WLP655397 WVL655364:WVL655397 D720900:D720933 IZ720900:IZ720933 SV720900:SV720933 ACR720900:ACR720933 AMN720900:AMN720933 AWJ720900:AWJ720933 BGF720900:BGF720933 BQB720900:BQB720933 BZX720900:BZX720933 CJT720900:CJT720933 CTP720900:CTP720933 DDL720900:DDL720933 DNH720900:DNH720933 DXD720900:DXD720933 EGZ720900:EGZ720933 EQV720900:EQV720933 FAR720900:FAR720933 FKN720900:FKN720933 FUJ720900:FUJ720933 GEF720900:GEF720933 GOB720900:GOB720933 GXX720900:GXX720933 HHT720900:HHT720933 HRP720900:HRP720933 IBL720900:IBL720933 ILH720900:ILH720933 IVD720900:IVD720933 JEZ720900:JEZ720933 JOV720900:JOV720933 JYR720900:JYR720933 KIN720900:KIN720933 KSJ720900:KSJ720933 LCF720900:LCF720933 LMB720900:LMB720933 LVX720900:LVX720933 MFT720900:MFT720933 MPP720900:MPP720933 MZL720900:MZL720933 NJH720900:NJH720933 NTD720900:NTD720933 OCZ720900:OCZ720933 OMV720900:OMV720933 OWR720900:OWR720933 PGN720900:PGN720933 PQJ720900:PQJ720933 QAF720900:QAF720933 QKB720900:QKB720933 QTX720900:QTX720933 RDT720900:RDT720933 RNP720900:RNP720933 RXL720900:RXL720933 SHH720900:SHH720933 SRD720900:SRD720933 TAZ720900:TAZ720933 TKV720900:TKV720933 TUR720900:TUR720933 UEN720900:UEN720933 UOJ720900:UOJ720933 UYF720900:UYF720933 VIB720900:VIB720933 VRX720900:VRX720933 WBT720900:WBT720933 WLP720900:WLP720933 WVL720900:WVL720933 D786436:D786469 IZ786436:IZ786469 SV786436:SV786469 ACR786436:ACR786469 AMN786436:AMN786469 AWJ786436:AWJ786469 BGF786436:BGF786469 BQB786436:BQB786469 BZX786436:BZX786469 CJT786436:CJT786469 CTP786436:CTP786469 DDL786436:DDL786469 DNH786436:DNH786469 DXD786436:DXD786469 EGZ786436:EGZ786469 EQV786436:EQV786469 FAR786436:FAR786469 FKN786436:FKN786469 FUJ786436:FUJ786469 GEF786436:GEF786469 GOB786436:GOB786469 GXX786436:GXX786469 HHT786436:HHT786469 HRP786436:HRP786469 IBL786436:IBL786469 ILH786436:ILH786469 IVD786436:IVD786469 JEZ786436:JEZ786469 JOV786436:JOV786469 JYR786436:JYR786469 KIN786436:KIN786469 KSJ786436:KSJ786469 LCF786436:LCF786469 LMB786436:LMB786469 LVX786436:LVX786469 MFT786436:MFT786469 MPP786436:MPP786469 MZL786436:MZL786469 NJH786436:NJH786469 NTD786436:NTD786469 OCZ786436:OCZ786469 OMV786436:OMV786469 OWR786436:OWR786469 PGN786436:PGN786469 PQJ786436:PQJ786469 QAF786436:QAF786469 QKB786436:QKB786469 QTX786436:QTX786469 RDT786436:RDT786469 RNP786436:RNP786469 RXL786436:RXL786469 SHH786436:SHH786469 SRD786436:SRD786469 TAZ786436:TAZ786469 TKV786436:TKV786469 TUR786436:TUR786469 UEN786436:UEN786469 UOJ786436:UOJ786469 UYF786436:UYF786469 VIB786436:VIB786469 VRX786436:VRX786469 WBT786436:WBT786469 WLP786436:WLP786469 WVL786436:WVL786469 D851972:D852005 IZ851972:IZ852005 SV851972:SV852005 ACR851972:ACR852005 AMN851972:AMN852005 AWJ851972:AWJ852005 BGF851972:BGF852005 BQB851972:BQB852005 BZX851972:BZX852005 CJT851972:CJT852005 CTP851972:CTP852005 DDL851972:DDL852005 DNH851972:DNH852005 DXD851972:DXD852005 EGZ851972:EGZ852005 EQV851972:EQV852005 FAR851972:FAR852005 FKN851972:FKN852005 FUJ851972:FUJ852005 GEF851972:GEF852005 GOB851972:GOB852005 GXX851972:GXX852005 HHT851972:HHT852005 HRP851972:HRP852005 IBL851972:IBL852005 ILH851972:ILH852005 IVD851972:IVD852005 JEZ851972:JEZ852005 JOV851972:JOV852005 JYR851972:JYR852005 KIN851972:KIN852005 KSJ851972:KSJ852005 LCF851972:LCF852005 LMB851972:LMB852005 LVX851972:LVX852005 MFT851972:MFT852005 MPP851972:MPP852005 MZL851972:MZL852005 NJH851972:NJH852005 NTD851972:NTD852005 OCZ851972:OCZ852005 OMV851972:OMV852005 OWR851972:OWR852005 PGN851972:PGN852005 PQJ851972:PQJ852005 QAF851972:QAF852005 QKB851972:QKB852005 QTX851972:QTX852005 RDT851972:RDT852005 RNP851972:RNP852005 RXL851972:RXL852005 SHH851972:SHH852005 SRD851972:SRD852005 TAZ851972:TAZ852005 TKV851972:TKV852005 TUR851972:TUR852005 UEN851972:UEN852005 UOJ851972:UOJ852005 UYF851972:UYF852005 VIB851972:VIB852005 VRX851972:VRX852005 WBT851972:WBT852005 WLP851972:WLP852005 WVL851972:WVL852005 D917508:D917541 IZ917508:IZ917541 SV917508:SV917541 ACR917508:ACR917541 AMN917508:AMN917541 AWJ917508:AWJ917541 BGF917508:BGF917541 BQB917508:BQB917541 BZX917508:BZX917541 CJT917508:CJT917541 CTP917508:CTP917541 DDL917508:DDL917541 DNH917508:DNH917541 DXD917508:DXD917541 EGZ917508:EGZ917541 EQV917508:EQV917541 FAR917508:FAR917541 FKN917508:FKN917541 FUJ917508:FUJ917541 GEF917508:GEF917541 GOB917508:GOB917541 GXX917508:GXX917541 HHT917508:HHT917541 HRP917508:HRP917541 IBL917508:IBL917541 ILH917508:ILH917541 IVD917508:IVD917541 JEZ917508:JEZ917541 JOV917508:JOV917541 JYR917508:JYR917541 KIN917508:KIN917541 KSJ917508:KSJ917541 LCF917508:LCF917541 LMB917508:LMB917541 LVX917508:LVX917541 MFT917508:MFT917541 MPP917508:MPP917541 MZL917508:MZL917541 NJH917508:NJH917541 NTD917508:NTD917541 OCZ917508:OCZ917541 OMV917508:OMV917541 OWR917508:OWR917541 PGN917508:PGN917541 PQJ917508:PQJ917541 QAF917508:QAF917541 QKB917508:QKB917541 QTX917508:QTX917541 RDT917508:RDT917541 RNP917508:RNP917541 RXL917508:RXL917541 SHH917508:SHH917541 SRD917508:SRD917541 TAZ917508:TAZ917541 TKV917508:TKV917541 TUR917508:TUR917541 UEN917508:UEN917541 UOJ917508:UOJ917541 UYF917508:UYF917541 VIB917508:VIB917541 VRX917508:VRX917541 WBT917508:WBT917541 WLP917508:WLP917541 WVL917508:WVL917541 D983044:D983077 IZ983044:IZ983077 SV983044:SV983077 ACR983044:ACR983077 AMN983044:AMN983077 AWJ983044:AWJ983077 BGF983044:BGF983077 BQB983044:BQB983077 BZX983044:BZX983077 CJT983044:CJT983077 CTP983044:CTP983077 DDL983044:DDL983077 DNH983044:DNH983077 DXD983044:DXD983077 EGZ983044:EGZ983077 EQV983044:EQV983077 FAR983044:FAR983077 FKN983044:FKN983077 FUJ983044:FUJ983077 GEF983044:GEF983077 GOB983044:GOB983077 GXX983044:GXX983077 HHT983044:HHT983077 HRP983044:HRP983077 IBL983044:IBL983077 ILH983044:ILH983077 IVD983044:IVD983077 JEZ983044:JEZ983077 JOV983044:JOV983077 JYR983044:JYR983077 KIN983044:KIN983077 KSJ983044:KSJ983077 LCF983044:LCF983077 LMB983044:LMB983077 LVX983044:LVX983077 MFT983044:MFT983077 MPP983044:MPP983077 MZL983044:MZL983077 NJH983044:NJH983077 NTD983044:NTD983077 OCZ983044:OCZ983077 OMV983044:OMV983077 OWR983044:OWR983077 PGN983044:PGN983077 PQJ983044:PQJ983077 QAF983044:QAF983077 QKB983044:QKB983077 QTX983044:QTX983077 RDT983044:RDT983077 RNP983044:RNP983077 RXL983044:RXL983077 SHH983044:SHH983077 SRD983044:SRD983077 TAZ983044:TAZ983077 TKV983044:TKV983077 TUR983044:TUR983077 UEN983044:UEN983077 UOJ983044:UOJ983077 UYF983044:UYF983077 VIB983044:VIB983077 VRX983044:VRX983077 WBT983044:WBT983077 WLP983044:WLP983077 WVL983044:WVL983077 A4:A27 IW4:IW27 SS4:SS27 ACO4:ACO27 AMK4:AMK27 AWG4:AWG27 BGC4:BGC27 BPY4:BPY27 BZU4:BZU27 CJQ4:CJQ27 CTM4:CTM27 DDI4:DDI27 DNE4:DNE27 DXA4:DXA27 EGW4:EGW27 EQS4:EQS27 FAO4:FAO27 FKK4:FKK27 FUG4:FUG27 GEC4:GEC27 GNY4:GNY27 GXU4:GXU27 HHQ4:HHQ27 HRM4:HRM27 IBI4:IBI27 ILE4:ILE27 IVA4:IVA27 JEW4:JEW27 JOS4:JOS27 JYO4:JYO27 KIK4:KIK27 KSG4:KSG27 LCC4:LCC27 LLY4:LLY27 LVU4:LVU27 MFQ4:MFQ27 MPM4:MPM27 MZI4:MZI27 NJE4:NJE27 NTA4:NTA27 OCW4:OCW27 OMS4:OMS27 OWO4:OWO27 PGK4:PGK27 PQG4:PQG27 QAC4:QAC27 QJY4:QJY27 QTU4:QTU27 RDQ4:RDQ27 RNM4:RNM27 RXI4:RXI27 SHE4:SHE27 SRA4:SRA27 TAW4:TAW27 TKS4:TKS27 TUO4:TUO27 UEK4:UEK27 UOG4:UOG27 UYC4:UYC27 VHY4:VHY27 VRU4:VRU27 WBQ4:WBQ27 WLM4:WLM27 WVI4:WVI27 A65540:A65563 IW65540:IW65563 SS65540:SS65563 ACO65540:ACO65563 AMK65540:AMK65563 AWG65540:AWG65563 BGC65540:BGC65563 BPY65540:BPY65563 BZU65540:BZU65563 CJQ65540:CJQ65563 CTM65540:CTM65563 DDI65540:DDI65563 DNE65540:DNE65563 DXA65540:DXA65563 EGW65540:EGW65563 EQS65540:EQS65563 FAO65540:FAO65563 FKK65540:FKK65563 FUG65540:FUG65563 GEC65540:GEC65563 GNY65540:GNY65563 GXU65540:GXU65563 HHQ65540:HHQ65563 HRM65540:HRM65563 IBI65540:IBI65563 ILE65540:ILE65563 IVA65540:IVA65563 JEW65540:JEW65563 JOS65540:JOS65563 JYO65540:JYO65563 KIK65540:KIK65563 KSG65540:KSG65563 LCC65540:LCC65563 LLY65540:LLY65563 LVU65540:LVU65563 MFQ65540:MFQ65563 MPM65540:MPM65563 MZI65540:MZI65563 NJE65540:NJE65563 NTA65540:NTA65563 OCW65540:OCW65563 OMS65540:OMS65563 OWO65540:OWO65563 PGK65540:PGK65563 PQG65540:PQG65563 QAC65540:QAC65563 QJY65540:QJY65563 QTU65540:QTU65563 RDQ65540:RDQ65563 RNM65540:RNM65563 RXI65540:RXI65563 SHE65540:SHE65563 SRA65540:SRA65563 TAW65540:TAW65563 TKS65540:TKS65563 TUO65540:TUO65563 UEK65540:UEK65563 UOG65540:UOG65563 UYC65540:UYC65563 VHY65540:VHY65563 VRU65540:VRU65563 WBQ65540:WBQ65563 WLM65540:WLM65563 WVI65540:WVI65563 A131076:A131099 IW131076:IW131099 SS131076:SS131099 ACO131076:ACO131099 AMK131076:AMK131099 AWG131076:AWG131099 BGC131076:BGC131099 BPY131076:BPY131099 BZU131076:BZU131099 CJQ131076:CJQ131099 CTM131076:CTM131099 DDI131076:DDI131099 DNE131076:DNE131099 DXA131076:DXA131099 EGW131076:EGW131099 EQS131076:EQS131099 FAO131076:FAO131099 FKK131076:FKK131099 FUG131076:FUG131099 GEC131076:GEC131099 GNY131076:GNY131099 GXU131076:GXU131099 HHQ131076:HHQ131099 HRM131076:HRM131099 IBI131076:IBI131099 ILE131076:ILE131099 IVA131076:IVA131099 JEW131076:JEW131099 JOS131076:JOS131099 JYO131076:JYO131099 KIK131076:KIK131099 KSG131076:KSG131099 LCC131076:LCC131099 LLY131076:LLY131099 LVU131076:LVU131099 MFQ131076:MFQ131099 MPM131076:MPM131099 MZI131076:MZI131099 NJE131076:NJE131099 NTA131076:NTA131099 OCW131076:OCW131099 OMS131076:OMS131099 OWO131076:OWO131099 PGK131076:PGK131099 PQG131076:PQG131099 QAC131076:QAC131099 QJY131076:QJY131099 QTU131076:QTU131099 RDQ131076:RDQ131099 RNM131076:RNM131099 RXI131076:RXI131099 SHE131076:SHE131099 SRA131076:SRA131099 TAW131076:TAW131099 TKS131076:TKS131099 TUO131076:TUO131099 UEK131076:UEK131099 UOG131076:UOG131099 UYC131076:UYC131099 VHY131076:VHY131099 VRU131076:VRU131099 WBQ131076:WBQ131099 WLM131076:WLM131099 WVI131076:WVI131099 A196612:A196635 IW196612:IW196635 SS196612:SS196635 ACO196612:ACO196635 AMK196612:AMK196635 AWG196612:AWG196635 BGC196612:BGC196635 BPY196612:BPY196635 BZU196612:BZU196635 CJQ196612:CJQ196635 CTM196612:CTM196635 DDI196612:DDI196635 DNE196612:DNE196635 DXA196612:DXA196635 EGW196612:EGW196635 EQS196612:EQS196635 FAO196612:FAO196635 FKK196612:FKK196635 FUG196612:FUG196635 GEC196612:GEC196635 GNY196612:GNY196635 GXU196612:GXU196635 HHQ196612:HHQ196635 HRM196612:HRM196635 IBI196612:IBI196635 ILE196612:ILE196635 IVA196612:IVA196635 JEW196612:JEW196635 JOS196612:JOS196635 JYO196612:JYO196635 KIK196612:KIK196635 KSG196612:KSG196635 LCC196612:LCC196635 LLY196612:LLY196635 LVU196612:LVU196635 MFQ196612:MFQ196635 MPM196612:MPM196635 MZI196612:MZI196635 NJE196612:NJE196635 NTA196612:NTA196635 OCW196612:OCW196635 OMS196612:OMS196635 OWO196612:OWO196635 PGK196612:PGK196635 PQG196612:PQG196635 QAC196612:QAC196635 QJY196612:QJY196635 QTU196612:QTU196635 RDQ196612:RDQ196635 RNM196612:RNM196635 RXI196612:RXI196635 SHE196612:SHE196635 SRA196612:SRA196635 TAW196612:TAW196635 TKS196612:TKS196635 TUO196612:TUO196635 UEK196612:UEK196635 UOG196612:UOG196635 UYC196612:UYC196635 VHY196612:VHY196635 VRU196612:VRU196635 WBQ196612:WBQ196635 WLM196612:WLM196635 WVI196612:WVI196635 A262148:A262171 IW262148:IW262171 SS262148:SS262171 ACO262148:ACO262171 AMK262148:AMK262171 AWG262148:AWG262171 BGC262148:BGC262171 BPY262148:BPY262171 BZU262148:BZU262171 CJQ262148:CJQ262171 CTM262148:CTM262171 DDI262148:DDI262171 DNE262148:DNE262171 DXA262148:DXA262171 EGW262148:EGW262171 EQS262148:EQS262171 FAO262148:FAO262171 FKK262148:FKK262171 FUG262148:FUG262171 GEC262148:GEC262171 GNY262148:GNY262171 GXU262148:GXU262171 HHQ262148:HHQ262171 HRM262148:HRM262171 IBI262148:IBI262171 ILE262148:ILE262171 IVA262148:IVA262171 JEW262148:JEW262171 JOS262148:JOS262171 JYO262148:JYO262171 KIK262148:KIK262171 KSG262148:KSG262171 LCC262148:LCC262171 LLY262148:LLY262171 LVU262148:LVU262171 MFQ262148:MFQ262171 MPM262148:MPM262171 MZI262148:MZI262171 NJE262148:NJE262171 NTA262148:NTA262171 OCW262148:OCW262171 OMS262148:OMS262171 OWO262148:OWO262171 PGK262148:PGK262171 PQG262148:PQG262171 QAC262148:QAC262171 QJY262148:QJY262171 QTU262148:QTU262171 RDQ262148:RDQ262171 RNM262148:RNM262171 RXI262148:RXI262171 SHE262148:SHE262171 SRA262148:SRA262171 TAW262148:TAW262171 TKS262148:TKS262171 TUO262148:TUO262171 UEK262148:UEK262171 UOG262148:UOG262171 UYC262148:UYC262171 VHY262148:VHY262171 VRU262148:VRU262171 WBQ262148:WBQ262171 WLM262148:WLM262171 WVI262148:WVI262171 A327684:A327707 IW327684:IW327707 SS327684:SS327707 ACO327684:ACO327707 AMK327684:AMK327707 AWG327684:AWG327707 BGC327684:BGC327707 BPY327684:BPY327707 BZU327684:BZU327707 CJQ327684:CJQ327707 CTM327684:CTM327707 DDI327684:DDI327707 DNE327684:DNE327707 DXA327684:DXA327707 EGW327684:EGW327707 EQS327684:EQS327707 FAO327684:FAO327707 FKK327684:FKK327707 FUG327684:FUG327707 GEC327684:GEC327707 GNY327684:GNY327707 GXU327684:GXU327707 HHQ327684:HHQ327707 HRM327684:HRM327707 IBI327684:IBI327707 ILE327684:ILE327707 IVA327684:IVA327707 JEW327684:JEW327707 JOS327684:JOS327707 JYO327684:JYO327707 KIK327684:KIK327707 KSG327684:KSG327707 LCC327684:LCC327707 LLY327684:LLY327707 LVU327684:LVU327707 MFQ327684:MFQ327707 MPM327684:MPM327707 MZI327684:MZI327707 NJE327684:NJE327707 NTA327684:NTA327707 OCW327684:OCW327707 OMS327684:OMS327707 OWO327684:OWO327707 PGK327684:PGK327707 PQG327684:PQG327707 QAC327684:QAC327707 QJY327684:QJY327707 QTU327684:QTU327707 RDQ327684:RDQ327707 RNM327684:RNM327707 RXI327684:RXI327707 SHE327684:SHE327707 SRA327684:SRA327707 TAW327684:TAW327707 TKS327684:TKS327707 TUO327684:TUO327707 UEK327684:UEK327707 UOG327684:UOG327707 UYC327684:UYC327707 VHY327684:VHY327707 VRU327684:VRU327707 WBQ327684:WBQ327707 WLM327684:WLM327707 WVI327684:WVI327707 A393220:A393243 IW393220:IW393243 SS393220:SS393243 ACO393220:ACO393243 AMK393220:AMK393243 AWG393220:AWG393243 BGC393220:BGC393243 BPY393220:BPY393243 BZU393220:BZU393243 CJQ393220:CJQ393243 CTM393220:CTM393243 DDI393220:DDI393243 DNE393220:DNE393243 DXA393220:DXA393243 EGW393220:EGW393243 EQS393220:EQS393243 FAO393220:FAO393243 FKK393220:FKK393243 FUG393220:FUG393243 GEC393220:GEC393243 GNY393220:GNY393243 GXU393220:GXU393243 HHQ393220:HHQ393243 HRM393220:HRM393243 IBI393220:IBI393243 ILE393220:ILE393243 IVA393220:IVA393243 JEW393220:JEW393243 JOS393220:JOS393243 JYO393220:JYO393243 KIK393220:KIK393243 KSG393220:KSG393243 LCC393220:LCC393243 LLY393220:LLY393243 LVU393220:LVU393243 MFQ393220:MFQ393243 MPM393220:MPM393243 MZI393220:MZI393243 NJE393220:NJE393243 NTA393220:NTA393243 OCW393220:OCW393243 OMS393220:OMS393243 OWO393220:OWO393243 PGK393220:PGK393243 PQG393220:PQG393243 QAC393220:QAC393243 QJY393220:QJY393243 QTU393220:QTU393243 RDQ393220:RDQ393243 RNM393220:RNM393243 RXI393220:RXI393243 SHE393220:SHE393243 SRA393220:SRA393243 TAW393220:TAW393243 TKS393220:TKS393243 TUO393220:TUO393243 UEK393220:UEK393243 UOG393220:UOG393243 UYC393220:UYC393243 VHY393220:VHY393243 VRU393220:VRU393243 WBQ393220:WBQ393243 WLM393220:WLM393243 WVI393220:WVI393243 A458756:A458779 IW458756:IW458779 SS458756:SS458779 ACO458756:ACO458779 AMK458756:AMK458779 AWG458756:AWG458779 BGC458756:BGC458779 BPY458756:BPY458779 BZU458756:BZU458779 CJQ458756:CJQ458779 CTM458756:CTM458779 DDI458756:DDI458779 DNE458756:DNE458779 DXA458756:DXA458779 EGW458756:EGW458779 EQS458756:EQS458779 FAO458756:FAO458779 FKK458756:FKK458779 FUG458756:FUG458779 GEC458756:GEC458779 GNY458756:GNY458779 GXU458756:GXU458779 HHQ458756:HHQ458779 HRM458756:HRM458779 IBI458756:IBI458779 ILE458756:ILE458779 IVA458756:IVA458779 JEW458756:JEW458779 JOS458756:JOS458779 JYO458756:JYO458779 KIK458756:KIK458779 KSG458756:KSG458779 LCC458756:LCC458779 LLY458756:LLY458779 LVU458756:LVU458779 MFQ458756:MFQ458779 MPM458756:MPM458779 MZI458756:MZI458779 NJE458756:NJE458779 NTA458756:NTA458779 OCW458756:OCW458779 OMS458756:OMS458779 OWO458756:OWO458779 PGK458756:PGK458779 PQG458756:PQG458779 QAC458756:QAC458779 QJY458756:QJY458779 QTU458756:QTU458779 RDQ458756:RDQ458779 RNM458756:RNM458779 RXI458756:RXI458779 SHE458756:SHE458779 SRA458756:SRA458779 TAW458756:TAW458779 TKS458756:TKS458779 TUO458756:TUO458779 UEK458756:UEK458779 UOG458756:UOG458779 UYC458756:UYC458779 VHY458756:VHY458779 VRU458756:VRU458779 WBQ458756:WBQ458779 WLM458756:WLM458779 WVI458756:WVI458779 A524292:A524315 IW524292:IW524315 SS524292:SS524315 ACO524292:ACO524315 AMK524292:AMK524315 AWG524292:AWG524315 BGC524292:BGC524315 BPY524292:BPY524315 BZU524292:BZU524315 CJQ524292:CJQ524315 CTM524292:CTM524315 DDI524292:DDI524315 DNE524292:DNE524315 DXA524292:DXA524315 EGW524292:EGW524315 EQS524292:EQS524315 FAO524292:FAO524315 FKK524292:FKK524315 FUG524292:FUG524315 GEC524292:GEC524315 GNY524292:GNY524315 GXU524292:GXU524315 HHQ524292:HHQ524315 HRM524292:HRM524315 IBI524292:IBI524315 ILE524292:ILE524315 IVA524292:IVA524315 JEW524292:JEW524315 JOS524292:JOS524315 JYO524292:JYO524315 KIK524292:KIK524315 KSG524292:KSG524315 LCC524292:LCC524315 LLY524292:LLY524315 LVU524292:LVU524315 MFQ524292:MFQ524315 MPM524292:MPM524315 MZI524292:MZI524315 NJE524292:NJE524315 NTA524292:NTA524315 OCW524292:OCW524315 OMS524292:OMS524315 OWO524292:OWO524315 PGK524292:PGK524315 PQG524292:PQG524315 QAC524292:QAC524315 QJY524292:QJY524315 QTU524292:QTU524315 RDQ524292:RDQ524315 RNM524292:RNM524315 RXI524292:RXI524315 SHE524292:SHE524315 SRA524292:SRA524315 TAW524292:TAW524315 TKS524292:TKS524315 TUO524292:TUO524315 UEK524292:UEK524315 UOG524292:UOG524315 UYC524292:UYC524315 VHY524292:VHY524315 VRU524292:VRU524315 WBQ524292:WBQ524315 WLM524292:WLM524315 WVI524292:WVI524315 A589828:A589851 IW589828:IW589851 SS589828:SS589851 ACO589828:ACO589851 AMK589828:AMK589851 AWG589828:AWG589851 BGC589828:BGC589851 BPY589828:BPY589851 BZU589828:BZU589851 CJQ589828:CJQ589851 CTM589828:CTM589851 DDI589828:DDI589851 DNE589828:DNE589851 DXA589828:DXA589851 EGW589828:EGW589851 EQS589828:EQS589851 FAO589828:FAO589851 FKK589828:FKK589851 FUG589828:FUG589851 GEC589828:GEC589851 GNY589828:GNY589851 GXU589828:GXU589851 HHQ589828:HHQ589851 HRM589828:HRM589851 IBI589828:IBI589851 ILE589828:ILE589851 IVA589828:IVA589851 JEW589828:JEW589851 JOS589828:JOS589851 JYO589828:JYO589851 KIK589828:KIK589851 KSG589828:KSG589851 LCC589828:LCC589851 LLY589828:LLY589851 LVU589828:LVU589851 MFQ589828:MFQ589851 MPM589828:MPM589851 MZI589828:MZI589851 NJE589828:NJE589851 NTA589828:NTA589851 OCW589828:OCW589851 OMS589828:OMS589851 OWO589828:OWO589851 PGK589828:PGK589851 PQG589828:PQG589851 QAC589828:QAC589851 QJY589828:QJY589851 QTU589828:QTU589851 RDQ589828:RDQ589851 RNM589828:RNM589851 RXI589828:RXI589851 SHE589828:SHE589851 SRA589828:SRA589851 TAW589828:TAW589851 TKS589828:TKS589851 TUO589828:TUO589851 UEK589828:UEK589851 UOG589828:UOG589851 UYC589828:UYC589851 VHY589828:VHY589851 VRU589828:VRU589851 WBQ589828:WBQ589851 WLM589828:WLM589851 WVI589828:WVI589851 A655364:A655387 IW655364:IW655387 SS655364:SS655387 ACO655364:ACO655387 AMK655364:AMK655387 AWG655364:AWG655387 BGC655364:BGC655387 BPY655364:BPY655387 BZU655364:BZU655387 CJQ655364:CJQ655387 CTM655364:CTM655387 DDI655364:DDI655387 DNE655364:DNE655387 DXA655364:DXA655387 EGW655364:EGW655387 EQS655364:EQS655387 FAO655364:FAO655387 FKK655364:FKK655387 FUG655364:FUG655387 GEC655364:GEC655387 GNY655364:GNY655387 GXU655364:GXU655387 HHQ655364:HHQ655387 HRM655364:HRM655387 IBI655364:IBI655387 ILE655364:ILE655387 IVA655364:IVA655387 JEW655364:JEW655387 JOS655364:JOS655387 JYO655364:JYO655387 KIK655364:KIK655387 KSG655364:KSG655387 LCC655364:LCC655387 LLY655364:LLY655387 LVU655364:LVU655387 MFQ655364:MFQ655387 MPM655364:MPM655387 MZI655364:MZI655387 NJE655364:NJE655387 NTA655364:NTA655387 OCW655364:OCW655387 OMS655364:OMS655387 OWO655364:OWO655387 PGK655364:PGK655387 PQG655364:PQG655387 QAC655364:QAC655387 QJY655364:QJY655387 QTU655364:QTU655387 RDQ655364:RDQ655387 RNM655364:RNM655387 RXI655364:RXI655387 SHE655364:SHE655387 SRA655364:SRA655387 TAW655364:TAW655387 TKS655364:TKS655387 TUO655364:TUO655387 UEK655364:UEK655387 UOG655364:UOG655387 UYC655364:UYC655387 VHY655364:VHY655387 VRU655364:VRU655387 WBQ655364:WBQ655387 WLM655364:WLM655387 WVI655364:WVI655387 A720900:A720923 IW720900:IW720923 SS720900:SS720923 ACO720900:ACO720923 AMK720900:AMK720923 AWG720900:AWG720923 BGC720900:BGC720923 BPY720900:BPY720923 BZU720900:BZU720923 CJQ720900:CJQ720923 CTM720900:CTM720923 DDI720900:DDI720923 DNE720900:DNE720923 DXA720900:DXA720923 EGW720900:EGW720923 EQS720900:EQS720923 FAO720900:FAO720923 FKK720900:FKK720923 FUG720900:FUG720923 GEC720900:GEC720923 GNY720900:GNY720923 GXU720900:GXU720923 HHQ720900:HHQ720923 HRM720900:HRM720923 IBI720900:IBI720923 ILE720900:ILE720923 IVA720900:IVA720923 JEW720900:JEW720923 JOS720900:JOS720923 JYO720900:JYO720923 KIK720900:KIK720923 KSG720900:KSG720923 LCC720900:LCC720923 LLY720900:LLY720923 LVU720900:LVU720923 MFQ720900:MFQ720923 MPM720900:MPM720923 MZI720900:MZI720923 NJE720900:NJE720923 NTA720900:NTA720923 OCW720900:OCW720923 OMS720900:OMS720923 OWO720900:OWO720923 PGK720900:PGK720923 PQG720900:PQG720923 QAC720900:QAC720923 QJY720900:QJY720923 QTU720900:QTU720923 RDQ720900:RDQ720923 RNM720900:RNM720923 RXI720900:RXI720923 SHE720900:SHE720923 SRA720900:SRA720923 TAW720900:TAW720923 TKS720900:TKS720923 TUO720900:TUO720923 UEK720900:UEK720923 UOG720900:UOG720923 UYC720900:UYC720923 VHY720900:VHY720923 VRU720900:VRU720923 WBQ720900:WBQ720923 WLM720900:WLM720923 WVI720900:WVI720923 A786436:A786459 IW786436:IW786459 SS786436:SS786459 ACO786436:ACO786459 AMK786436:AMK786459 AWG786436:AWG786459 BGC786436:BGC786459 BPY786436:BPY786459 BZU786436:BZU786459 CJQ786436:CJQ786459 CTM786436:CTM786459 DDI786436:DDI786459 DNE786436:DNE786459 DXA786436:DXA786459 EGW786436:EGW786459 EQS786436:EQS786459 FAO786436:FAO786459 FKK786436:FKK786459 FUG786436:FUG786459 GEC786436:GEC786459 GNY786436:GNY786459 GXU786436:GXU786459 HHQ786436:HHQ786459 HRM786436:HRM786459 IBI786436:IBI786459 ILE786436:ILE786459 IVA786436:IVA786459 JEW786436:JEW786459 JOS786436:JOS786459 JYO786436:JYO786459 KIK786436:KIK786459 KSG786436:KSG786459 LCC786436:LCC786459 LLY786436:LLY786459 LVU786436:LVU786459 MFQ786436:MFQ786459 MPM786436:MPM786459 MZI786436:MZI786459 NJE786436:NJE786459 NTA786436:NTA786459 OCW786436:OCW786459 OMS786436:OMS786459 OWO786436:OWO786459 PGK786436:PGK786459 PQG786436:PQG786459 QAC786436:QAC786459 QJY786436:QJY786459 QTU786436:QTU786459 RDQ786436:RDQ786459 RNM786436:RNM786459 RXI786436:RXI786459 SHE786436:SHE786459 SRA786436:SRA786459 TAW786436:TAW786459 TKS786436:TKS786459 TUO786436:TUO786459 UEK786436:UEK786459 UOG786436:UOG786459 UYC786436:UYC786459 VHY786436:VHY786459 VRU786436:VRU786459 WBQ786436:WBQ786459 WLM786436:WLM786459 WVI786436:WVI786459 A851972:A851995 IW851972:IW851995 SS851972:SS851995 ACO851972:ACO851995 AMK851972:AMK851995 AWG851972:AWG851995 BGC851972:BGC851995 BPY851972:BPY851995 BZU851972:BZU851995 CJQ851972:CJQ851995 CTM851972:CTM851995 DDI851972:DDI851995 DNE851972:DNE851995 DXA851972:DXA851995 EGW851972:EGW851995 EQS851972:EQS851995 FAO851972:FAO851995 FKK851972:FKK851995 FUG851972:FUG851995 GEC851972:GEC851995 GNY851972:GNY851995 GXU851972:GXU851995 HHQ851972:HHQ851995 HRM851972:HRM851995 IBI851972:IBI851995 ILE851972:ILE851995 IVA851972:IVA851995 JEW851972:JEW851995 JOS851972:JOS851995 JYO851972:JYO851995 KIK851972:KIK851995 KSG851972:KSG851995 LCC851972:LCC851995 LLY851972:LLY851995 LVU851972:LVU851995 MFQ851972:MFQ851995 MPM851972:MPM851995 MZI851972:MZI851995 NJE851972:NJE851995 NTA851972:NTA851995 OCW851972:OCW851995 OMS851972:OMS851995 OWO851972:OWO851995 PGK851972:PGK851995 PQG851972:PQG851995 QAC851972:QAC851995 QJY851972:QJY851995 QTU851972:QTU851995 RDQ851972:RDQ851995 RNM851972:RNM851995 RXI851972:RXI851995 SHE851972:SHE851995 SRA851972:SRA851995 TAW851972:TAW851995 TKS851972:TKS851995 TUO851972:TUO851995 UEK851972:UEK851995 UOG851972:UOG851995 UYC851972:UYC851995 VHY851972:VHY851995 VRU851972:VRU851995 WBQ851972:WBQ851995 WLM851972:WLM851995 WVI851972:WVI851995 A917508:A917531 IW917508:IW917531 SS917508:SS917531 ACO917508:ACO917531 AMK917508:AMK917531 AWG917508:AWG917531 BGC917508:BGC917531 BPY917508:BPY917531 BZU917508:BZU917531 CJQ917508:CJQ917531 CTM917508:CTM917531 DDI917508:DDI917531 DNE917508:DNE917531 DXA917508:DXA917531 EGW917508:EGW917531 EQS917508:EQS917531 FAO917508:FAO917531 FKK917508:FKK917531 FUG917508:FUG917531 GEC917508:GEC917531 GNY917508:GNY917531 GXU917508:GXU917531 HHQ917508:HHQ917531 HRM917508:HRM917531 IBI917508:IBI917531 ILE917508:ILE917531 IVA917508:IVA917531 JEW917508:JEW917531 JOS917508:JOS917531 JYO917508:JYO917531 KIK917508:KIK917531 KSG917508:KSG917531 LCC917508:LCC917531 LLY917508:LLY917531 LVU917508:LVU917531 MFQ917508:MFQ917531 MPM917508:MPM917531 MZI917508:MZI917531 NJE917508:NJE917531 NTA917508:NTA917531 OCW917508:OCW917531 OMS917508:OMS917531 OWO917508:OWO917531 PGK917508:PGK917531 PQG917508:PQG917531 QAC917508:QAC917531 QJY917508:QJY917531 QTU917508:QTU917531 RDQ917508:RDQ917531 RNM917508:RNM917531 RXI917508:RXI917531 SHE917508:SHE917531 SRA917508:SRA917531 TAW917508:TAW917531 TKS917508:TKS917531 TUO917508:TUO917531 UEK917508:UEK917531 UOG917508:UOG917531 UYC917508:UYC917531 VHY917508:VHY917531 VRU917508:VRU917531 WBQ917508:WBQ917531 WLM917508:WLM917531 WVI917508:WVI917531 A983044:A983067 IW983044:IW983067 SS983044:SS983067 ACO983044:ACO983067 AMK983044:AMK983067 AWG983044:AWG983067 BGC983044:BGC983067 BPY983044:BPY983067 BZU983044:BZU983067 CJQ983044:CJQ983067 CTM983044:CTM983067 DDI983044:DDI983067 DNE983044:DNE983067 DXA983044:DXA983067 EGW983044:EGW983067 EQS983044:EQS983067 FAO983044:FAO983067 FKK983044:FKK983067 FUG983044:FUG983067 GEC983044:GEC983067 GNY983044:GNY983067 GXU983044:GXU983067 HHQ983044:HHQ983067 HRM983044:HRM983067 IBI983044:IBI983067 ILE983044:ILE983067 IVA983044:IVA983067 JEW983044:JEW983067 JOS983044:JOS983067 JYO983044:JYO983067 KIK983044:KIK983067 KSG983044:KSG983067 LCC983044:LCC983067 LLY983044:LLY983067 LVU983044:LVU983067 MFQ983044:MFQ983067 MPM983044:MPM983067 MZI983044:MZI983067 NJE983044:NJE983067 NTA983044:NTA983067 OCW983044:OCW983067 OMS983044:OMS983067 OWO983044:OWO983067 PGK983044:PGK983067 PQG983044:PQG983067 QAC983044:QAC983067 QJY983044:QJY983067 QTU983044:QTU983067 RDQ983044:RDQ983067 RNM983044:RNM983067 RXI983044:RXI983067 SHE983044:SHE983067 SRA983044:SRA983067 TAW983044:TAW983067 TKS983044:TKS983067 TUO983044:TUO983067 UEK983044:UEK983067 UOG983044:UOG983067 UYC983044:UYC983067 VHY983044:VHY983067 VRU983044:VRU983067 WBQ983044:WBQ983067 WLM983044:WLM983067 WVI983044:WVI983067 A29:A31 IW29:IW31 SS29:SS31 ACO29:ACO31 AMK29:AMK31 AWG29:AWG31 BGC29:BGC31 BPY29:BPY31 BZU29:BZU31 CJQ29:CJQ31 CTM29:CTM31 DDI29:DDI31 DNE29:DNE31 DXA29:DXA31 EGW29:EGW31 EQS29:EQS31 FAO29:FAO31 FKK29:FKK31 FUG29:FUG31 GEC29:GEC31 GNY29:GNY31 GXU29:GXU31 HHQ29:HHQ31 HRM29:HRM31 IBI29:IBI31 ILE29:ILE31 IVA29:IVA31 JEW29:JEW31 JOS29:JOS31 JYO29:JYO31 KIK29:KIK31 KSG29:KSG31 LCC29:LCC31 LLY29:LLY31 LVU29:LVU31 MFQ29:MFQ31 MPM29:MPM31 MZI29:MZI31 NJE29:NJE31 NTA29:NTA31 OCW29:OCW31 OMS29:OMS31 OWO29:OWO31 PGK29:PGK31 PQG29:PQG31 QAC29:QAC31 QJY29:QJY31 QTU29:QTU31 RDQ29:RDQ31 RNM29:RNM31 RXI29:RXI31 SHE29:SHE31 SRA29:SRA31 TAW29:TAW31 TKS29:TKS31 TUO29:TUO31 UEK29:UEK31 UOG29:UOG31 UYC29:UYC31 VHY29:VHY31 VRU29:VRU31 WBQ29:WBQ31 WLM29:WLM31 WVI29:WVI31 A65565:A65567 IW65565:IW65567 SS65565:SS65567 ACO65565:ACO65567 AMK65565:AMK65567 AWG65565:AWG65567 BGC65565:BGC65567 BPY65565:BPY65567 BZU65565:BZU65567 CJQ65565:CJQ65567 CTM65565:CTM65567 DDI65565:DDI65567 DNE65565:DNE65567 DXA65565:DXA65567 EGW65565:EGW65567 EQS65565:EQS65567 FAO65565:FAO65567 FKK65565:FKK65567 FUG65565:FUG65567 GEC65565:GEC65567 GNY65565:GNY65567 GXU65565:GXU65567 HHQ65565:HHQ65567 HRM65565:HRM65567 IBI65565:IBI65567 ILE65565:ILE65567 IVA65565:IVA65567 JEW65565:JEW65567 JOS65565:JOS65567 JYO65565:JYO65567 KIK65565:KIK65567 KSG65565:KSG65567 LCC65565:LCC65567 LLY65565:LLY65567 LVU65565:LVU65567 MFQ65565:MFQ65567 MPM65565:MPM65567 MZI65565:MZI65567 NJE65565:NJE65567 NTA65565:NTA65567 OCW65565:OCW65567 OMS65565:OMS65567 OWO65565:OWO65567 PGK65565:PGK65567 PQG65565:PQG65567 QAC65565:QAC65567 QJY65565:QJY65567 QTU65565:QTU65567 RDQ65565:RDQ65567 RNM65565:RNM65567 RXI65565:RXI65567 SHE65565:SHE65567 SRA65565:SRA65567 TAW65565:TAW65567 TKS65565:TKS65567 TUO65565:TUO65567 UEK65565:UEK65567 UOG65565:UOG65567 UYC65565:UYC65567 VHY65565:VHY65567 VRU65565:VRU65567 WBQ65565:WBQ65567 WLM65565:WLM65567 WVI65565:WVI65567 A131101:A131103 IW131101:IW131103 SS131101:SS131103 ACO131101:ACO131103 AMK131101:AMK131103 AWG131101:AWG131103 BGC131101:BGC131103 BPY131101:BPY131103 BZU131101:BZU131103 CJQ131101:CJQ131103 CTM131101:CTM131103 DDI131101:DDI131103 DNE131101:DNE131103 DXA131101:DXA131103 EGW131101:EGW131103 EQS131101:EQS131103 FAO131101:FAO131103 FKK131101:FKK131103 FUG131101:FUG131103 GEC131101:GEC131103 GNY131101:GNY131103 GXU131101:GXU131103 HHQ131101:HHQ131103 HRM131101:HRM131103 IBI131101:IBI131103 ILE131101:ILE131103 IVA131101:IVA131103 JEW131101:JEW131103 JOS131101:JOS131103 JYO131101:JYO131103 KIK131101:KIK131103 KSG131101:KSG131103 LCC131101:LCC131103 LLY131101:LLY131103 LVU131101:LVU131103 MFQ131101:MFQ131103 MPM131101:MPM131103 MZI131101:MZI131103 NJE131101:NJE131103 NTA131101:NTA131103 OCW131101:OCW131103 OMS131101:OMS131103 OWO131101:OWO131103 PGK131101:PGK131103 PQG131101:PQG131103 QAC131101:QAC131103 QJY131101:QJY131103 QTU131101:QTU131103 RDQ131101:RDQ131103 RNM131101:RNM131103 RXI131101:RXI131103 SHE131101:SHE131103 SRA131101:SRA131103 TAW131101:TAW131103 TKS131101:TKS131103 TUO131101:TUO131103 UEK131101:UEK131103 UOG131101:UOG131103 UYC131101:UYC131103 VHY131101:VHY131103 VRU131101:VRU131103 WBQ131101:WBQ131103 WLM131101:WLM131103 WVI131101:WVI131103 A196637:A196639 IW196637:IW196639 SS196637:SS196639 ACO196637:ACO196639 AMK196637:AMK196639 AWG196637:AWG196639 BGC196637:BGC196639 BPY196637:BPY196639 BZU196637:BZU196639 CJQ196637:CJQ196639 CTM196637:CTM196639 DDI196637:DDI196639 DNE196637:DNE196639 DXA196637:DXA196639 EGW196637:EGW196639 EQS196637:EQS196639 FAO196637:FAO196639 FKK196637:FKK196639 FUG196637:FUG196639 GEC196637:GEC196639 GNY196637:GNY196639 GXU196637:GXU196639 HHQ196637:HHQ196639 HRM196637:HRM196639 IBI196637:IBI196639 ILE196637:ILE196639 IVA196637:IVA196639 JEW196637:JEW196639 JOS196637:JOS196639 JYO196637:JYO196639 KIK196637:KIK196639 KSG196637:KSG196639 LCC196637:LCC196639 LLY196637:LLY196639 LVU196637:LVU196639 MFQ196637:MFQ196639 MPM196637:MPM196639 MZI196637:MZI196639 NJE196637:NJE196639 NTA196637:NTA196639 OCW196637:OCW196639 OMS196637:OMS196639 OWO196637:OWO196639 PGK196637:PGK196639 PQG196637:PQG196639 QAC196637:QAC196639 QJY196637:QJY196639 QTU196637:QTU196639 RDQ196637:RDQ196639 RNM196637:RNM196639 RXI196637:RXI196639 SHE196637:SHE196639 SRA196637:SRA196639 TAW196637:TAW196639 TKS196637:TKS196639 TUO196637:TUO196639 UEK196637:UEK196639 UOG196637:UOG196639 UYC196637:UYC196639 VHY196637:VHY196639 VRU196637:VRU196639 WBQ196637:WBQ196639 WLM196637:WLM196639 WVI196637:WVI196639 A262173:A262175 IW262173:IW262175 SS262173:SS262175 ACO262173:ACO262175 AMK262173:AMK262175 AWG262173:AWG262175 BGC262173:BGC262175 BPY262173:BPY262175 BZU262173:BZU262175 CJQ262173:CJQ262175 CTM262173:CTM262175 DDI262173:DDI262175 DNE262173:DNE262175 DXA262173:DXA262175 EGW262173:EGW262175 EQS262173:EQS262175 FAO262173:FAO262175 FKK262173:FKK262175 FUG262173:FUG262175 GEC262173:GEC262175 GNY262173:GNY262175 GXU262173:GXU262175 HHQ262173:HHQ262175 HRM262173:HRM262175 IBI262173:IBI262175 ILE262173:ILE262175 IVA262173:IVA262175 JEW262173:JEW262175 JOS262173:JOS262175 JYO262173:JYO262175 KIK262173:KIK262175 KSG262173:KSG262175 LCC262173:LCC262175 LLY262173:LLY262175 LVU262173:LVU262175 MFQ262173:MFQ262175 MPM262173:MPM262175 MZI262173:MZI262175 NJE262173:NJE262175 NTA262173:NTA262175 OCW262173:OCW262175 OMS262173:OMS262175 OWO262173:OWO262175 PGK262173:PGK262175 PQG262173:PQG262175 QAC262173:QAC262175 QJY262173:QJY262175 QTU262173:QTU262175 RDQ262173:RDQ262175 RNM262173:RNM262175 RXI262173:RXI262175 SHE262173:SHE262175 SRA262173:SRA262175 TAW262173:TAW262175 TKS262173:TKS262175 TUO262173:TUO262175 UEK262173:UEK262175 UOG262173:UOG262175 UYC262173:UYC262175 VHY262173:VHY262175 VRU262173:VRU262175 WBQ262173:WBQ262175 WLM262173:WLM262175 WVI262173:WVI262175 A327709:A327711 IW327709:IW327711 SS327709:SS327711 ACO327709:ACO327711 AMK327709:AMK327711 AWG327709:AWG327711 BGC327709:BGC327711 BPY327709:BPY327711 BZU327709:BZU327711 CJQ327709:CJQ327711 CTM327709:CTM327711 DDI327709:DDI327711 DNE327709:DNE327711 DXA327709:DXA327711 EGW327709:EGW327711 EQS327709:EQS327711 FAO327709:FAO327711 FKK327709:FKK327711 FUG327709:FUG327711 GEC327709:GEC327711 GNY327709:GNY327711 GXU327709:GXU327711 HHQ327709:HHQ327711 HRM327709:HRM327711 IBI327709:IBI327711 ILE327709:ILE327711 IVA327709:IVA327711 JEW327709:JEW327711 JOS327709:JOS327711 JYO327709:JYO327711 KIK327709:KIK327711 KSG327709:KSG327711 LCC327709:LCC327711 LLY327709:LLY327711 LVU327709:LVU327711 MFQ327709:MFQ327711 MPM327709:MPM327711 MZI327709:MZI327711 NJE327709:NJE327711 NTA327709:NTA327711 OCW327709:OCW327711 OMS327709:OMS327711 OWO327709:OWO327711 PGK327709:PGK327711 PQG327709:PQG327711 QAC327709:QAC327711 QJY327709:QJY327711 QTU327709:QTU327711 RDQ327709:RDQ327711 RNM327709:RNM327711 RXI327709:RXI327711 SHE327709:SHE327711 SRA327709:SRA327711 TAW327709:TAW327711 TKS327709:TKS327711 TUO327709:TUO327711 UEK327709:UEK327711 UOG327709:UOG327711 UYC327709:UYC327711 VHY327709:VHY327711 VRU327709:VRU327711 WBQ327709:WBQ327711 WLM327709:WLM327711 WVI327709:WVI327711 A393245:A393247 IW393245:IW393247 SS393245:SS393247 ACO393245:ACO393247 AMK393245:AMK393247 AWG393245:AWG393247 BGC393245:BGC393247 BPY393245:BPY393247 BZU393245:BZU393247 CJQ393245:CJQ393247 CTM393245:CTM393247 DDI393245:DDI393247 DNE393245:DNE393247 DXA393245:DXA393247 EGW393245:EGW393247 EQS393245:EQS393247 FAO393245:FAO393247 FKK393245:FKK393247 FUG393245:FUG393247 GEC393245:GEC393247 GNY393245:GNY393247 GXU393245:GXU393247 HHQ393245:HHQ393247 HRM393245:HRM393247 IBI393245:IBI393247 ILE393245:ILE393247 IVA393245:IVA393247 JEW393245:JEW393247 JOS393245:JOS393247 JYO393245:JYO393247 KIK393245:KIK393247 KSG393245:KSG393247 LCC393245:LCC393247 LLY393245:LLY393247 LVU393245:LVU393247 MFQ393245:MFQ393247 MPM393245:MPM393247 MZI393245:MZI393247 NJE393245:NJE393247 NTA393245:NTA393247 OCW393245:OCW393247 OMS393245:OMS393247 OWO393245:OWO393247 PGK393245:PGK393247 PQG393245:PQG393247 QAC393245:QAC393247 QJY393245:QJY393247 QTU393245:QTU393247 RDQ393245:RDQ393247 RNM393245:RNM393247 RXI393245:RXI393247 SHE393245:SHE393247 SRA393245:SRA393247 TAW393245:TAW393247 TKS393245:TKS393247 TUO393245:TUO393247 UEK393245:UEK393247 UOG393245:UOG393247 UYC393245:UYC393247 VHY393245:VHY393247 VRU393245:VRU393247 WBQ393245:WBQ393247 WLM393245:WLM393247 WVI393245:WVI393247 A458781:A458783 IW458781:IW458783 SS458781:SS458783 ACO458781:ACO458783 AMK458781:AMK458783 AWG458781:AWG458783 BGC458781:BGC458783 BPY458781:BPY458783 BZU458781:BZU458783 CJQ458781:CJQ458783 CTM458781:CTM458783 DDI458781:DDI458783 DNE458781:DNE458783 DXA458781:DXA458783 EGW458781:EGW458783 EQS458781:EQS458783 FAO458781:FAO458783 FKK458781:FKK458783 FUG458781:FUG458783 GEC458781:GEC458783 GNY458781:GNY458783 GXU458781:GXU458783 HHQ458781:HHQ458783 HRM458781:HRM458783 IBI458781:IBI458783 ILE458781:ILE458783 IVA458781:IVA458783 JEW458781:JEW458783 JOS458781:JOS458783 JYO458781:JYO458783 KIK458781:KIK458783 KSG458781:KSG458783 LCC458781:LCC458783 LLY458781:LLY458783 LVU458781:LVU458783 MFQ458781:MFQ458783 MPM458781:MPM458783 MZI458781:MZI458783 NJE458781:NJE458783 NTA458781:NTA458783 OCW458781:OCW458783 OMS458781:OMS458783 OWO458781:OWO458783 PGK458781:PGK458783 PQG458781:PQG458783 QAC458781:QAC458783 QJY458781:QJY458783 QTU458781:QTU458783 RDQ458781:RDQ458783 RNM458781:RNM458783 RXI458781:RXI458783 SHE458781:SHE458783 SRA458781:SRA458783 TAW458781:TAW458783 TKS458781:TKS458783 TUO458781:TUO458783 UEK458781:UEK458783 UOG458781:UOG458783 UYC458781:UYC458783 VHY458781:VHY458783 VRU458781:VRU458783 WBQ458781:WBQ458783 WLM458781:WLM458783 WVI458781:WVI458783 A524317:A524319 IW524317:IW524319 SS524317:SS524319 ACO524317:ACO524319 AMK524317:AMK524319 AWG524317:AWG524319 BGC524317:BGC524319 BPY524317:BPY524319 BZU524317:BZU524319 CJQ524317:CJQ524319 CTM524317:CTM524319 DDI524317:DDI524319 DNE524317:DNE524319 DXA524317:DXA524319 EGW524317:EGW524319 EQS524317:EQS524319 FAO524317:FAO524319 FKK524317:FKK524319 FUG524317:FUG524319 GEC524317:GEC524319 GNY524317:GNY524319 GXU524317:GXU524319 HHQ524317:HHQ524319 HRM524317:HRM524319 IBI524317:IBI524319 ILE524317:ILE524319 IVA524317:IVA524319 JEW524317:JEW524319 JOS524317:JOS524319 JYO524317:JYO524319 KIK524317:KIK524319 KSG524317:KSG524319 LCC524317:LCC524319 LLY524317:LLY524319 LVU524317:LVU524319 MFQ524317:MFQ524319 MPM524317:MPM524319 MZI524317:MZI524319 NJE524317:NJE524319 NTA524317:NTA524319 OCW524317:OCW524319 OMS524317:OMS524319 OWO524317:OWO524319 PGK524317:PGK524319 PQG524317:PQG524319 QAC524317:QAC524319 QJY524317:QJY524319 QTU524317:QTU524319 RDQ524317:RDQ524319 RNM524317:RNM524319 RXI524317:RXI524319 SHE524317:SHE524319 SRA524317:SRA524319 TAW524317:TAW524319 TKS524317:TKS524319 TUO524317:TUO524319 UEK524317:UEK524319 UOG524317:UOG524319 UYC524317:UYC524319 VHY524317:VHY524319 VRU524317:VRU524319 WBQ524317:WBQ524319 WLM524317:WLM524319 WVI524317:WVI524319 A589853:A589855 IW589853:IW589855 SS589853:SS589855 ACO589853:ACO589855 AMK589853:AMK589855 AWG589853:AWG589855 BGC589853:BGC589855 BPY589853:BPY589855 BZU589853:BZU589855 CJQ589853:CJQ589855 CTM589853:CTM589855 DDI589853:DDI589855 DNE589853:DNE589855 DXA589853:DXA589855 EGW589853:EGW589855 EQS589853:EQS589855 FAO589853:FAO589855 FKK589853:FKK589855 FUG589853:FUG589855 GEC589853:GEC589855 GNY589853:GNY589855 GXU589853:GXU589855 HHQ589853:HHQ589855 HRM589853:HRM589855 IBI589853:IBI589855 ILE589853:ILE589855 IVA589853:IVA589855 JEW589853:JEW589855 JOS589853:JOS589855 JYO589853:JYO589855 KIK589853:KIK589855 KSG589853:KSG589855 LCC589853:LCC589855 LLY589853:LLY589855 LVU589853:LVU589855 MFQ589853:MFQ589855 MPM589853:MPM589855 MZI589853:MZI589855 NJE589853:NJE589855 NTA589853:NTA589855 OCW589853:OCW589855 OMS589853:OMS589855 OWO589853:OWO589855 PGK589853:PGK589855 PQG589853:PQG589855 QAC589853:QAC589855 QJY589853:QJY589855 QTU589853:QTU589855 RDQ589853:RDQ589855 RNM589853:RNM589855 RXI589853:RXI589855 SHE589853:SHE589855 SRA589853:SRA589855 TAW589853:TAW589855 TKS589853:TKS589855 TUO589853:TUO589855 UEK589853:UEK589855 UOG589853:UOG589855 UYC589853:UYC589855 VHY589853:VHY589855 VRU589853:VRU589855 WBQ589853:WBQ589855 WLM589853:WLM589855 WVI589853:WVI589855 A655389:A655391 IW655389:IW655391 SS655389:SS655391 ACO655389:ACO655391 AMK655389:AMK655391 AWG655389:AWG655391 BGC655389:BGC655391 BPY655389:BPY655391 BZU655389:BZU655391 CJQ655389:CJQ655391 CTM655389:CTM655391 DDI655389:DDI655391 DNE655389:DNE655391 DXA655389:DXA655391 EGW655389:EGW655391 EQS655389:EQS655391 FAO655389:FAO655391 FKK655389:FKK655391 FUG655389:FUG655391 GEC655389:GEC655391 GNY655389:GNY655391 GXU655389:GXU655391 HHQ655389:HHQ655391 HRM655389:HRM655391 IBI655389:IBI655391 ILE655389:ILE655391 IVA655389:IVA655391 JEW655389:JEW655391 JOS655389:JOS655391 JYO655389:JYO655391 KIK655389:KIK655391 KSG655389:KSG655391 LCC655389:LCC655391 LLY655389:LLY655391 LVU655389:LVU655391 MFQ655389:MFQ655391 MPM655389:MPM655391 MZI655389:MZI655391 NJE655389:NJE655391 NTA655389:NTA655391 OCW655389:OCW655391 OMS655389:OMS655391 OWO655389:OWO655391 PGK655389:PGK655391 PQG655389:PQG655391 QAC655389:QAC655391 QJY655389:QJY655391 QTU655389:QTU655391 RDQ655389:RDQ655391 RNM655389:RNM655391 RXI655389:RXI655391 SHE655389:SHE655391 SRA655389:SRA655391 TAW655389:TAW655391 TKS655389:TKS655391 TUO655389:TUO655391 UEK655389:UEK655391 UOG655389:UOG655391 UYC655389:UYC655391 VHY655389:VHY655391 VRU655389:VRU655391 WBQ655389:WBQ655391 WLM655389:WLM655391 WVI655389:WVI655391 A720925:A720927 IW720925:IW720927 SS720925:SS720927 ACO720925:ACO720927 AMK720925:AMK720927 AWG720925:AWG720927 BGC720925:BGC720927 BPY720925:BPY720927 BZU720925:BZU720927 CJQ720925:CJQ720927 CTM720925:CTM720927 DDI720925:DDI720927 DNE720925:DNE720927 DXA720925:DXA720927 EGW720925:EGW720927 EQS720925:EQS720927 FAO720925:FAO720927 FKK720925:FKK720927 FUG720925:FUG720927 GEC720925:GEC720927 GNY720925:GNY720927 GXU720925:GXU720927 HHQ720925:HHQ720927 HRM720925:HRM720927 IBI720925:IBI720927 ILE720925:ILE720927 IVA720925:IVA720927 JEW720925:JEW720927 JOS720925:JOS720927 JYO720925:JYO720927 KIK720925:KIK720927 KSG720925:KSG720927 LCC720925:LCC720927 LLY720925:LLY720927 LVU720925:LVU720927 MFQ720925:MFQ720927 MPM720925:MPM720927 MZI720925:MZI720927 NJE720925:NJE720927 NTA720925:NTA720927 OCW720925:OCW720927 OMS720925:OMS720927 OWO720925:OWO720927 PGK720925:PGK720927 PQG720925:PQG720927 QAC720925:QAC720927 QJY720925:QJY720927 QTU720925:QTU720927 RDQ720925:RDQ720927 RNM720925:RNM720927 RXI720925:RXI720927 SHE720925:SHE720927 SRA720925:SRA720927 TAW720925:TAW720927 TKS720925:TKS720927 TUO720925:TUO720927 UEK720925:UEK720927 UOG720925:UOG720927 UYC720925:UYC720927 VHY720925:VHY720927 VRU720925:VRU720927 WBQ720925:WBQ720927 WLM720925:WLM720927 WVI720925:WVI720927 A786461:A786463 IW786461:IW786463 SS786461:SS786463 ACO786461:ACO786463 AMK786461:AMK786463 AWG786461:AWG786463 BGC786461:BGC786463 BPY786461:BPY786463 BZU786461:BZU786463 CJQ786461:CJQ786463 CTM786461:CTM786463 DDI786461:DDI786463 DNE786461:DNE786463 DXA786461:DXA786463 EGW786461:EGW786463 EQS786461:EQS786463 FAO786461:FAO786463 FKK786461:FKK786463 FUG786461:FUG786463 GEC786461:GEC786463 GNY786461:GNY786463 GXU786461:GXU786463 HHQ786461:HHQ786463 HRM786461:HRM786463 IBI786461:IBI786463 ILE786461:ILE786463 IVA786461:IVA786463 JEW786461:JEW786463 JOS786461:JOS786463 JYO786461:JYO786463 KIK786461:KIK786463 KSG786461:KSG786463 LCC786461:LCC786463 LLY786461:LLY786463 LVU786461:LVU786463 MFQ786461:MFQ786463 MPM786461:MPM786463 MZI786461:MZI786463 NJE786461:NJE786463 NTA786461:NTA786463 OCW786461:OCW786463 OMS786461:OMS786463 OWO786461:OWO786463 PGK786461:PGK786463 PQG786461:PQG786463 QAC786461:QAC786463 QJY786461:QJY786463 QTU786461:QTU786463 RDQ786461:RDQ786463 RNM786461:RNM786463 RXI786461:RXI786463 SHE786461:SHE786463 SRA786461:SRA786463 TAW786461:TAW786463 TKS786461:TKS786463 TUO786461:TUO786463 UEK786461:UEK786463 UOG786461:UOG786463 UYC786461:UYC786463 VHY786461:VHY786463 VRU786461:VRU786463 WBQ786461:WBQ786463 WLM786461:WLM786463 WVI786461:WVI786463 A851997:A851999 IW851997:IW851999 SS851997:SS851999 ACO851997:ACO851999 AMK851997:AMK851999 AWG851997:AWG851999 BGC851997:BGC851999 BPY851997:BPY851999 BZU851997:BZU851999 CJQ851997:CJQ851999 CTM851997:CTM851999 DDI851997:DDI851999 DNE851997:DNE851999 DXA851997:DXA851999 EGW851997:EGW851999 EQS851997:EQS851999 FAO851997:FAO851999 FKK851997:FKK851999 FUG851997:FUG851999 GEC851997:GEC851999 GNY851997:GNY851999 GXU851997:GXU851999 HHQ851997:HHQ851999 HRM851997:HRM851999 IBI851997:IBI851999 ILE851997:ILE851999 IVA851997:IVA851999 JEW851997:JEW851999 JOS851997:JOS851999 JYO851997:JYO851999 KIK851997:KIK851999 KSG851997:KSG851999 LCC851997:LCC851999 LLY851997:LLY851999 LVU851997:LVU851999 MFQ851997:MFQ851999 MPM851997:MPM851999 MZI851997:MZI851999 NJE851997:NJE851999 NTA851997:NTA851999 OCW851997:OCW851999 OMS851997:OMS851999 OWO851997:OWO851999 PGK851997:PGK851999 PQG851997:PQG851999 QAC851997:QAC851999 QJY851997:QJY851999 QTU851997:QTU851999 RDQ851997:RDQ851999 RNM851997:RNM851999 RXI851997:RXI851999 SHE851997:SHE851999 SRA851997:SRA851999 TAW851997:TAW851999 TKS851997:TKS851999 TUO851997:TUO851999 UEK851997:UEK851999 UOG851997:UOG851999 UYC851997:UYC851999 VHY851997:VHY851999 VRU851997:VRU851999 WBQ851997:WBQ851999 WLM851997:WLM851999 WVI851997:WVI851999 A917533:A917535 IW917533:IW917535 SS917533:SS917535 ACO917533:ACO917535 AMK917533:AMK917535 AWG917533:AWG917535 BGC917533:BGC917535 BPY917533:BPY917535 BZU917533:BZU917535 CJQ917533:CJQ917535 CTM917533:CTM917535 DDI917533:DDI917535 DNE917533:DNE917535 DXA917533:DXA917535 EGW917533:EGW917535 EQS917533:EQS917535 FAO917533:FAO917535 FKK917533:FKK917535 FUG917533:FUG917535 GEC917533:GEC917535 GNY917533:GNY917535 GXU917533:GXU917535 HHQ917533:HHQ917535 HRM917533:HRM917535 IBI917533:IBI917535 ILE917533:ILE917535 IVA917533:IVA917535 JEW917533:JEW917535 JOS917533:JOS917535 JYO917533:JYO917535 KIK917533:KIK917535 KSG917533:KSG917535 LCC917533:LCC917535 LLY917533:LLY917535 LVU917533:LVU917535 MFQ917533:MFQ917535 MPM917533:MPM917535 MZI917533:MZI917535 NJE917533:NJE917535 NTA917533:NTA917535 OCW917533:OCW917535 OMS917533:OMS917535 OWO917533:OWO917535 PGK917533:PGK917535 PQG917533:PQG917535 QAC917533:QAC917535 QJY917533:QJY917535 QTU917533:QTU917535 RDQ917533:RDQ917535 RNM917533:RNM917535 RXI917533:RXI917535 SHE917533:SHE917535 SRA917533:SRA917535 TAW917533:TAW917535 TKS917533:TKS917535 TUO917533:TUO917535 UEK917533:UEK917535 UOG917533:UOG917535 UYC917533:UYC917535 VHY917533:VHY917535 VRU917533:VRU917535 WBQ917533:WBQ917535 WLM917533:WLM917535 WVI917533:WVI917535 A983069:A983071 IW983069:IW983071 SS983069:SS983071 ACO983069:ACO983071 AMK983069:AMK983071 AWG983069:AWG983071 BGC983069:BGC983071 BPY983069:BPY983071 BZU983069:BZU983071 CJQ983069:CJQ983071 CTM983069:CTM983071 DDI983069:DDI983071 DNE983069:DNE983071 DXA983069:DXA983071 EGW983069:EGW983071 EQS983069:EQS983071 FAO983069:FAO983071 FKK983069:FKK983071 FUG983069:FUG983071 GEC983069:GEC983071 GNY983069:GNY983071 GXU983069:GXU983071 HHQ983069:HHQ983071 HRM983069:HRM983071 IBI983069:IBI983071 ILE983069:ILE983071 IVA983069:IVA983071 JEW983069:JEW983071 JOS983069:JOS983071 JYO983069:JYO983071 KIK983069:KIK983071 KSG983069:KSG983071 LCC983069:LCC983071 LLY983069:LLY983071 LVU983069:LVU983071 MFQ983069:MFQ983071 MPM983069:MPM983071 MZI983069:MZI983071 NJE983069:NJE983071 NTA983069:NTA983071 OCW983069:OCW983071 OMS983069:OMS983071 OWO983069:OWO983071 PGK983069:PGK983071 PQG983069:PQG983071 QAC983069:QAC983071 QJY983069:QJY983071 QTU983069:QTU983071 RDQ983069:RDQ983071 RNM983069:RNM983071 RXI983069:RXI983071 SHE983069:SHE983071 SRA983069:SRA983071 TAW983069:TAW983071 TKS983069:TKS983071 TUO983069:TUO983071 UEK983069:UEK983071 UOG983069:UOG983071 UYC983069:UYC983071 VHY983069:VHY983071 VRU983069:VRU983071 WBQ983069:WBQ983071 WLM983069:WLM983071 WVI983069:WVI983071" xr:uid="{6B1BC716-D555-4AD7-BA5E-AD237B079154}"/>
  </dataValidations>
  <printOptions horizontalCentered="1" verticalCentered="1"/>
  <pageMargins left="0" right="0" top="0" bottom="0" header="0.19685039370078741" footer="0.11811023622047245"/>
  <pageSetup paperSize="9" scale="37" orientation="landscape" verticalDpi="200" r:id="rId1"/>
  <headerFooter alignWithMargins="0"/>
  <rowBreaks count="9" manualBreakCount="9">
    <brk id="41" min="1" max="32" man="1"/>
    <brk id="69" max="16383" man="1"/>
    <brk id="97" min="1" max="32" man="1"/>
    <brk id="125" min="1" max="32" man="1"/>
    <brk id="153" min="1" max="32" man="1"/>
    <brk id="181" min="1" max="32" man="1"/>
    <brk id="209" min="1" max="32" man="1"/>
    <brk id="237" min="1" max="32" man="1"/>
    <brk id="265" min="1" max="3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F6E9454C-1689-40DC-BCD4-0E72E5A60632}">
          <x14:formula1>
            <xm:f>$J$3:$J$14</xm:f>
          </x14:formula1>
          <xm:sqref>I239 JE239 TA239 ACW239 AMS239 AWO239 BGK239 BQG239 CAC239 CJY239 CTU239 DDQ239 DNM239 DXI239 EHE239 ERA239 FAW239 FKS239 FUO239 GEK239 GOG239 GYC239 HHY239 HRU239 IBQ239 ILM239 IVI239 JFE239 JPA239 JYW239 KIS239 KSO239 LCK239 LMG239 LWC239 MFY239 MPU239 MZQ239 NJM239 NTI239 ODE239 ONA239 OWW239 PGS239 PQO239 QAK239 QKG239 QUC239 RDY239 RNU239 RXQ239 SHM239 SRI239 TBE239 TLA239 TUW239 UES239 UOO239 UYK239 VIG239 VSC239 WBY239 WLU239 WVQ239 I65775 JE65775 TA65775 ACW65775 AMS65775 AWO65775 BGK65775 BQG65775 CAC65775 CJY65775 CTU65775 DDQ65775 DNM65775 DXI65775 EHE65775 ERA65775 FAW65775 FKS65775 FUO65775 GEK65775 GOG65775 GYC65775 HHY65775 HRU65775 IBQ65775 ILM65775 IVI65775 JFE65775 JPA65775 JYW65775 KIS65775 KSO65775 LCK65775 LMG65775 LWC65775 MFY65775 MPU65775 MZQ65775 NJM65775 NTI65775 ODE65775 ONA65775 OWW65775 PGS65775 PQO65775 QAK65775 QKG65775 QUC65775 RDY65775 RNU65775 RXQ65775 SHM65775 SRI65775 TBE65775 TLA65775 TUW65775 UES65775 UOO65775 UYK65775 VIG65775 VSC65775 WBY65775 WLU65775 WVQ65775 I131311 JE131311 TA131311 ACW131311 AMS131311 AWO131311 BGK131311 BQG131311 CAC131311 CJY131311 CTU131311 DDQ131311 DNM131311 DXI131311 EHE131311 ERA131311 FAW131311 FKS131311 FUO131311 GEK131311 GOG131311 GYC131311 HHY131311 HRU131311 IBQ131311 ILM131311 IVI131311 JFE131311 JPA131311 JYW131311 KIS131311 KSO131311 LCK131311 LMG131311 LWC131311 MFY131311 MPU131311 MZQ131311 NJM131311 NTI131311 ODE131311 ONA131311 OWW131311 PGS131311 PQO131311 QAK131311 QKG131311 QUC131311 RDY131311 RNU131311 RXQ131311 SHM131311 SRI131311 TBE131311 TLA131311 TUW131311 UES131311 UOO131311 UYK131311 VIG131311 VSC131311 WBY131311 WLU131311 WVQ131311 I196847 JE196847 TA196847 ACW196847 AMS196847 AWO196847 BGK196847 BQG196847 CAC196847 CJY196847 CTU196847 DDQ196847 DNM196847 DXI196847 EHE196847 ERA196847 FAW196847 FKS196847 FUO196847 GEK196847 GOG196847 GYC196847 HHY196847 HRU196847 IBQ196847 ILM196847 IVI196847 JFE196847 JPA196847 JYW196847 KIS196847 KSO196847 LCK196847 LMG196847 LWC196847 MFY196847 MPU196847 MZQ196847 NJM196847 NTI196847 ODE196847 ONA196847 OWW196847 PGS196847 PQO196847 QAK196847 QKG196847 QUC196847 RDY196847 RNU196847 RXQ196847 SHM196847 SRI196847 TBE196847 TLA196847 TUW196847 UES196847 UOO196847 UYK196847 VIG196847 VSC196847 WBY196847 WLU196847 WVQ196847 I262383 JE262383 TA262383 ACW262383 AMS262383 AWO262383 BGK262383 BQG262383 CAC262383 CJY262383 CTU262383 DDQ262383 DNM262383 DXI262383 EHE262383 ERA262383 FAW262383 FKS262383 FUO262383 GEK262383 GOG262383 GYC262383 HHY262383 HRU262383 IBQ262383 ILM262383 IVI262383 JFE262383 JPA262383 JYW262383 KIS262383 KSO262383 LCK262383 LMG262383 LWC262383 MFY262383 MPU262383 MZQ262383 NJM262383 NTI262383 ODE262383 ONA262383 OWW262383 PGS262383 PQO262383 QAK262383 QKG262383 QUC262383 RDY262383 RNU262383 RXQ262383 SHM262383 SRI262383 TBE262383 TLA262383 TUW262383 UES262383 UOO262383 UYK262383 VIG262383 VSC262383 WBY262383 WLU262383 WVQ262383 I327919 JE327919 TA327919 ACW327919 AMS327919 AWO327919 BGK327919 BQG327919 CAC327919 CJY327919 CTU327919 DDQ327919 DNM327919 DXI327919 EHE327919 ERA327919 FAW327919 FKS327919 FUO327919 GEK327919 GOG327919 GYC327919 HHY327919 HRU327919 IBQ327919 ILM327919 IVI327919 JFE327919 JPA327919 JYW327919 KIS327919 KSO327919 LCK327919 LMG327919 LWC327919 MFY327919 MPU327919 MZQ327919 NJM327919 NTI327919 ODE327919 ONA327919 OWW327919 PGS327919 PQO327919 QAK327919 QKG327919 QUC327919 RDY327919 RNU327919 RXQ327919 SHM327919 SRI327919 TBE327919 TLA327919 TUW327919 UES327919 UOO327919 UYK327919 VIG327919 VSC327919 WBY327919 WLU327919 WVQ327919 I393455 JE393455 TA393455 ACW393455 AMS393455 AWO393455 BGK393455 BQG393455 CAC393455 CJY393455 CTU393455 DDQ393455 DNM393455 DXI393455 EHE393455 ERA393455 FAW393455 FKS393455 FUO393455 GEK393455 GOG393455 GYC393455 HHY393455 HRU393455 IBQ393455 ILM393455 IVI393455 JFE393455 JPA393455 JYW393455 KIS393455 KSO393455 LCK393455 LMG393455 LWC393455 MFY393455 MPU393455 MZQ393455 NJM393455 NTI393455 ODE393455 ONA393455 OWW393455 PGS393455 PQO393455 QAK393455 QKG393455 QUC393455 RDY393455 RNU393455 RXQ393455 SHM393455 SRI393455 TBE393455 TLA393455 TUW393455 UES393455 UOO393455 UYK393455 VIG393455 VSC393455 WBY393455 WLU393455 WVQ393455 I458991 JE458991 TA458991 ACW458991 AMS458991 AWO458991 BGK458991 BQG458991 CAC458991 CJY458991 CTU458991 DDQ458991 DNM458991 DXI458991 EHE458991 ERA458991 FAW458991 FKS458991 FUO458991 GEK458991 GOG458991 GYC458991 HHY458991 HRU458991 IBQ458991 ILM458991 IVI458991 JFE458991 JPA458991 JYW458991 KIS458991 KSO458991 LCK458991 LMG458991 LWC458991 MFY458991 MPU458991 MZQ458991 NJM458991 NTI458991 ODE458991 ONA458991 OWW458991 PGS458991 PQO458991 QAK458991 QKG458991 QUC458991 RDY458991 RNU458991 RXQ458991 SHM458991 SRI458991 TBE458991 TLA458991 TUW458991 UES458991 UOO458991 UYK458991 VIG458991 VSC458991 WBY458991 WLU458991 WVQ458991 I524527 JE524527 TA524527 ACW524527 AMS524527 AWO524527 BGK524527 BQG524527 CAC524527 CJY524527 CTU524527 DDQ524527 DNM524527 DXI524527 EHE524527 ERA524527 FAW524527 FKS524527 FUO524527 GEK524527 GOG524527 GYC524527 HHY524527 HRU524527 IBQ524527 ILM524527 IVI524527 JFE524527 JPA524527 JYW524527 KIS524527 KSO524527 LCK524527 LMG524527 LWC524527 MFY524527 MPU524527 MZQ524527 NJM524527 NTI524527 ODE524527 ONA524527 OWW524527 PGS524527 PQO524527 QAK524527 QKG524527 QUC524527 RDY524527 RNU524527 RXQ524527 SHM524527 SRI524527 TBE524527 TLA524527 TUW524527 UES524527 UOO524527 UYK524527 VIG524527 VSC524527 WBY524527 WLU524527 WVQ524527 I590063 JE590063 TA590063 ACW590063 AMS590063 AWO590063 BGK590063 BQG590063 CAC590063 CJY590063 CTU590063 DDQ590063 DNM590063 DXI590063 EHE590063 ERA590063 FAW590063 FKS590063 FUO590063 GEK590063 GOG590063 GYC590063 HHY590063 HRU590063 IBQ590063 ILM590063 IVI590063 JFE590063 JPA590063 JYW590063 KIS590063 KSO590063 LCK590063 LMG590063 LWC590063 MFY590063 MPU590063 MZQ590063 NJM590063 NTI590063 ODE590063 ONA590063 OWW590063 PGS590063 PQO590063 QAK590063 QKG590063 QUC590063 RDY590063 RNU590063 RXQ590063 SHM590063 SRI590063 TBE590063 TLA590063 TUW590063 UES590063 UOO590063 UYK590063 VIG590063 VSC590063 WBY590063 WLU590063 WVQ590063 I655599 JE655599 TA655599 ACW655599 AMS655599 AWO655599 BGK655599 BQG655599 CAC655599 CJY655599 CTU655599 DDQ655599 DNM655599 DXI655599 EHE655599 ERA655599 FAW655599 FKS655599 FUO655599 GEK655599 GOG655599 GYC655599 HHY655599 HRU655599 IBQ655599 ILM655599 IVI655599 JFE655599 JPA655599 JYW655599 KIS655599 KSO655599 LCK655599 LMG655599 LWC655599 MFY655599 MPU655599 MZQ655599 NJM655599 NTI655599 ODE655599 ONA655599 OWW655599 PGS655599 PQO655599 QAK655599 QKG655599 QUC655599 RDY655599 RNU655599 RXQ655599 SHM655599 SRI655599 TBE655599 TLA655599 TUW655599 UES655599 UOO655599 UYK655599 VIG655599 VSC655599 WBY655599 WLU655599 WVQ655599 I721135 JE721135 TA721135 ACW721135 AMS721135 AWO721135 BGK721135 BQG721135 CAC721135 CJY721135 CTU721135 DDQ721135 DNM721135 DXI721135 EHE721135 ERA721135 FAW721135 FKS721135 FUO721135 GEK721135 GOG721135 GYC721135 HHY721135 HRU721135 IBQ721135 ILM721135 IVI721135 JFE721135 JPA721135 JYW721135 KIS721135 KSO721135 LCK721135 LMG721135 LWC721135 MFY721135 MPU721135 MZQ721135 NJM721135 NTI721135 ODE721135 ONA721135 OWW721135 PGS721135 PQO721135 QAK721135 QKG721135 QUC721135 RDY721135 RNU721135 RXQ721135 SHM721135 SRI721135 TBE721135 TLA721135 TUW721135 UES721135 UOO721135 UYK721135 VIG721135 VSC721135 WBY721135 WLU721135 WVQ721135 I786671 JE786671 TA786671 ACW786671 AMS786671 AWO786671 BGK786671 BQG786671 CAC786671 CJY786671 CTU786671 DDQ786671 DNM786671 DXI786671 EHE786671 ERA786671 FAW786671 FKS786671 FUO786671 GEK786671 GOG786671 GYC786671 HHY786671 HRU786671 IBQ786671 ILM786671 IVI786671 JFE786671 JPA786671 JYW786671 KIS786671 KSO786671 LCK786671 LMG786671 LWC786671 MFY786671 MPU786671 MZQ786671 NJM786671 NTI786671 ODE786671 ONA786671 OWW786671 PGS786671 PQO786671 QAK786671 QKG786671 QUC786671 RDY786671 RNU786671 RXQ786671 SHM786671 SRI786671 TBE786671 TLA786671 TUW786671 UES786671 UOO786671 UYK786671 VIG786671 VSC786671 WBY786671 WLU786671 WVQ786671 I852207 JE852207 TA852207 ACW852207 AMS852207 AWO852207 BGK852207 BQG852207 CAC852207 CJY852207 CTU852207 DDQ852207 DNM852207 DXI852207 EHE852207 ERA852207 FAW852207 FKS852207 FUO852207 GEK852207 GOG852207 GYC852207 HHY852207 HRU852207 IBQ852207 ILM852207 IVI852207 JFE852207 JPA852207 JYW852207 KIS852207 KSO852207 LCK852207 LMG852207 LWC852207 MFY852207 MPU852207 MZQ852207 NJM852207 NTI852207 ODE852207 ONA852207 OWW852207 PGS852207 PQO852207 QAK852207 QKG852207 QUC852207 RDY852207 RNU852207 RXQ852207 SHM852207 SRI852207 TBE852207 TLA852207 TUW852207 UES852207 UOO852207 UYK852207 VIG852207 VSC852207 WBY852207 WLU852207 WVQ852207 I917743 JE917743 TA917743 ACW917743 AMS917743 AWO917743 BGK917743 BQG917743 CAC917743 CJY917743 CTU917743 DDQ917743 DNM917743 DXI917743 EHE917743 ERA917743 FAW917743 FKS917743 FUO917743 GEK917743 GOG917743 GYC917743 HHY917743 HRU917743 IBQ917743 ILM917743 IVI917743 JFE917743 JPA917743 JYW917743 KIS917743 KSO917743 LCK917743 LMG917743 LWC917743 MFY917743 MPU917743 MZQ917743 NJM917743 NTI917743 ODE917743 ONA917743 OWW917743 PGS917743 PQO917743 QAK917743 QKG917743 QUC917743 RDY917743 RNU917743 RXQ917743 SHM917743 SRI917743 TBE917743 TLA917743 TUW917743 UES917743 UOO917743 UYK917743 VIG917743 VSC917743 WBY917743 WLU917743 WVQ917743 I983279 JE983279 TA983279 ACW983279 AMS983279 AWO983279 BGK983279 BQG983279 CAC983279 CJY983279 CTU983279 DDQ983279 DNM983279 DXI983279 EHE983279 ERA983279 FAW983279 FKS983279 FUO983279 GEK983279 GOG983279 GYC983279 HHY983279 HRU983279 IBQ983279 ILM983279 IVI983279 JFE983279 JPA983279 JYW983279 KIS983279 KSO983279 LCK983279 LMG983279 LWC983279 MFY983279 MPU983279 MZQ983279 NJM983279 NTI983279 ODE983279 ONA983279 OWW983279 PGS983279 PQO983279 QAK983279 QKG983279 QUC983279 RDY983279 RNU983279 RXQ983279 SHM983279 SRI983279 TBE983279 TLA983279 TUW983279 UES983279 UOO983279 UYK983279 VIG983279 VSC983279 WBY983279 WLU983279 WVQ983279 I211 JE211 TA211 ACW211 AMS211 AWO211 BGK211 BQG211 CAC211 CJY211 CTU211 DDQ211 DNM211 DXI211 EHE211 ERA211 FAW211 FKS211 FUO211 GEK211 GOG211 GYC211 HHY211 HRU211 IBQ211 ILM211 IVI211 JFE211 JPA211 JYW211 KIS211 KSO211 LCK211 LMG211 LWC211 MFY211 MPU211 MZQ211 NJM211 NTI211 ODE211 ONA211 OWW211 PGS211 PQO211 QAK211 QKG211 QUC211 RDY211 RNU211 RXQ211 SHM211 SRI211 TBE211 TLA211 TUW211 UES211 UOO211 UYK211 VIG211 VSC211 WBY211 WLU211 WVQ211 I65747 JE65747 TA65747 ACW65747 AMS65747 AWO65747 BGK65747 BQG65747 CAC65747 CJY65747 CTU65747 DDQ65747 DNM65747 DXI65747 EHE65747 ERA65747 FAW65747 FKS65747 FUO65747 GEK65747 GOG65747 GYC65747 HHY65747 HRU65747 IBQ65747 ILM65747 IVI65747 JFE65747 JPA65747 JYW65747 KIS65747 KSO65747 LCK65747 LMG65747 LWC65747 MFY65747 MPU65747 MZQ65747 NJM65747 NTI65747 ODE65747 ONA65747 OWW65747 PGS65747 PQO65747 QAK65747 QKG65747 QUC65747 RDY65747 RNU65747 RXQ65747 SHM65747 SRI65747 TBE65747 TLA65747 TUW65747 UES65747 UOO65747 UYK65747 VIG65747 VSC65747 WBY65747 WLU65747 WVQ65747 I131283 JE131283 TA131283 ACW131283 AMS131283 AWO131283 BGK131283 BQG131283 CAC131283 CJY131283 CTU131283 DDQ131283 DNM131283 DXI131283 EHE131283 ERA131283 FAW131283 FKS131283 FUO131283 GEK131283 GOG131283 GYC131283 HHY131283 HRU131283 IBQ131283 ILM131283 IVI131283 JFE131283 JPA131283 JYW131283 KIS131283 KSO131283 LCK131283 LMG131283 LWC131283 MFY131283 MPU131283 MZQ131283 NJM131283 NTI131283 ODE131283 ONA131283 OWW131283 PGS131283 PQO131283 QAK131283 QKG131283 QUC131283 RDY131283 RNU131283 RXQ131283 SHM131283 SRI131283 TBE131283 TLA131283 TUW131283 UES131283 UOO131283 UYK131283 VIG131283 VSC131283 WBY131283 WLU131283 WVQ131283 I196819 JE196819 TA196819 ACW196819 AMS196819 AWO196819 BGK196819 BQG196819 CAC196819 CJY196819 CTU196819 DDQ196819 DNM196819 DXI196819 EHE196819 ERA196819 FAW196819 FKS196819 FUO196819 GEK196819 GOG196819 GYC196819 HHY196819 HRU196819 IBQ196819 ILM196819 IVI196819 JFE196819 JPA196819 JYW196819 KIS196819 KSO196819 LCK196819 LMG196819 LWC196819 MFY196819 MPU196819 MZQ196819 NJM196819 NTI196819 ODE196819 ONA196819 OWW196819 PGS196819 PQO196819 QAK196819 QKG196819 QUC196819 RDY196819 RNU196819 RXQ196819 SHM196819 SRI196819 TBE196819 TLA196819 TUW196819 UES196819 UOO196819 UYK196819 VIG196819 VSC196819 WBY196819 WLU196819 WVQ196819 I262355 JE262355 TA262355 ACW262355 AMS262355 AWO262355 BGK262355 BQG262355 CAC262355 CJY262355 CTU262355 DDQ262355 DNM262355 DXI262355 EHE262355 ERA262355 FAW262355 FKS262355 FUO262355 GEK262355 GOG262355 GYC262355 HHY262355 HRU262355 IBQ262355 ILM262355 IVI262355 JFE262355 JPA262355 JYW262355 KIS262355 KSO262355 LCK262355 LMG262355 LWC262355 MFY262355 MPU262355 MZQ262355 NJM262355 NTI262355 ODE262355 ONA262355 OWW262355 PGS262355 PQO262355 QAK262355 QKG262355 QUC262355 RDY262355 RNU262355 RXQ262355 SHM262355 SRI262355 TBE262355 TLA262355 TUW262355 UES262355 UOO262355 UYK262355 VIG262355 VSC262355 WBY262355 WLU262355 WVQ262355 I327891 JE327891 TA327891 ACW327891 AMS327891 AWO327891 BGK327891 BQG327891 CAC327891 CJY327891 CTU327891 DDQ327891 DNM327891 DXI327891 EHE327891 ERA327891 FAW327891 FKS327891 FUO327891 GEK327891 GOG327891 GYC327891 HHY327891 HRU327891 IBQ327891 ILM327891 IVI327891 JFE327891 JPA327891 JYW327891 KIS327891 KSO327891 LCK327891 LMG327891 LWC327891 MFY327891 MPU327891 MZQ327891 NJM327891 NTI327891 ODE327891 ONA327891 OWW327891 PGS327891 PQO327891 QAK327891 QKG327891 QUC327891 RDY327891 RNU327891 RXQ327891 SHM327891 SRI327891 TBE327891 TLA327891 TUW327891 UES327891 UOO327891 UYK327891 VIG327891 VSC327891 WBY327891 WLU327891 WVQ327891 I393427 JE393427 TA393427 ACW393427 AMS393427 AWO393427 BGK393427 BQG393427 CAC393427 CJY393427 CTU393427 DDQ393427 DNM393427 DXI393427 EHE393427 ERA393427 FAW393427 FKS393427 FUO393427 GEK393427 GOG393427 GYC393427 HHY393427 HRU393427 IBQ393427 ILM393427 IVI393427 JFE393427 JPA393427 JYW393427 KIS393427 KSO393427 LCK393427 LMG393427 LWC393427 MFY393427 MPU393427 MZQ393427 NJM393427 NTI393427 ODE393427 ONA393427 OWW393427 PGS393427 PQO393427 QAK393427 QKG393427 QUC393427 RDY393427 RNU393427 RXQ393427 SHM393427 SRI393427 TBE393427 TLA393427 TUW393427 UES393427 UOO393427 UYK393427 VIG393427 VSC393427 WBY393427 WLU393427 WVQ393427 I458963 JE458963 TA458963 ACW458963 AMS458963 AWO458963 BGK458963 BQG458963 CAC458963 CJY458963 CTU458963 DDQ458963 DNM458963 DXI458963 EHE458963 ERA458963 FAW458963 FKS458963 FUO458963 GEK458963 GOG458963 GYC458963 HHY458963 HRU458963 IBQ458963 ILM458963 IVI458963 JFE458963 JPA458963 JYW458963 KIS458963 KSO458963 LCK458963 LMG458963 LWC458963 MFY458963 MPU458963 MZQ458963 NJM458963 NTI458963 ODE458963 ONA458963 OWW458963 PGS458963 PQO458963 QAK458963 QKG458963 QUC458963 RDY458963 RNU458963 RXQ458963 SHM458963 SRI458963 TBE458963 TLA458963 TUW458963 UES458963 UOO458963 UYK458963 VIG458963 VSC458963 WBY458963 WLU458963 WVQ458963 I524499 JE524499 TA524499 ACW524499 AMS524499 AWO524499 BGK524499 BQG524499 CAC524499 CJY524499 CTU524499 DDQ524499 DNM524499 DXI524499 EHE524499 ERA524499 FAW524499 FKS524499 FUO524499 GEK524499 GOG524499 GYC524499 HHY524499 HRU524499 IBQ524499 ILM524499 IVI524499 JFE524499 JPA524499 JYW524499 KIS524499 KSO524499 LCK524499 LMG524499 LWC524499 MFY524499 MPU524499 MZQ524499 NJM524499 NTI524499 ODE524499 ONA524499 OWW524499 PGS524499 PQO524499 QAK524499 QKG524499 QUC524499 RDY524499 RNU524499 RXQ524499 SHM524499 SRI524499 TBE524499 TLA524499 TUW524499 UES524499 UOO524499 UYK524499 VIG524499 VSC524499 WBY524499 WLU524499 WVQ524499 I590035 JE590035 TA590035 ACW590035 AMS590035 AWO590035 BGK590035 BQG590035 CAC590035 CJY590035 CTU590035 DDQ590035 DNM590035 DXI590035 EHE590035 ERA590035 FAW590035 FKS590035 FUO590035 GEK590035 GOG590035 GYC590035 HHY590035 HRU590035 IBQ590035 ILM590035 IVI590035 JFE590035 JPA590035 JYW590035 KIS590035 KSO590035 LCK590035 LMG590035 LWC590035 MFY590035 MPU590035 MZQ590035 NJM590035 NTI590035 ODE590035 ONA590035 OWW590035 PGS590035 PQO590035 QAK590035 QKG590035 QUC590035 RDY590035 RNU590035 RXQ590035 SHM590035 SRI590035 TBE590035 TLA590035 TUW590035 UES590035 UOO590035 UYK590035 VIG590035 VSC590035 WBY590035 WLU590035 WVQ590035 I655571 JE655571 TA655571 ACW655571 AMS655571 AWO655571 BGK655571 BQG655571 CAC655571 CJY655571 CTU655571 DDQ655571 DNM655571 DXI655571 EHE655571 ERA655571 FAW655571 FKS655571 FUO655571 GEK655571 GOG655571 GYC655571 HHY655571 HRU655571 IBQ655571 ILM655571 IVI655571 JFE655571 JPA655571 JYW655571 KIS655571 KSO655571 LCK655571 LMG655571 LWC655571 MFY655571 MPU655571 MZQ655571 NJM655571 NTI655571 ODE655571 ONA655571 OWW655571 PGS655571 PQO655571 QAK655571 QKG655571 QUC655571 RDY655571 RNU655571 RXQ655571 SHM655571 SRI655571 TBE655571 TLA655571 TUW655571 UES655571 UOO655571 UYK655571 VIG655571 VSC655571 WBY655571 WLU655571 WVQ655571 I721107 JE721107 TA721107 ACW721107 AMS721107 AWO721107 BGK721107 BQG721107 CAC721107 CJY721107 CTU721107 DDQ721107 DNM721107 DXI721107 EHE721107 ERA721107 FAW721107 FKS721107 FUO721107 GEK721107 GOG721107 GYC721107 HHY721107 HRU721107 IBQ721107 ILM721107 IVI721107 JFE721107 JPA721107 JYW721107 KIS721107 KSO721107 LCK721107 LMG721107 LWC721107 MFY721107 MPU721107 MZQ721107 NJM721107 NTI721107 ODE721107 ONA721107 OWW721107 PGS721107 PQO721107 QAK721107 QKG721107 QUC721107 RDY721107 RNU721107 RXQ721107 SHM721107 SRI721107 TBE721107 TLA721107 TUW721107 UES721107 UOO721107 UYK721107 VIG721107 VSC721107 WBY721107 WLU721107 WVQ721107 I786643 JE786643 TA786643 ACW786643 AMS786643 AWO786643 BGK786643 BQG786643 CAC786643 CJY786643 CTU786643 DDQ786643 DNM786643 DXI786643 EHE786643 ERA786643 FAW786643 FKS786643 FUO786643 GEK786643 GOG786643 GYC786643 HHY786643 HRU786643 IBQ786643 ILM786643 IVI786643 JFE786643 JPA786643 JYW786643 KIS786643 KSO786643 LCK786643 LMG786643 LWC786643 MFY786643 MPU786643 MZQ786643 NJM786643 NTI786643 ODE786643 ONA786643 OWW786643 PGS786643 PQO786643 QAK786643 QKG786643 QUC786643 RDY786643 RNU786643 RXQ786643 SHM786643 SRI786643 TBE786643 TLA786643 TUW786643 UES786643 UOO786643 UYK786643 VIG786643 VSC786643 WBY786643 WLU786643 WVQ786643 I852179 JE852179 TA852179 ACW852179 AMS852179 AWO852179 BGK852179 BQG852179 CAC852179 CJY852179 CTU852179 DDQ852179 DNM852179 DXI852179 EHE852179 ERA852179 FAW852179 FKS852179 FUO852179 GEK852179 GOG852179 GYC852179 HHY852179 HRU852179 IBQ852179 ILM852179 IVI852179 JFE852179 JPA852179 JYW852179 KIS852179 KSO852179 LCK852179 LMG852179 LWC852179 MFY852179 MPU852179 MZQ852179 NJM852179 NTI852179 ODE852179 ONA852179 OWW852179 PGS852179 PQO852179 QAK852179 QKG852179 QUC852179 RDY852179 RNU852179 RXQ852179 SHM852179 SRI852179 TBE852179 TLA852179 TUW852179 UES852179 UOO852179 UYK852179 VIG852179 VSC852179 WBY852179 WLU852179 WVQ852179 I917715 JE917715 TA917715 ACW917715 AMS917715 AWO917715 BGK917715 BQG917715 CAC917715 CJY917715 CTU917715 DDQ917715 DNM917715 DXI917715 EHE917715 ERA917715 FAW917715 FKS917715 FUO917715 GEK917715 GOG917715 GYC917715 HHY917715 HRU917715 IBQ917715 ILM917715 IVI917715 JFE917715 JPA917715 JYW917715 KIS917715 KSO917715 LCK917715 LMG917715 LWC917715 MFY917715 MPU917715 MZQ917715 NJM917715 NTI917715 ODE917715 ONA917715 OWW917715 PGS917715 PQO917715 QAK917715 QKG917715 QUC917715 RDY917715 RNU917715 RXQ917715 SHM917715 SRI917715 TBE917715 TLA917715 TUW917715 UES917715 UOO917715 UYK917715 VIG917715 VSC917715 WBY917715 WLU917715 WVQ917715 I983251 JE983251 TA983251 ACW983251 AMS983251 AWO983251 BGK983251 BQG983251 CAC983251 CJY983251 CTU983251 DDQ983251 DNM983251 DXI983251 EHE983251 ERA983251 FAW983251 FKS983251 FUO983251 GEK983251 GOG983251 GYC983251 HHY983251 HRU983251 IBQ983251 ILM983251 IVI983251 JFE983251 JPA983251 JYW983251 KIS983251 KSO983251 LCK983251 LMG983251 LWC983251 MFY983251 MPU983251 MZQ983251 NJM983251 NTI983251 ODE983251 ONA983251 OWW983251 PGS983251 PQO983251 QAK983251 QKG983251 QUC983251 RDY983251 RNU983251 RXQ983251 SHM983251 SRI983251 TBE983251 TLA983251 TUW983251 UES983251 UOO983251 UYK983251 VIG983251 VSC983251 WBY983251 WLU983251 WVQ983251 I267 JE267 TA267 ACW267 AMS267 AWO267 BGK267 BQG267 CAC267 CJY267 CTU267 DDQ267 DNM267 DXI267 EHE267 ERA267 FAW267 FKS267 FUO267 GEK267 GOG267 GYC267 HHY267 HRU267 IBQ267 ILM267 IVI267 JFE267 JPA267 JYW267 KIS267 KSO267 LCK267 LMG267 LWC267 MFY267 MPU267 MZQ267 NJM267 NTI267 ODE267 ONA267 OWW267 PGS267 PQO267 QAK267 QKG267 QUC267 RDY267 RNU267 RXQ267 SHM267 SRI267 TBE267 TLA267 TUW267 UES267 UOO267 UYK267 VIG267 VSC267 WBY267 WLU267 WVQ267 I65803 JE65803 TA65803 ACW65803 AMS65803 AWO65803 BGK65803 BQG65803 CAC65803 CJY65803 CTU65803 DDQ65803 DNM65803 DXI65803 EHE65803 ERA65803 FAW65803 FKS65803 FUO65803 GEK65803 GOG65803 GYC65803 HHY65803 HRU65803 IBQ65803 ILM65803 IVI65803 JFE65803 JPA65803 JYW65803 KIS65803 KSO65803 LCK65803 LMG65803 LWC65803 MFY65803 MPU65803 MZQ65803 NJM65803 NTI65803 ODE65803 ONA65803 OWW65803 PGS65803 PQO65803 QAK65803 QKG65803 QUC65803 RDY65803 RNU65803 RXQ65803 SHM65803 SRI65803 TBE65803 TLA65803 TUW65803 UES65803 UOO65803 UYK65803 VIG65803 VSC65803 WBY65803 WLU65803 WVQ65803 I131339 JE131339 TA131339 ACW131339 AMS131339 AWO131339 BGK131339 BQG131339 CAC131339 CJY131339 CTU131339 DDQ131339 DNM131339 DXI131339 EHE131339 ERA131339 FAW131339 FKS131339 FUO131339 GEK131339 GOG131339 GYC131339 HHY131339 HRU131339 IBQ131339 ILM131339 IVI131339 JFE131339 JPA131339 JYW131339 KIS131339 KSO131339 LCK131339 LMG131339 LWC131339 MFY131339 MPU131339 MZQ131339 NJM131339 NTI131339 ODE131339 ONA131339 OWW131339 PGS131339 PQO131339 QAK131339 QKG131339 QUC131339 RDY131339 RNU131339 RXQ131339 SHM131339 SRI131339 TBE131339 TLA131339 TUW131339 UES131339 UOO131339 UYK131339 VIG131339 VSC131339 WBY131339 WLU131339 WVQ131339 I196875 JE196875 TA196875 ACW196875 AMS196875 AWO196875 BGK196875 BQG196875 CAC196875 CJY196875 CTU196875 DDQ196875 DNM196875 DXI196875 EHE196875 ERA196875 FAW196875 FKS196875 FUO196875 GEK196875 GOG196875 GYC196875 HHY196875 HRU196875 IBQ196875 ILM196875 IVI196875 JFE196875 JPA196875 JYW196875 KIS196875 KSO196875 LCK196875 LMG196875 LWC196875 MFY196875 MPU196875 MZQ196875 NJM196875 NTI196875 ODE196875 ONA196875 OWW196875 PGS196875 PQO196875 QAK196875 QKG196875 QUC196875 RDY196875 RNU196875 RXQ196875 SHM196875 SRI196875 TBE196875 TLA196875 TUW196875 UES196875 UOO196875 UYK196875 VIG196875 VSC196875 WBY196875 WLU196875 WVQ196875 I262411 JE262411 TA262411 ACW262411 AMS262411 AWO262411 BGK262411 BQG262411 CAC262411 CJY262411 CTU262411 DDQ262411 DNM262411 DXI262411 EHE262411 ERA262411 FAW262411 FKS262411 FUO262411 GEK262411 GOG262411 GYC262411 HHY262411 HRU262411 IBQ262411 ILM262411 IVI262411 JFE262411 JPA262411 JYW262411 KIS262411 KSO262411 LCK262411 LMG262411 LWC262411 MFY262411 MPU262411 MZQ262411 NJM262411 NTI262411 ODE262411 ONA262411 OWW262411 PGS262411 PQO262411 QAK262411 QKG262411 QUC262411 RDY262411 RNU262411 RXQ262411 SHM262411 SRI262411 TBE262411 TLA262411 TUW262411 UES262411 UOO262411 UYK262411 VIG262411 VSC262411 WBY262411 WLU262411 WVQ262411 I327947 JE327947 TA327947 ACW327947 AMS327947 AWO327947 BGK327947 BQG327947 CAC327947 CJY327947 CTU327947 DDQ327947 DNM327947 DXI327947 EHE327947 ERA327947 FAW327947 FKS327947 FUO327947 GEK327947 GOG327947 GYC327947 HHY327947 HRU327947 IBQ327947 ILM327947 IVI327947 JFE327947 JPA327947 JYW327947 KIS327947 KSO327947 LCK327947 LMG327947 LWC327947 MFY327947 MPU327947 MZQ327947 NJM327947 NTI327947 ODE327947 ONA327947 OWW327947 PGS327947 PQO327947 QAK327947 QKG327947 QUC327947 RDY327947 RNU327947 RXQ327947 SHM327947 SRI327947 TBE327947 TLA327947 TUW327947 UES327947 UOO327947 UYK327947 VIG327947 VSC327947 WBY327947 WLU327947 WVQ327947 I393483 JE393483 TA393483 ACW393483 AMS393483 AWO393483 BGK393483 BQG393483 CAC393483 CJY393483 CTU393483 DDQ393483 DNM393483 DXI393483 EHE393483 ERA393483 FAW393483 FKS393483 FUO393483 GEK393483 GOG393483 GYC393483 HHY393483 HRU393483 IBQ393483 ILM393483 IVI393483 JFE393483 JPA393483 JYW393483 KIS393483 KSO393483 LCK393483 LMG393483 LWC393483 MFY393483 MPU393483 MZQ393483 NJM393483 NTI393483 ODE393483 ONA393483 OWW393483 PGS393483 PQO393483 QAK393483 QKG393483 QUC393483 RDY393483 RNU393483 RXQ393483 SHM393483 SRI393483 TBE393483 TLA393483 TUW393483 UES393483 UOO393483 UYK393483 VIG393483 VSC393483 WBY393483 WLU393483 WVQ393483 I459019 JE459019 TA459019 ACW459019 AMS459019 AWO459019 BGK459019 BQG459019 CAC459019 CJY459019 CTU459019 DDQ459019 DNM459019 DXI459019 EHE459019 ERA459019 FAW459019 FKS459019 FUO459019 GEK459019 GOG459019 GYC459019 HHY459019 HRU459019 IBQ459019 ILM459019 IVI459019 JFE459019 JPA459019 JYW459019 KIS459019 KSO459019 LCK459019 LMG459019 LWC459019 MFY459019 MPU459019 MZQ459019 NJM459019 NTI459019 ODE459019 ONA459019 OWW459019 PGS459019 PQO459019 QAK459019 QKG459019 QUC459019 RDY459019 RNU459019 RXQ459019 SHM459019 SRI459019 TBE459019 TLA459019 TUW459019 UES459019 UOO459019 UYK459019 VIG459019 VSC459019 WBY459019 WLU459019 WVQ459019 I524555 JE524555 TA524555 ACW524555 AMS524555 AWO524555 BGK524555 BQG524555 CAC524555 CJY524555 CTU524555 DDQ524555 DNM524555 DXI524555 EHE524555 ERA524555 FAW524555 FKS524555 FUO524555 GEK524555 GOG524555 GYC524555 HHY524555 HRU524555 IBQ524555 ILM524555 IVI524555 JFE524555 JPA524555 JYW524555 KIS524555 KSO524555 LCK524555 LMG524555 LWC524555 MFY524555 MPU524555 MZQ524555 NJM524555 NTI524555 ODE524555 ONA524555 OWW524555 PGS524555 PQO524555 QAK524555 QKG524555 QUC524555 RDY524555 RNU524555 RXQ524555 SHM524555 SRI524555 TBE524555 TLA524555 TUW524555 UES524555 UOO524555 UYK524555 VIG524555 VSC524555 WBY524555 WLU524555 WVQ524555 I590091 JE590091 TA590091 ACW590091 AMS590091 AWO590091 BGK590091 BQG590091 CAC590091 CJY590091 CTU590091 DDQ590091 DNM590091 DXI590091 EHE590091 ERA590091 FAW590091 FKS590091 FUO590091 GEK590091 GOG590091 GYC590091 HHY590091 HRU590091 IBQ590091 ILM590091 IVI590091 JFE590091 JPA590091 JYW590091 KIS590091 KSO590091 LCK590091 LMG590091 LWC590091 MFY590091 MPU590091 MZQ590091 NJM590091 NTI590091 ODE590091 ONA590091 OWW590091 PGS590091 PQO590091 QAK590091 QKG590091 QUC590091 RDY590091 RNU590091 RXQ590091 SHM590091 SRI590091 TBE590091 TLA590091 TUW590091 UES590091 UOO590091 UYK590091 VIG590091 VSC590091 WBY590091 WLU590091 WVQ590091 I655627 JE655627 TA655627 ACW655627 AMS655627 AWO655627 BGK655627 BQG655627 CAC655627 CJY655627 CTU655627 DDQ655627 DNM655627 DXI655627 EHE655627 ERA655627 FAW655627 FKS655627 FUO655627 GEK655627 GOG655627 GYC655627 HHY655627 HRU655627 IBQ655627 ILM655627 IVI655627 JFE655627 JPA655627 JYW655627 KIS655627 KSO655627 LCK655627 LMG655627 LWC655627 MFY655627 MPU655627 MZQ655627 NJM655627 NTI655627 ODE655627 ONA655627 OWW655627 PGS655627 PQO655627 QAK655627 QKG655627 QUC655627 RDY655627 RNU655627 RXQ655627 SHM655627 SRI655627 TBE655627 TLA655627 TUW655627 UES655627 UOO655627 UYK655627 VIG655627 VSC655627 WBY655627 WLU655627 WVQ655627 I721163 JE721163 TA721163 ACW721163 AMS721163 AWO721163 BGK721163 BQG721163 CAC721163 CJY721163 CTU721163 DDQ721163 DNM721163 DXI721163 EHE721163 ERA721163 FAW721163 FKS721163 FUO721163 GEK721163 GOG721163 GYC721163 HHY721163 HRU721163 IBQ721163 ILM721163 IVI721163 JFE721163 JPA721163 JYW721163 KIS721163 KSO721163 LCK721163 LMG721163 LWC721163 MFY721163 MPU721163 MZQ721163 NJM721163 NTI721163 ODE721163 ONA721163 OWW721163 PGS721163 PQO721163 QAK721163 QKG721163 QUC721163 RDY721163 RNU721163 RXQ721163 SHM721163 SRI721163 TBE721163 TLA721163 TUW721163 UES721163 UOO721163 UYK721163 VIG721163 VSC721163 WBY721163 WLU721163 WVQ721163 I786699 JE786699 TA786699 ACW786699 AMS786699 AWO786699 BGK786699 BQG786699 CAC786699 CJY786699 CTU786699 DDQ786699 DNM786699 DXI786699 EHE786699 ERA786699 FAW786699 FKS786699 FUO786699 GEK786699 GOG786699 GYC786699 HHY786699 HRU786699 IBQ786699 ILM786699 IVI786699 JFE786699 JPA786699 JYW786699 KIS786699 KSO786699 LCK786699 LMG786699 LWC786699 MFY786699 MPU786699 MZQ786699 NJM786699 NTI786699 ODE786699 ONA786699 OWW786699 PGS786699 PQO786699 QAK786699 QKG786699 QUC786699 RDY786699 RNU786699 RXQ786699 SHM786699 SRI786699 TBE786699 TLA786699 TUW786699 UES786699 UOO786699 UYK786699 VIG786699 VSC786699 WBY786699 WLU786699 WVQ786699 I852235 JE852235 TA852235 ACW852235 AMS852235 AWO852235 BGK852235 BQG852235 CAC852235 CJY852235 CTU852235 DDQ852235 DNM852235 DXI852235 EHE852235 ERA852235 FAW852235 FKS852235 FUO852235 GEK852235 GOG852235 GYC852235 HHY852235 HRU852235 IBQ852235 ILM852235 IVI852235 JFE852235 JPA852235 JYW852235 KIS852235 KSO852235 LCK852235 LMG852235 LWC852235 MFY852235 MPU852235 MZQ852235 NJM852235 NTI852235 ODE852235 ONA852235 OWW852235 PGS852235 PQO852235 QAK852235 QKG852235 QUC852235 RDY852235 RNU852235 RXQ852235 SHM852235 SRI852235 TBE852235 TLA852235 TUW852235 UES852235 UOO852235 UYK852235 VIG852235 VSC852235 WBY852235 WLU852235 WVQ852235 I917771 JE917771 TA917771 ACW917771 AMS917771 AWO917771 BGK917771 BQG917771 CAC917771 CJY917771 CTU917771 DDQ917771 DNM917771 DXI917771 EHE917771 ERA917771 FAW917771 FKS917771 FUO917771 GEK917771 GOG917771 GYC917771 HHY917771 HRU917771 IBQ917771 ILM917771 IVI917771 JFE917771 JPA917771 JYW917771 KIS917771 KSO917771 LCK917771 LMG917771 LWC917771 MFY917771 MPU917771 MZQ917771 NJM917771 NTI917771 ODE917771 ONA917771 OWW917771 PGS917771 PQO917771 QAK917771 QKG917771 QUC917771 RDY917771 RNU917771 RXQ917771 SHM917771 SRI917771 TBE917771 TLA917771 TUW917771 UES917771 UOO917771 UYK917771 VIG917771 VSC917771 WBY917771 WLU917771 WVQ917771 I983307 JE983307 TA983307 ACW983307 AMS983307 AWO983307 BGK983307 BQG983307 CAC983307 CJY983307 CTU983307 DDQ983307 DNM983307 DXI983307 EHE983307 ERA983307 FAW983307 FKS983307 FUO983307 GEK983307 GOG983307 GYC983307 HHY983307 HRU983307 IBQ983307 ILM983307 IVI983307 JFE983307 JPA983307 JYW983307 KIS983307 KSO983307 LCK983307 LMG983307 LWC983307 MFY983307 MPU983307 MZQ983307 NJM983307 NTI983307 ODE983307 ONA983307 OWW983307 PGS983307 PQO983307 QAK983307 QKG983307 QUC983307 RDY983307 RNU983307 RXQ983307 SHM983307 SRI983307 TBE983307 TLA983307 TUW983307 UES983307 UOO983307 UYK983307 VIG983307 VSC983307 WBY983307 WLU983307 WVQ983307 I99:K99 JE99:JG99 TA99:TC99 ACW99:ACY99 AMS99:AMU99 AWO99:AWQ99 BGK99:BGM99 BQG99:BQI99 CAC99:CAE99 CJY99:CKA99 CTU99:CTW99 DDQ99:DDS99 DNM99:DNO99 DXI99:DXK99 EHE99:EHG99 ERA99:ERC99 FAW99:FAY99 FKS99:FKU99 FUO99:FUQ99 GEK99:GEM99 GOG99:GOI99 GYC99:GYE99 HHY99:HIA99 HRU99:HRW99 IBQ99:IBS99 ILM99:ILO99 IVI99:IVK99 JFE99:JFG99 JPA99:JPC99 JYW99:JYY99 KIS99:KIU99 KSO99:KSQ99 LCK99:LCM99 LMG99:LMI99 LWC99:LWE99 MFY99:MGA99 MPU99:MPW99 MZQ99:MZS99 NJM99:NJO99 NTI99:NTK99 ODE99:ODG99 ONA99:ONC99 OWW99:OWY99 PGS99:PGU99 PQO99:PQQ99 QAK99:QAM99 QKG99:QKI99 QUC99:QUE99 RDY99:REA99 RNU99:RNW99 RXQ99:RXS99 SHM99:SHO99 SRI99:SRK99 TBE99:TBG99 TLA99:TLC99 TUW99:TUY99 UES99:UEU99 UOO99:UOQ99 UYK99:UYM99 VIG99:VII99 VSC99:VSE99 WBY99:WCA99 WLU99:WLW99 WVQ99:WVS99 I65635:K65635 JE65635:JG65635 TA65635:TC65635 ACW65635:ACY65635 AMS65635:AMU65635 AWO65635:AWQ65635 BGK65635:BGM65635 BQG65635:BQI65635 CAC65635:CAE65635 CJY65635:CKA65635 CTU65635:CTW65635 DDQ65635:DDS65635 DNM65635:DNO65635 DXI65635:DXK65635 EHE65635:EHG65635 ERA65635:ERC65635 FAW65635:FAY65635 FKS65635:FKU65635 FUO65635:FUQ65635 GEK65635:GEM65635 GOG65635:GOI65635 GYC65635:GYE65635 HHY65635:HIA65635 HRU65635:HRW65635 IBQ65635:IBS65635 ILM65635:ILO65635 IVI65635:IVK65635 JFE65635:JFG65635 JPA65635:JPC65635 JYW65635:JYY65635 KIS65635:KIU65635 KSO65635:KSQ65635 LCK65635:LCM65635 LMG65635:LMI65635 LWC65635:LWE65635 MFY65635:MGA65635 MPU65635:MPW65635 MZQ65635:MZS65635 NJM65635:NJO65635 NTI65635:NTK65635 ODE65635:ODG65635 ONA65635:ONC65635 OWW65635:OWY65635 PGS65635:PGU65635 PQO65635:PQQ65635 QAK65635:QAM65635 QKG65635:QKI65635 QUC65635:QUE65635 RDY65635:REA65635 RNU65635:RNW65635 RXQ65635:RXS65635 SHM65635:SHO65635 SRI65635:SRK65635 TBE65635:TBG65635 TLA65635:TLC65635 TUW65635:TUY65635 UES65635:UEU65635 UOO65635:UOQ65635 UYK65635:UYM65635 VIG65635:VII65635 VSC65635:VSE65635 WBY65635:WCA65635 WLU65635:WLW65635 WVQ65635:WVS65635 I131171:K131171 JE131171:JG131171 TA131171:TC131171 ACW131171:ACY131171 AMS131171:AMU131171 AWO131171:AWQ131171 BGK131171:BGM131171 BQG131171:BQI131171 CAC131171:CAE131171 CJY131171:CKA131171 CTU131171:CTW131171 DDQ131171:DDS131171 DNM131171:DNO131171 DXI131171:DXK131171 EHE131171:EHG131171 ERA131171:ERC131171 FAW131171:FAY131171 FKS131171:FKU131171 FUO131171:FUQ131171 GEK131171:GEM131171 GOG131171:GOI131171 GYC131171:GYE131171 HHY131171:HIA131171 HRU131171:HRW131171 IBQ131171:IBS131171 ILM131171:ILO131171 IVI131171:IVK131171 JFE131171:JFG131171 JPA131171:JPC131171 JYW131171:JYY131171 KIS131171:KIU131171 KSO131171:KSQ131171 LCK131171:LCM131171 LMG131171:LMI131171 LWC131171:LWE131171 MFY131171:MGA131171 MPU131171:MPW131171 MZQ131171:MZS131171 NJM131171:NJO131171 NTI131171:NTK131171 ODE131171:ODG131171 ONA131171:ONC131171 OWW131171:OWY131171 PGS131171:PGU131171 PQO131171:PQQ131171 QAK131171:QAM131171 QKG131171:QKI131171 QUC131171:QUE131171 RDY131171:REA131171 RNU131171:RNW131171 RXQ131171:RXS131171 SHM131171:SHO131171 SRI131171:SRK131171 TBE131171:TBG131171 TLA131171:TLC131171 TUW131171:TUY131171 UES131171:UEU131171 UOO131171:UOQ131171 UYK131171:UYM131171 VIG131171:VII131171 VSC131171:VSE131171 WBY131171:WCA131171 WLU131171:WLW131171 WVQ131171:WVS131171 I196707:K196707 JE196707:JG196707 TA196707:TC196707 ACW196707:ACY196707 AMS196707:AMU196707 AWO196707:AWQ196707 BGK196707:BGM196707 BQG196707:BQI196707 CAC196707:CAE196707 CJY196707:CKA196707 CTU196707:CTW196707 DDQ196707:DDS196707 DNM196707:DNO196707 DXI196707:DXK196707 EHE196707:EHG196707 ERA196707:ERC196707 FAW196707:FAY196707 FKS196707:FKU196707 FUO196707:FUQ196707 GEK196707:GEM196707 GOG196707:GOI196707 GYC196707:GYE196707 HHY196707:HIA196707 HRU196707:HRW196707 IBQ196707:IBS196707 ILM196707:ILO196707 IVI196707:IVK196707 JFE196707:JFG196707 JPA196707:JPC196707 JYW196707:JYY196707 KIS196707:KIU196707 KSO196707:KSQ196707 LCK196707:LCM196707 LMG196707:LMI196707 LWC196707:LWE196707 MFY196707:MGA196707 MPU196707:MPW196707 MZQ196707:MZS196707 NJM196707:NJO196707 NTI196707:NTK196707 ODE196707:ODG196707 ONA196707:ONC196707 OWW196707:OWY196707 PGS196707:PGU196707 PQO196707:PQQ196707 QAK196707:QAM196707 QKG196707:QKI196707 QUC196707:QUE196707 RDY196707:REA196707 RNU196707:RNW196707 RXQ196707:RXS196707 SHM196707:SHO196707 SRI196707:SRK196707 TBE196707:TBG196707 TLA196707:TLC196707 TUW196707:TUY196707 UES196707:UEU196707 UOO196707:UOQ196707 UYK196707:UYM196707 VIG196707:VII196707 VSC196707:VSE196707 WBY196707:WCA196707 WLU196707:WLW196707 WVQ196707:WVS196707 I262243:K262243 JE262243:JG262243 TA262243:TC262243 ACW262243:ACY262243 AMS262243:AMU262243 AWO262243:AWQ262243 BGK262243:BGM262243 BQG262243:BQI262243 CAC262243:CAE262243 CJY262243:CKA262243 CTU262243:CTW262243 DDQ262243:DDS262243 DNM262243:DNO262243 DXI262243:DXK262243 EHE262243:EHG262243 ERA262243:ERC262243 FAW262243:FAY262243 FKS262243:FKU262243 FUO262243:FUQ262243 GEK262243:GEM262243 GOG262243:GOI262243 GYC262243:GYE262243 HHY262243:HIA262243 HRU262243:HRW262243 IBQ262243:IBS262243 ILM262243:ILO262243 IVI262243:IVK262243 JFE262243:JFG262243 JPA262243:JPC262243 JYW262243:JYY262243 KIS262243:KIU262243 KSO262243:KSQ262243 LCK262243:LCM262243 LMG262243:LMI262243 LWC262243:LWE262243 MFY262243:MGA262243 MPU262243:MPW262243 MZQ262243:MZS262243 NJM262243:NJO262243 NTI262243:NTK262243 ODE262243:ODG262243 ONA262243:ONC262243 OWW262243:OWY262243 PGS262243:PGU262243 PQO262243:PQQ262243 QAK262243:QAM262243 QKG262243:QKI262243 QUC262243:QUE262243 RDY262243:REA262243 RNU262243:RNW262243 RXQ262243:RXS262243 SHM262243:SHO262243 SRI262243:SRK262243 TBE262243:TBG262243 TLA262243:TLC262243 TUW262243:TUY262243 UES262243:UEU262243 UOO262243:UOQ262243 UYK262243:UYM262243 VIG262243:VII262243 VSC262243:VSE262243 WBY262243:WCA262243 WLU262243:WLW262243 WVQ262243:WVS262243 I327779:K327779 JE327779:JG327779 TA327779:TC327779 ACW327779:ACY327779 AMS327779:AMU327779 AWO327779:AWQ327779 BGK327779:BGM327779 BQG327779:BQI327779 CAC327779:CAE327779 CJY327779:CKA327779 CTU327779:CTW327779 DDQ327779:DDS327779 DNM327779:DNO327779 DXI327779:DXK327779 EHE327779:EHG327779 ERA327779:ERC327779 FAW327779:FAY327779 FKS327779:FKU327779 FUO327779:FUQ327779 GEK327779:GEM327779 GOG327779:GOI327779 GYC327779:GYE327779 HHY327779:HIA327779 HRU327779:HRW327779 IBQ327779:IBS327779 ILM327779:ILO327779 IVI327779:IVK327779 JFE327779:JFG327779 JPA327779:JPC327779 JYW327779:JYY327779 KIS327779:KIU327779 KSO327779:KSQ327779 LCK327779:LCM327779 LMG327779:LMI327779 LWC327779:LWE327779 MFY327779:MGA327779 MPU327779:MPW327779 MZQ327779:MZS327779 NJM327779:NJO327779 NTI327779:NTK327779 ODE327779:ODG327779 ONA327779:ONC327779 OWW327779:OWY327779 PGS327779:PGU327779 PQO327779:PQQ327779 QAK327779:QAM327779 QKG327779:QKI327779 QUC327779:QUE327779 RDY327779:REA327779 RNU327779:RNW327779 RXQ327779:RXS327779 SHM327779:SHO327779 SRI327779:SRK327779 TBE327779:TBG327779 TLA327779:TLC327779 TUW327779:TUY327779 UES327779:UEU327779 UOO327779:UOQ327779 UYK327779:UYM327779 VIG327779:VII327779 VSC327779:VSE327779 WBY327779:WCA327779 WLU327779:WLW327779 WVQ327779:WVS327779 I393315:K393315 JE393315:JG393315 TA393315:TC393315 ACW393315:ACY393315 AMS393315:AMU393315 AWO393315:AWQ393315 BGK393315:BGM393315 BQG393315:BQI393315 CAC393315:CAE393315 CJY393315:CKA393315 CTU393315:CTW393315 DDQ393315:DDS393315 DNM393315:DNO393315 DXI393315:DXK393315 EHE393315:EHG393315 ERA393315:ERC393315 FAW393315:FAY393315 FKS393315:FKU393315 FUO393315:FUQ393315 GEK393315:GEM393315 GOG393315:GOI393315 GYC393315:GYE393315 HHY393315:HIA393315 HRU393315:HRW393315 IBQ393315:IBS393315 ILM393315:ILO393315 IVI393315:IVK393315 JFE393315:JFG393315 JPA393315:JPC393315 JYW393315:JYY393315 KIS393315:KIU393315 KSO393315:KSQ393315 LCK393315:LCM393315 LMG393315:LMI393315 LWC393315:LWE393315 MFY393315:MGA393315 MPU393315:MPW393315 MZQ393315:MZS393315 NJM393315:NJO393315 NTI393315:NTK393315 ODE393315:ODG393315 ONA393315:ONC393315 OWW393315:OWY393315 PGS393315:PGU393315 PQO393315:PQQ393315 QAK393315:QAM393315 QKG393315:QKI393315 QUC393315:QUE393315 RDY393315:REA393315 RNU393315:RNW393315 RXQ393315:RXS393315 SHM393315:SHO393315 SRI393315:SRK393315 TBE393315:TBG393315 TLA393315:TLC393315 TUW393315:TUY393315 UES393315:UEU393315 UOO393315:UOQ393315 UYK393315:UYM393315 VIG393315:VII393315 VSC393315:VSE393315 WBY393315:WCA393315 WLU393315:WLW393315 WVQ393315:WVS393315 I458851:K458851 JE458851:JG458851 TA458851:TC458851 ACW458851:ACY458851 AMS458851:AMU458851 AWO458851:AWQ458851 BGK458851:BGM458851 BQG458851:BQI458851 CAC458851:CAE458851 CJY458851:CKA458851 CTU458851:CTW458851 DDQ458851:DDS458851 DNM458851:DNO458851 DXI458851:DXK458851 EHE458851:EHG458851 ERA458851:ERC458851 FAW458851:FAY458851 FKS458851:FKU458851 FUO458851:FUQ458851 GEK458851:GEM458851 GOG458851:GOI458851 GYC458851:GYE458851 HHY458851:HIA458851 HRU458851:HRW458851 IBQ458851:IBS458851 ILM458851:ILO458851 IVI458851:IVK458851 JFE458851:JFG458851 JPA458851:JPC458851 JYW458851:JYY458851 KIS458851:KIU458851 KSO458851:KSQ458851 LCK458851:LCM458851 LMG458851:LMI458851 LWC458851:LWE458851 MFY458851:MGA458851 MPU458851:MPW458851 MZQ458851:MZS458851 NJM458851:NJO458851 NTI458851:NTK458851 ODE458851:ODG458851 ONA458851:ONC458851 OWW458851:OWY458851 PGS458851:PGU458851 PQO458851:PQQ458851 QAK458851:QAM458851 QKG458851:QKI458851 QUC458851:QUE458851 RDY458851:REA458851 RNU458851:RNW458851 RXQ458851:RXS458851 SHM458851:SHO458851 SRI458851:SRK458851 TBE458851:TBG458851 TLA458851:TLC458851 TUW458851:TUY458851 UES458851:UEU458851 UOO458851:UOQ458851 UYK458851:UYM458851 VIG458851:VII458851 VSC458851:VSE458851 WBY458851:WCA458851 WLU458851:WLW458851 WVQ458851:WVS458851 I524387:K524387 JE524387:JG524387 TA524387:TC524387 ACW524387:ACY524387 AMS524387:AMU524387 AWO524387:AWQ524387 BGK524387:BGM524387 BQG524387:BQI524387 CAC524387:CAE524387 CJY524387:CKA524387 CTU524387:CTW524387 DDQ524387:DDS524387 DNM524387:DNO524387 DXI524387:DXK524387 EHE524387:EHG524387 ERA524387:ERC524387 FAW524387:FAY524387 FKS524387:FKU524387 FUO524387:FUQ524387 GEK524387:GEM524387 GOG524387:GOI524387 GYC524387:GYE524387 HHY524387:HIA524387 HRU524387:HRW524387 IBQ524387:IBS524387 ILM524387:ILO524387 IVI524387:IVK524387 JFE524387:JFG524387 JPA524387:JPC524387 JYW524387:JYY524387 KIS524387:KIU524387 KSO524387:KSQ524387 LCK524387:LCM524387 LMG524387:LMI524387 LWC524387:LWE524387 MFY524387:MGA524387 MPU524387:MPW524387 MZQ524387:MZS524387 NJM524387:NJO524387 NTI524387:NTK524387 ODE524387:ODG524387 ONA524387:ONC524387 OWW524387:OWY524387 PGS524387:PGU524387 PQO524387:PQQ524387 QAK524387:QAM524387 QKG524387:QKI524387 QUC524387:QUE524387 RDY524387:REA524387 RNU524387:RNW524387 RXQ524387:RXS524387 SHM524387:SHO524387 SRI524387:SRK524387 TBE524387:TBG524387 TLA524387:TLC524387 TUW524387:TUY524387 UES524387:UEU524387 UOO524387:UOQ524387 UYK524387:UYM524387 VIG524387:VII524387 VSC524387:VSE524387 WBY524387:WCA524387 WLU524387:WLW524387 WVQ524387:WVS524387 I589923:K589923 JE589923:JG589923 TA589923:TC589923 ACW589923:ACY589923 AMS589923:AMU589923 AWO589923:AWQ589923 BGK589923:BGM589923 BQG589923:BQI589923 CAC589923:CAE589923 CJY589923:CKA589923 CTU589923:CTW589923 DDQ589923:DDS589923 DNM589923:DNO589923 DXI589923:DXK589923 EHE589923:EHG589923 ERA589923:ERC589923 FAW589923:FAY589923 FKS589923:FKU589923 FUO589923:FUQ589923 GEK589923:GEM589923 GOG589923:GOI589923 GYC589923:GYE589923 HHY589923:HIA589923 HRU589923:HRW589923 IBQ589923:IBS589923 ILM589923:ILO589923 IVI589923:IVK589923 JFE589923:JFG589923 JPA589923:JPC589923 JYW589923:JYY589923 KIS589923:KIU589923 KSO589923:KSQ589923 LCK589923:LCM589923 LMG589923:LMI589923 LWC589923:LWE589923 MFY589923:MGA589923 MPU589923:MPW589923 MZQ589923:MZS589923 NJM589923:NJO589923 NTI589923:NTK589923 ODE589923:ODG589923 ONA589923:ONC589923 OWW589923:OWY589923 PGS589923:PGU589923 PQO589923:PQQ589923 QAK589923:QAM589923 QKG589923:QKI589923 QUC589923:QUE589923 RDY589923:REA589923 RNU589923:RNW589923 RXQ589923:RXS589923 SHM589923:SHO589923 SRI589923:SRK589923 TBE589923:TBG589923 TLA589923:TLC589923 TUW589923:TUY589923 UES589923:UEU589923 UOO589923:UOQ589923 UYK589923:UYM589923 VIG589923:VII589923 VSC589923:VSE589923 WBY589923:WCA589923 WLU589923:WLW589923 WVQ589923:WVS589923 I655459:K655459 JE655459:JG655459 TA655459:TC655459 ACW655459:ACY655459 AMS655459:AMU655459 AWO655459:AWQ655459 BGK655459:BGM655459 BQG655459:BQI655459 CAC655459:CAE655459 CJY655459:CKA655459 CTU655459:CTW655459 DDQ655459:DDS655459 DNM655459:DNO655459 DXI655459:DXK655459 EHE655459:EHG655459 ERA655459:ERC655459 FAW655459:FAY655459 FKS655459:FKU655459 FUO655459:FUQ655459 GEK655459:GEM655459 GOG655459:GOI655459 GYC655459:GYE655459 HHY655459:HIA655459 HRU655459:HRW655459 IBQ655459:IBS655459 ILM655459:ILO655459 IVI655459:IVK655459 JFE655459:JFG655459 JPA655459:JPC655459 JYW655459:JYY655459 KIS655459:KIU655459 KSO655459:KSQ655459 LCK655459:LCM655459 LMG655459:LMI655459 LWC655459:LWE655459 MFY655459:MGA655459 MPU655459:MPW655459 MZQ655459:MZS655459 NJM655459:NJO655459 NTI655459:NTK655459 ODE655459:ODG655459 ONA655459:ONC655459 OWW655459:OWY655459 PGS655459:PGU655459 PQO655459:PQQ655459 QAK655459:QAM655459 QKG655459:QKI655459 QUC655459:QUE655459 RDY655459:REA655459 RNU655459:RNW655459 RXQ655459:RXS655459 SHM655459:SHO655459 SRI655459:SRK655459 TBE655459:TBG655459 TLA655459:TLC655459 TUW655459:TUY655459 UES655459:UEU655459 UOO655459:UOQ655459 UYK655459:UYM655459 VIG655459:VII655459 VSC655459:VSE655459 WBY655459:WCA655459 WLU655459:WLW655459 WVQ655459:WVS655459 I720995:K720995 JE720995:JG720995 TA720995:TC720995 ACW720995:ACY720995 AMS720995:AMU720995 AWO720995:AWQ720995 BGK720995:BGM720995 BQG720995:BQI720995 CAC720995:CAE720995 CJY720995:CKA720995 CTU720995:CTW720995 DDQ720995:DDS720995 DNM720995:DNO720995 DXI720995:DXK720995 EHE720995:EHG720995 ERA720995:ERC720995 FAW720995:FAY720995 FKS720995:FKU720995 FUO720995:FUQ720995 GEK720995:GEM720995 GOG720995:GOI720995 GYC720995:GYE720995 HHY720995:HIA720995 HRU720995:HRW720995 IBQ720995:IBS720995 ILM720995:ILO720995 IVI720995:IVK720995 JFE720995:JFG720995 JPA720995:JPC720995 JYW720995:JYY720995 KIS720995:KIU720995 KSO720995:KSQ720995 LCK720995:LCM720995 LMG720995:LMI720995 LWC720995:LWE720995 MFY720995:MGA720995 MPU720995:MPW720995 MZQ720995:MZS720995 NJM720995:NJO720995 NTI720995:NTK720995 ODE720995:ODG720995 ONA720995:ONC720995 OWW720995:OWY720995 PGS720995:PGU720995 PQO720995:PQQ720995 QAK720995:QAM720995 QKG720995:QKI720995 QUC720995:QUE720995 RDY720995:REA720995 RNU720995:RNW720995 RXQ720995:RXS720995 SHM720995:SHO720995 SRI720995:SRK720995 TBE720995:TBG720995 TLA720995:TLC720995 TUW720995:TUY720995 UES720995:UEU720995 UOO720995:UOQ720995 UYK720995:UYM720995 VIG720995:VII720995 VSC720995:VSE720995 WBY720995:WCA720995 WLU720995:WLW720995 WVQ720995:WVS720995 I786531:K786531 JE786531:JG786531 TA786531:TC786531 ACW786531:ACY786531 AMS786531:AMU786531 AWO786531:AWQ786531 BGK786531:BGM786531 BQG786531:BQI786531 CAC786531:CAE786531 CJY786531:CKA786531 CTU786531:CTW786531 DDQ786531:DDS786531 DNM786531:DNO786531 DXI786531:DXK786531 EHE786531:EHG786531 ERA786531:ERC786531 FAW786531:FAY786531 FKS786531:FKU786531 FUO786531:FUQ786531 GEK786531:GEM786531 GOG786531:GOI786531 GYC786531:GYE786531 HHY786531:HIA786531 HRU786531:HRW786531 IBQ786531:IBS786531 ILM786531:ILO786531 IVI786531:IVK786531 JFE786531:JFG786531 JPA786531:JPC786531 JYW786531:JYY786531 KIS786531:KIU786531 KSO786531:KSQ786531 LCK786531:LCM786531 LMG786531:LMI786531 LWC786531:LWE786531 MFY786531:MGA786531 MPU786531:MPW786531 MZQ786531:MZS786531 NJM786531:NJO786531 NTI786531:NTK786531 ODE786531:ODG786531 ONA786531:ONC786531 OWW786531:OWY786531 PGS786531:PGU786531 PQO786531:PQQ786531 QAK786531:QAM786531 QKG786531:QKI786531 QUC786531:QUE786531 RDY786531:REA786531 RNU786531:RNW786531 RXQ786531:RXS786531 SHM786531:SHO786531 SRI786531:SRK786531 TBE786531:TBG786531 TLA786531:TLC786531 TUW786531:TUY786531 UES786531:UEU786531 UOO786531:UOQ786531 UYK786531:UYM786531 VIG786531:VII786531 VSC786531:VSE786531 WBY786531:WCA786531 WLU786531:WLW786531 WVQ786531:WVS786531 I852067:K852067 JE852067:JG852067 TA852067:TC852067 ACW852067:ACY852067 AMS852067:AMU852067 AWO852067:AWQ852067 BGK852067:BGM852067 BQG852067:BQI852067 CAC852067:CAE852067 CJY852067:CKA852067 CTU852067:CTW852067 DDQ852067:DDS852067 DNM852067:DNO852067 DXI852067:DXK852067 EHE852067:EHG852067 ERA852067:ERC852067 FAW852067:FAY852067 FKS852067:FKU852067 FUO852067:FUQ852067 GEK852067:GEM852067 GOG852067:GOI852067 GYC852067:GYE852067 HHY852067:HIA852067 HRU852067:HRW852067 IBQ852067:IBS852067 ILM852067:ILO852067 IVI852067:IVK852067 JFE852067:JFG852067 JPA852067:JPC852067 JYW852067:JYY852067 KIS852067:KIU852067 KSO852067:KSQ852067 LCK852067:LCM852067 LMG852067:LMI852067 LWC852067:LWE852067 MFY852067:MGA852067 MPU852067:MPW852067 MZQ852067:MZS852067 NJM852067:NJO852067 NTI852067:NTK852067 ODE852067:ODG852067 ONA852067:ONC852067 OWW852067:OWY852067 PGS852067:PGU852067 PQO852067:PQQ852067 QAK852067:QAM852067 QKG852067:QKI852067 QUC852067:QUE852067 RDY852067:REA852067 RNU852067:RNW852067 RXQ852067:RXS852067 SHM852067:SHO852067 SRI852067:SRK852067 TBE852067:TBG852067 TLA852067:TLC852067 TUW852067:TUY852067 UES852067:UEU852067 UOO852067:UOQ852067 UYK852067:UYM852067 VIG852067:VII852067 VSC852067:VSE852067 WBY852067:WCA852067 WLU852067:WLW852067 WVQ852067:WVS852067 I917603:K917603 JE917603:JG917603 TA917603:TC917603 ACW917603:ACY917603 AMS917603:AMU917603 AWO917603:AWQ917603 BGK917603:BGM917603 BQG917603:BQI917603 CAC917603:CAE917603 CJY917603:CKA917603 CTU917603:CTW917603 DDQ917603:DDS917603 DNM917603:DNO917603 DXI917603:DXK917603 EHE917603:EHG917603 ERA917603:ERC917603 FAW917603:FAY917603 FKS917603:FKU917603 FUO917603:FUQ917603 GEK917603:GEM917603 GOG917603:GOI917603 GYC917603:GYE917603 HHY917603:HIA917603 HRU917603:HRW917603 IBQ917603:IBS917603 ILM917603:ILO917603 IVI917603:IVK917603 JFE917603:JFG917603 JPA917603:JPC917603 JYW917603:JYY917603 KIS917603:KIU917603 KSO917603:KSQ917603 LCK917603:LCM917603 LMG917603:LMI917603 LWC917603:LWE917603 MFY917603:MGA917603 MPU917603:MPW917603 MZQ917603:MZS917603 NJM917603:NJO917603 NTI917603:NTK917603 ODE917603:ODG917603 ONA917603:ONC917603 OWW917603:OWY917603 PGS917603:PGU917603 PQO917603:PQQ917603 QAK917603:QAM917603 QKG917603:QKI917603 QUC917603:QUE917603 RDY917603:REA917603 RNU917603:RNW917603 RXQ917603:RXS917603 SHM917603:SHO917603 SRI917603:SRK917603 TBE917603:TBG917603 TLA917603:TLC917603 TUW917603:TUY917603 UES917603:UEU917603 UOO917603:UOQ917603 UYK917603:UYM917603 VIG917603:VII917603 VSC917603:VSE917603 WBY917603:WCA917603 WLU917603:WLW917603 WVQ917603:WVS917603 I983139:K983139 JE983139:JG983139 TA983139:TC983139 ACW983139:ACY983139 AMS983139:AMU983139 AWO983139:AWQ983139 BGK983139:BGM983139 BQG983139:BQI983139 CAC983139:CAE983139 CJY983139:CKA983139 CTU983139:CTW983139 DDQ983139:DDS983139 DNM983139:DNO983139 DXI983139:DXK983139 EHE983139:EHG983139 ERA983139:ERC983139 FAW983139:FAY983139 FKS983139:FKU983139 FUO983139:FUQ983139 GEK983139:GEM983139 GOG983139:GOI983139 GYC983139:GYE983139 HHY983139:HIA983139 HRU983139:HRW983139 IBQ983139:IBS983139 ILM983139:ILO983139 IVI983139:IVK983139 JFE983139:JFG983139 JPA983139:JPC983139 JYW983139:JYY983139 KIS983139:KIU983139 KSO983139:KSQ983139 LCK983139:LCM983139 LMG983139:LMI983139 LWC983139:LWE983139 MFY983139:MGA983139 MPU983139:MPW983139 MZQ983139:MZS983139 NJM983139:NJO983139 NTI983139:NTK983139 ODE983139:ODG983139 ONA983139:ONC983139 OWW983139:OWY983139 PGS983139:PGU983139 PQO983139:PQQ983139 QAK983139:QAM983139 QKG983139:QKI983139 QUC983139:QUE983139 RDY983139:REA983139 RNU983139:RNW983139 RXQ983139:RXS983139 SHM983139:SHO983139 SRI983139:SRK983139 TBE983139:TBG983139 TLA983139:TLC983139 TUW983139:TUY983139 UES983139:UEU983139 UOO983139:UOQ983139 UYK983139:UYM983139 VIG983139:VII983139 VSC983139:VSE983139 WBY983139:WCA983139 WLU983139:WLW983139 WVQ983139:WVS983139 I127:K127 JE127:JG127 TA127:TC127 ACW127:ACY127 AMS127:AMU127 AWO127:AWQ127 BGK127:BGM127 BQG127:BQI127 CAC127:CAE127 CJY127:CKA127 CTU127:CTW127 DDQ127:DDS127 DNM127:DNO127 DXI127:DXK127 EHE127:EHG127 ERA127:ERC127 FAW127:FAY127 FKS127:FKU127 FUO127:FUQ127 GEK127:GEM127 GOG127:GOI127 GYC127:GYE127 HHY127:HIA127 HRU127:HRW127 IBQ127:IBS127 ILM127:ILO127 IVI127:IVK127 JFE127:JFG127 JPA127:JPC127 JYW127:JYY127 KIS127:KIU127 KSO127:KSQ127 LCK127:LCM127 LMG127:LMI127 LWC127:LWE127 MFY127:MGA127 MPU127:MPW127 MZQ127:MZS127 NJM127:NJO127 NTI127:NTK127 ODE127:ODG127 ONA127:ONC127 OWW127:OWY127 PGS127:PGU127 PQO127:PQQ127 QAK127:QAM127 QKG127:QKI127 QUC127:QUE127 RDY127:REA127 RNU127:RNW127 RXQ127:RXS127 SHM127:SHO127 SRI127:SRK127 TBE127:TBG127 TLA127:TLC127 TUW127:TUY127 UES127:UEU127 UOO127:UOQ127 UYK127:UYM127 VIG127:VII127 VSC127:VSE127 WBY127:WCA127 WLU127:WLW127 WVQ127:WVS127 I65663:K65663 JE65663:JG65663 TA65663:TC65663 ACW65663:ACY65663 AMS65663:AMU65663 AWO65663:AWQ65663 BGK65663:BGM65663 BQG65663:BQI65663 CAC65663:CAE65663 CJY65663:CKA65663 CTU65663:CTW65663 DDQ65663:DDS65663 DNM65663:DNO65663 DXI65663:DXK65663 EHE65663:EHG65663 ERA65663:ERC65663 FAW65663:FAY65663 FKS65663:FKU65663 FUO65663:FUQ65663 GEK65663:GEM65663 GOG65663:GOI65663 GYC65663:GYE65663 HHY65663:HIA65663 HRU65663:HRW65663 IBQ65663:IBS65663 ILM65663:ILO65663 IVI65663:IVK65663 JFE65663:JFG65663 JPA65663:JPC65663 JYW65663:JYY65663 KIS65663:KIU65663 KSO65663:KSQ65663 LCK65663:LCM65663 LMG65663:LMI65663 LWC65663:LWE65663 MFY65663:MGA65663 MPU65663:MPW65663 MZQ65663:MZS65663 NJM65663:NJO65663 NTI65663:NTK65663 ODE65663:ODG65663 ONA65663:ONC65663 OWW65663:OWY65663 PGS65663:PGU65663 PQO65663:PQQ65663 QAK65663:QAM65663 QKG65663:QKI65663 QUC65663:QUE65663 RDY65663:REA65663 RNU65663:RNW65663 RXQ65663:RXS65663 SHM65663:SHO65663 SRI65663:SRK65663 TBE65663:TBG65663 TLA65663:TLC65663 TUW65663:TUY65663 UES65663:UEU65663 UOO65663:UOQ65663 UYK65663:UYM65663 VIG65663:VII65663 VSC65663:VSE65663 WBY65663:WCA65663 WLU65663:WLW65663 WVQ65663:WVS65663 I131199:K131199 JE131199:JG131199 TA131199:TC131199 ACW131199:ACY131199 AMS131199:AMU131199 AWO131199:AWQ131199 BGK131199:BGM131199 BQG131199:BQI131199 CAC131199:CAE131199 CJY131199:CKA131199 CTU131199:CTW131199 DDQ131199:DDS131199 DNM131199:DNO131199 DXI131199:DXK131199 EHE131199:EHG131199 ERA131199:ERC131199 FAW131199:FAY131199 FKS131199:FKU131199 FUO131199:FUQ131199 GEK131199:GEM131199 GOG131199:GOI131199 GYC131199:GYE131199 HHY131199:HIA131199 HRU131199:HRW131199 IBQ131199:IBS131199 ILM131199:ILO131199 IVI131199:IVK131199 JFE131199:JFG131199 JPA131199:JPC131199 JYW131199:JYY131199 KIS131199:KIU131199 KSO131199:KSQ131199 LCK131199:LCM131199 LMG131199:LMI131199 LWC131199:LWE131199 MFY131199:MGA131199 MPU131199:MPW131199 MZQ131199:MZS131199 NJM131199:NJO131199 NTI131199:NTK131199 ODE131199:ODG131199 ONA131199:ONC131199 OWW131199:OWY131199 PGS131199:PGU131199 PQO131199:PQQ131199 QAK131199:QAM131199 QKG131199:QKI131199 QUC131199:QUE131199 RDY131199:REA131199 RNU131199:RNW131199 RXQ131199:RXS131199 SHM131199:SHO131199 SRI131199:SRK131199 TBE131199:TBG131199 TLA131199:TLC131199 TUW131199:TUY131199 UES131199:UEU131199 UOO131199:UOQ131199 UYK131199:UYM131199 VIG131199:VII131199 VSC131199:VSE131199 WBY131199:WCA131199 WLU131199:WLW131199 WVQ131199:WVS131199 I196735:K196735 JE196735:JG196735 TA196735:TC196735 ACW196735:ACY196735 AMS196735:AMU196735 AWO196735:AWQ196735 BGK196735:BGM196735 BQG196735:BQI196735 CAC196735:CAE196735 CJY196735:CKA196735 CTU196735:CTW196735 DDQ196735:DDS196735 DNM196735:DNO196735 DXI196735:DXK196735 EHE196735:EHG196735 ERA196735:ERC196735 FAW196735:FAY196735 FKS196735:FKU196735 FUO196735:FUQ196735 GEK196735:GEM196735 GOG196735:GOI196735 GYC196735:GYE196735 HHY196735:HIA196735 HRU196735:HRW196735 IBQ196735:IBS196735 ILM196735:ILO196735 IVI196735:IVK196735 JFE196735:JFG196735 JPA196735:JPC196735 JYW196735:JYY196735 KIS196735:KIU196735 KSO196735:KSQ196735 LCK196735:LCM196735 LMG196735:LMI196735 LWC196735:LWE196735 MFY196735:MGA196735 MPU196735:MPW196735 MZQ196735:MZS196735 NJM196735:NJO196735 NTI196735:NTK196735 ODE196735:ODG196735 ONA196735:ONC196735 OWW196735:OWY196735 PGS196735:PGU196735 PQO196735:PQQ196735 QAK196735:QAM196735 QKG196735:QKI196735 QUC196735:QUE196735 RDY196735:REA196735 RNU196735:RNW196735 RXQ196735:RXS196735 SHM196735:SHO196735 SRI196735:SRK196735 TBE196735:TBG196735 TLA196735:TLC196735 TUW196735:TUY196735 UES196735:UEU196735 UOO196735:UOQ196735 UYK196735:UYM196735 VIG196735:VII196735 VSC196735:VSE196735 WBY196735:WCA196735 WLU196735:WLW196735 WVQ196735:WVS196735 I262271:K262271 JE262271:JG262271 TA262271:TC262271 ACW262271:ACY262271 AMS262271:AMU262271 AWO262271:AWQ262271 BGK262271:BGM262271 BQG262271:BQI262271 CAC262271:CAE262271 CJY262271:CKA262271 CTU262271:CTW262271 DDQ262271:DDS262271 DNM262271:DNO262271 DXI262271:DXK262271 EHE262271:EHG262271 ERA262271:ERC262271 FAW262271:FAY262271 FKS262271:FKU262271 FUO262271:FUQ262271 GEK262271:GEM262271 GOG262271:GOI262271 GYC262271:GYE262271 HHY262271:HIA262271 HRU262271:HRW262271 IBQ262271:IBS262271 ILM262271:ILO262271 IVI262271:IVK262271 JFE262271:JFG262271 JPA262271:JPC262271 JYW262271:JYY262271 KIS262271:KIU262271 KSO262271:KSQ262271 LCK262271:LCM262271 LMG262271:LMI262271 LWC262271:LWE262271 MFY262271:MGA262271 MPU262271:MPW262271 MZQ262271:MZS262271 NJM262271:NJO262271 NTI262271:NTK262271 ODE262271:ODG262271 ONA262271:ONC262271 OWW262271:OWY262271 PGS262271:PGU262271 PQO262271:PQQ262271 QAK262271:QAM262271 QKG262271:QKI262271 QUC262271:QUE262271 RDY262271:REA262271 RNU262271:RNW262271 RXQ262271:RXS262271 SHM262271:SHO262271 SRI262271:SRK262271 TBE262271:TBG262271 TLA262271:TLC262271 TUW262271:TUY262271 UES262271:UEU262271 UOO262271:UOQ262271 UYK262271:UYM262271 VIG262271:VII262271 VSC262271:VSE262271 WBY262271:WCA262271 WLU262271:WLW262271 WVQ262271:WVS262271 I327807:K327807 JE327807:JG327807 TA327807:TC327807 ACW327807:ACY327807 AMS327807:AMU327807 AWO327807:AWQ327807 BGK327807:BGM327807 BQG327807:BQI327807 CAC327807:CAE327807 CJY327807:CKA327807 CTU327807:CTW327807 DDQ327807:DDS327807 DNM327807:DNO327807 DXI327807:DXK327807 EHE327807:EHG327807 ERA327807:ERC327807 FAW327807:FAY327807 FKS327807:FKU327807 FUO327807:FUQ327807 GEK327807:GEM327807 GOG327807:GOI327807 GYC327807:GYE327807 HHY327807:HIA327807 HRU327807:HRW327807 IBQ327807:IBS327807 ILM327807:ILO327807 IVI327807:IVK327807 JFE327807:JFG327807 JPA327807:JPC327807 JYW327807:JYY327807 KIS327807:KIU327807 KSO327807:KSQ327807 LCK327807:LCM327807 LMG327807:LMI327807 LWC327807:LWE327807 MFY327807:MGA327807 MPU327807:MPW327807 MZQ327807:MZS327807 NJM327807:NJO327807 NTI327807:NTK327807 ODE327807:ODG327807 ONA327807:ONC327807 OWW327807:OWY327807 PGS327807:PGU327807 PQO327807:PQQ327807 QAK327807:QAM327807 QKG327807:QKI327807 QUC327807:QUE327807 RDY327807:REA327807 RNU327807:RNW327807 RXQ327807:RXS327807 SHM327807:SHO327807 SRI327807:SRK327807 TBE327807:TBG327807 TLA327807:TLC327807 TUW327807:TUY327807 UES327807:UEU327807 UOO327807:UOQ327807 UYK327807:UYM327807 VIG327807:VII327807 VSC327807:VSE327807 WBY327807:WCA327807 WLU327807:WLW327807 WVQ327807:WVS327807 I393343:K393343 JE393343:JG393343 TA393343:TC393343 ACW393343:ACY393343 AMS393343:AMU393343 AWO393343:AWQ393343 BGK393343:BGM393343 BQG393343:BQI393343 CAC393343:CAE393343 CJY393343:CKA393343 CTU393343:CTW393343 DDQ393343:DDS393343 DNM393343:DNO393343 DXI393343:DXK393343 EHE393343:EHG393343 ERA393343:ERC393343 FAW393343:FAY393343 FKS393343:FKU393343 FUO393343:FUQ393343 GEK393343:GEM393343 GOG393343:GOI393343 GYC393343:GYE393343 HHY393343:HIA393343 HRU393343:HRW393343 IBQ393343:IBS393343 ILM393343:ILO393343 IVI393343:IVK393343 JFE393343:JFG393343 JPA393343:JPC393343 JYW393343:JYY393343 KIS393343:KIU393343 KSO393343:KSQ393343 LCK393343:LCM393343 LMG393343:LMI393343 LWC393343:LWE393343 MFY393343:MGA393343 MPU393343:MPW393343 MZQ393343:MZS393343 NJM393343:NJO393343 NTI393343:NTK393343 ODE393343:ODG393343 ONA393343:ONC393343 OWW393343:OWY393343 PGS393343:PGU393343 PQO393343:PQQ393343 QAK393343:QAM393343 QKG393343:QKI393343 QUC393343:QUE393343 RDY393343:REA393343 RNU393343:RNW393343 RXQ393343:RXS393343 SHM393343:SHO393343 SRI393343:SRK393343 TBE393343:TBG393343 TLA393343:TLC393343 TUW393343:TUY393343 UES393343:UEU393343 UOO393343:UOQ393343 UYK393343:UYM393343 VIG393343:VII393343 VSC393343:VSE393343 WBY393343:WCA393343 WLU393343:WLW393343 WVQ393343:WVS393343 I458879:K458879 JE458879:JG458879 TA458879:TC458879 ACW458879:ACY458879 AMS458879:AMU458879 AWO458879:AWQ458879 BGK458879:BGM458879 BQG458879:BQI458879 CAC458879:CAE458879 CJY458879:CKA458879 CTU458879:CTW458879 DDQ458879:DDS458879 DNM458879:DNO458879 DXI458879:DXK458879 EHE458879:EHG458879 ERA458879:ERC458879 FAW458879:FAY458879 FKS458879:FKU458879 FUO458879:FUQ458879 GEK458879:GEM458879 GOG458879:GOI458879 GYC458879:GYE458879 HHY458879:HIA458879 HRU458879:HRW458879 IBQ458879:IBS458879 ILM458879:ILO458879 IVI458879:IVK458879 JFE458879:JFG458879 JPA458879:JPC458879 JYW458879:JYY458879 KIS458879:KIU458879 KSO458879:KSQ458879 LCK458879:LCM458879 LMG458879:LMI458879 LWC458879:LWE458879 MFY458879:MGA458879 MPU458879:MPW458879 MZQ458879:MZS458879 NJM458879:NJO458879 NTI458879:NTK458879 ODE458879:ODG458879 ONA458879:ONC458879 OWW458879:OWY458879 PGS458879:PGU458879 PQO458879:PQQ458879 QAK458879:QAM458879 QKG458879:QKI458879 QUC458879:QUE458879 RDY458879:REA458879 RNU458879:RNW458879 RXQ458879:RXS458879 SHM458879:SHO458879 SRI458879:SRK458879 TBE458879:TBG458879 TLA458879:TLC458879 TUW458879:TUY458879 UES458879:UEU458879 UOO458879:UOQ458879 UYK458879:UYM458879 VIG458879:VII458879 VSC458879:VSE458879 WBY458879:WCA458879 WLU458879:WLW458879 WVQ458879:WVS458879 I524415:K524415 JE524415:JG524415 TA524415:TC524415 ACW524415:ACY524415 AMS524415:AMU524415 AWO524415:AWQ524415 BGK524415:BGM524415 BQG524415:BQI524415 CAC524415:CAE524415 CJY524415:CKA524415 CTU524415:CTW524415 DDQ524415:DDS524415 DNM524415:DNO524415 DXI524415:DXK524415 EHE524415:EHG524415 ERA524415:ERC524415 FAW524415:FAY524415 FKS524415:FKU524415 FUO524415:FUQ524415 GEK524415:GEM524415 GOG524415:GOI524415 GYC524415:GYE524415 HHY524415:HIA524415 HRU524415:HRW524415 IBQ524415:IBS524415 ILM524415:ILO524415 IVI524415:IVK524415 JFE524415:JFG524415 JPA524415:JPC524415 JYW524415:JYY524415 KIS524415:KIU524415 KSO524415:KSQ524415 LCK524415:LCM524415 LMG524415:LMI524415 LWC524415:LWE524415 MFY524415:MGA524415 MPU524415:MPW524415 MZQ524415:MZS524415 NJM524415:NJO524415 NTI524415:NTK524415 ODE524415:ODG524415 ONA524415:ONC524415 OWW524415:OWY524415 PGS524415:PGU524415 PQO524415:PQQ524415 QAK524415:QAM524415 QKG524415:QKI524415 QUC524415:QUE524415 RDY524415:REA524415 RNU524415:RNW524415 RXQ524415:RXS524415 SHM524415:SHO524415 SRI524415:SRK524415 TBE524415:TBG524415 TLA524415:TLC524415 TUW524415:TUY524415 UES524415:UEU524415 UOO524415:UOQ524415 UYK524415:UYM524415 VIG524415:VII524415 VSC524415:VSE524415 WBY524415:WCA524415 WLU524415:WLW524415 WVQ524415:WVS524415 I589951:K589951 JE589951:JG589951 TA589951:TC589951 ACW589951:ACY589951 AMS589951:AMU589951 AWO589951:AWQ589951 BGK589951:BGM589951 BQG589951:BQI589951 CAC589951:CAE589951 CJY589951:CKA589951 CTU589951:CTW589951 DDQ589951:DDS589951 DNM589951:DNO589951 DXI589951:DXK589951 EHE589951:EHG589951 ERA589951:ERC589951 FAW589951:FAY589951 FKS589951:FKU589951 FUO589951:FUQ589951 GEK589951:GEM589951 GOG589951:GOI589951 GYC589951:GYE589951 HHY589951:HIA589951 HRU589951:HRW589951 IBQ589951:IBS589951 ILM589951:ILO589951 IVI589951:IVK589951 JFE589951:JFG589951 JPA589951:JPC589951 JYW589951:JYY589951 KIS589951:KIU589951 KSO589951:KSQ589951 LCK589951:LCM589951 LMG589951:LMI589951 LWC589951:LWE589951 MFY589951:MGA589951 MPU589951:MPW589951 MZQ589951:MZS589951 NJM589951:NJO589951 NTI589951:NTK589951 ODE589951:ODG589951 ONA589951:ONC589951 OWW589951:OWY589951 PGS589951:PGU589951 PQO589951:PQQ589951 QAK589951:QAM589951 QKG589951:QKI589951 QUC589951:QUE589951 RDY589951:REA589951 RNU589951:RNW589951 RXQ589951:RXS589951 SHM589951:SHO589951 SRI589951:SRK589951 TBE589951:TBG589951 TLA589951:TLC589951 TUW589951:TUY589951 UES589951:UEU589951 UOO589951:UOQ589951 UYK589951:UYM589951 VIG589951:VII589951 VSC589951:VSE589951 WBY589951:WCA589951 WLU589951:WLW589951 WVQ589951:WVS589951 I655487:K655487 JE655487:JG655487 TA655487:TC655487 ACW655487:ACY655487 AMS655487:AMU655487 AWO655487:AWQ655487 BGK655487:BGM655487 BQG655487:BQI655487 CAC655487:CAE655487 CJY655487:CKA655487 CTU655487:CTW655487 DDQ655487:DDS655487 DNM655487:DNO655487 DXI655487:DXK655487 EHE655487:EHG655487 ERA655487:ERC655487 FAW655487:FAY655487 FKS655487:FKU655487 FUO655487:FUQ655487 GEK655487:GEM655487 GOG655487:GOI655487 GYC655487:GYE655487 HHY655487:HIA655487 HRU655487:HRW655487 IBQ655487:IBS655487 ILM655487:ILO655487 IVI655487:IVK655487 JFE655487:JFG655487 JPA655487:JPC655487 JYW655487:JYY655487 KIS655487:KIU655487 KSO655487:KSQ655487 LCK655487:LCM655487 LMG655487:LMI655487 LWC655487:LWE655487 MFY655487:MGA655487 MPU655487:MPW655487 MZQ655487:MZS655487 NJM655487:NJO655487 NTI655487:NTK655487 ODE655487:ODG655487 ONA655487:ONC655487 OWW655487:OWY655487 PGS655487:PGU655487 PQO655487:PQQ655487 QAK655487:QAM655487 QKG655487:QKI655487 QUC655487:QUE655487 RDY655487:REA655487 RNU655487:RNW655487 RXQ655487:RXS655487 SHM655487:SHO655487 SRI655487:SRK655487 TBE655487:TBG655487 TLA655487:TLC655487 TUW655487:TUY655487 UES655487:UEU655487 UOO655487:UOQ655487 UYK655487:UYM655487 VIG655487:VII655487 VSC655487:VSE655487 WBY655487:WCA655487 WLU655487:WLW655487 WVQ655487:WVS655487 I721023:K721023 JE721023:JG721023 TA721023:TC721023 ACW721023:ACY721023 AMS721023:AMU721023 AWO721023:AWQ721023 BGK721023:BGM721023 BQG721023:BQI721023 CAC721023:CAE721023 CJY721023:CKA721023 CTU721023:CTW721023 DDQ721023:DDS721023 DNM721023:DNO721023 DXI721023:DXK721023 EHE721023:EHG721023 ERA721023:ERC721023 FAW721023:FAY721023 FKS721023:FKU721023 FUO721023:FUQ721023 GEK721023:GEM721023 GOG721023:GOI721023 GYC721023:GYE721023 HHY721023:HIA721023 HRU721023:HRW721023 IBQ721023:IBS721023 ILM721023:ILO721023 IVI721023:IVK721023 JFE721023:JFG721023 JPA721023:JPC721023 JYW721023:JYY721023 KIS721023:KIU721023 KSO721023:KSQ721023 LCK721023:LCM721023 LMG721023:LMI721023 LWC721023:LWE721023 MFY721023:MGA721023 MPU721023:MPW721023 MZQ721023:MZS721023 NJM721023:NJO721023 NTI721023:NTK721023 ODE721023:ODG721023 ONA721023:ONC721023 OWW721023:OWY721023 PGS721023:PGU721023 PQO721023:PQQ721023 QAK721023:QAM721023 QKG721023:QKI721023 QUC721023:QUE721023 RDY721023:REA721023 RNU721023:RNW721023 RXQ721023:RXS721023 SHM721023:SHO721023 SRI721023:SRK721023 TBE721023:TBG721023 TLA721023:TLC721023 TUW721023:TUY721023 UES721023:UEU721023 UOO721023:UOQ721023 UYK721023:UYM721023 VIG721023:VII721023 VSC721023:VSE721023 WBY721023:WCA721023 WLU721023:WLW721023 WVQ721023:WVS721023 I786559:K786559 JE786559:JG786559 TA786559:TC786559 ACW786559:ACY786559 AMS786559:AMU786559 AWO786559:AWQ786559 BGK786559:BGM786559 BQG786559:BQI786559 CAC786559:CAE786559 CJY786559:CKA786559 CTU786559:CTW786559 DDQ786559:DDS786559 DNM786559:DNO786559 DXI786559:DXK786559 EHE786559:EHG786559 ERA786559:ERC786559 FAW786559:FAY786559 FKS786559:FKU786559 FUO786559:FUQ786559 GEK786559:GEM786559 GOG786559:GOI786559 GYC786559:GYE786559 HHY786559:HIA786559 HRU786559:HRW786559 IBQ786559:IBS786559 ILM786559:ILO786559 IVI786559:IVK786559 JFE786559:JFG786559 JPA786559:JPC786559 JYW786559:JYY786559 KIS786559:KIU786559 KSO786559:KSQ786559 LCK786559:LCM786559 LMG786559:LMI786559 LWC786559:LWE786559 MFY786559:MGA786559 MPU786559:MPW786559 MZQ786559:MZS786559 NJM786559:NJO786559 NTI786559:NTK786559 ODE786559:ODG786559 ONA786559:ONC786559 OWW786559:OWY786559 PGS786559:PGU786559 PQO786559:PQQ786559 QAK786559:QAM786559 QKG786559:QKI786559 QUC786559:QUE786559 RDY786559:REA786559 RNU786559:RNW786559 RXQ786559:RXS786559 SHM786559:SHO786559 SRI786559:SRK786559 TBE786559:TBG786559 TLA786559:TLC786559 TUW786559:TUY786559 UES786559:UEU786559 UOO786559:UOQ786559 UYK786559:UYM786559 VIG786559:VII786559 VSC786559:VSE786559 WBY786559:WCA786559 WLU786559:WLW786559 WVQ786559:WVS786559 I852095:K852095 JE852095:JG852095 TA852095:TC852095 ACW852095:ACY852095 AMS852095:AMU852095 AWO852095:AWQ852095 BGK852095:BGM852095 BQG852095:BQI852095 CAC852095:CAE852095 CJY852095:CKA852095 CTU852095:CTW852095 DDQ852095:DDS852095 DNM852095:DNO852095 DXI852095:DXK852095 EHE852095:EHG852095 ERA852095:ERC852095 FAW852095:FAY852095 FKS852095:FKU852095 FUO852095:FUQ852095 GEK852095:GEM852095 GOG852095:GOI852095 GYC852095:GYE852095 HHY852095:HIA852095 HRU852095:HRW852095 IBQ852095:IBS852095 ILM852095:ILO852095 IVI852095:IVK852095 JFE852095:JFG852095 JPA852095:JPC852095 JYW852095:JYY852095 KIS852095:KIU852095 KSO852095:KSQ852095 LCK852095:LCM852095 LMG852095:LMI852095 LWC852095:LWE852095 MFY852095:MGA852095 MPU852095:MPW852095 MZQ852095:MZS852095 NJM852095:NJO852095 NTI852095:NTK852095 ODE852095:ODG852095 ONA852095:ONC852095 OWW852095:OWY852095 PGS852095:PGU852095 PQO852095:PQQ852095 QAK852095:QAM852095 QKG852095:QKI852095 QUC852095:QUE852095 RDY852095:REA852095 RNU852095:RNW852095 RXQ852095:RXS852095 SHM852095:SHO852095 SRI852095:SRK852095 TBE852095:TBG852095 TLA852095:TLC852095 TUW852095:TUY852095 UES852095:UEU852095 UOO852095:UOQ852095 UYK852095:UYM852095 VIG852095:VII852095 VSC852095:VSE852095 WBY852095:WCA852095 WLU852095:WLW852095 WVQ852095:WVS852095 I917631:K917631 JE917631:JG917631 TA917631:TC917631 ACW917631:ACY917631 AMS917631:AMU917631 AWO917631:AWQ917631 BGK917631:BGM917631 BQG917631:BQI917631 CAC917631:CAE917631 CJY917631:CKA917631 CTU917631:CTW917631 DDQ917631:DDS917631 DNM917631:DNO917631 DXI917631:DXK917631 EHE917631:EHG917631 ERA917631:ERC917631 FAW917631:FAY917631 FKS917631:FKU917631 FUO917631:FUQ917631 GEK917631:GEM917631 GOG917631:GOI917631 GYC917631:GYE917631 HHY917631:HIA917631 HRU917631:HRW917631 IBQ917631:IBS917631 ILM917631:ILO917631 IVI917631:IVK917631 JFE917631:JFG917631 JPA917631:JPC917631 JYW917631:JYY917631 KIS917631:KIU917631 KSO917631:KSQ917631 LCK917631:LCM917631 LMG917631:LMI917631 LWC917631:LWE917631 MFY917631:MGA917631 MPU917631:MPW917631 MZQ917631:MZS917631 NJM917631:NJO917631 NTI917631:NTK917631 ODE917631:ODG917631 ONA917631:ONC917631 OWW917631:OWY917631 PGS917631:PGU917631 PQO917631:PQQ917631 QAK917631:QAM917631 QKG917631:QKI917631 QUC917631:QUE917631 RDY917631:REA917631 RNU917631:RNW917631 RXQ917631:RXS917631 SHM917631:SHO917631 SRI917631:SRK917631 TBE917631:TBG917631 TLA917631:TLC917631 TUW917631:TUY917631 UES917631:UEU917631 UOO917631:UOQ917631 UYK917631:UYM917631 VIG917631:VII917631 VSC917631:VSE917631 WBY917631:WCA917631 WLU917631:WLW917631 WVQ917631:WVS917631 I983167:K983167 JE983167:JG983167 TA983167:TC983167 ACW983167:ACY983167 AMS983167:AMU983167 AWO983167:AWQ983167 BGK983167:BGM983167 BQG983167:BQI983167 CAC983167:CAE983167 CJY983167:CKA983167 CTU983167:CTW983167 DDQ983167:DDS983167 DNM983167:DNO983167 DXI983167:DXK983167 EHE983167:EHG983167 ERA983167:ERC983167 FAW983167:FAY983167 FKS983167:FKU983167 FUO983167:FUQ983167 GEK983167:GEM983167 GOG983167:GOI983167 GYC983167:GYE983167 HHY983167:HIA983167 HRU983167:HRW983167 IBQ983167:IBS983167 ILM983167:ILO983167 IVI983167:IVK983167 JFE983167:JFG983167 JPA983167:JPC983167 JYW983167:JYY983167 KIS983167:KIU983167 KSO983167:KSQ983167 LCK983167:LCM983167 LMG983167:LMI983167 LWC983167:LWE983167 MFY983167:MGA983167 MPU983167:MPW983167 MZQ983167:MZS983167 NJM983167:NJO983167 NTI983167:NTK983167 ODE983167:ODG983167 ONA983167:ONC983167 OWW983167:OWY983167 PGS983167:PGU983167 PQO983167:PQQ983167 QAK983167:QAM983167 QKG983167:QKI983167 QUC983167:QUE983167 RDY983167:REA983167 RNU983167:RNW983167 RXQ983167:RXS983167 SHM983167:SHO983167 SRI983167:SRK983167 TBE983167:TBG983167 TLA983167:TLC983167 TUW983167:TUY983167 UES983167:UEU983167 UOO983167:UOQ983167 UYK983167:UYM983167 VIG983167:VII983167 VSC983167:VSE983167 WBY983167:WCA983167 WLU983167:WLW983167 WVQ983167:WVS983167 I155:K155 JE155:JG155 TA155:TC155 ACW155:ACY155 AMS155:AMU155 AWO155:AWQ155 BGK155:BGM155 BQG155:BQI155 CAC155:CAE155 CJY155:CKA155 CTU155:CTW155 DDQ155:DDS155 DNM155:DNO155 DXI155:DXK155 EHE155:EHG155 ERA155:ERC155 FAW155:FAY155 FKS155:FKU155 FUO155:FUQ155 GEK155:GEM155 GOG155:GOI155 GYC155:GYE155 HHY155:HIA155 HRU155:HRW155 IBQ155:IBS155 ILM155:ILO155 IVI155:IVK155 JFE155:JFG155 JPA155:JPC155 JYW155:JYY155 KIS155:KIU155 KSO155:KSQ155 LCK155:LCM155 LMG155:LMI155 LWC155:LWE155 MFY155:MGA155 MPU155:MPW155 MZQ155:MZS155 NJM155:NJO155 NTI155:NTK155 ODE155:ODG155 ONA155:ONC155 OWW155:OWY155 PGS155:PGU155 PQO155:PQQ155 QAK155:QAM155 QKG155:QKI155 QUC155:QUE155 RDY155:REA155 RNU155:RNW155 RXQ155:RXS155 SHM155:SHO155 SRI155:SRK155 TBE155:TBG155 TLA155:TLC155 TUW155:TUY155 UES155:UEU155 UOO155:UOQ155 UYK155:UYM155 VIG155:VII155 VSC155:VSE155 WBY155:WCA155 WLU155:WLW155 WVQ155:WVS155 I65691:K65691 JE65691:JG65691 TA65691:TC65691 ACW65691:ACY65691 AMS65691:AMU65691 AWO65691:AWQ65691 BGK65691:BGM65691 BQG65691:BQI65691 CAC65691:CAE65691 CJY65691:CKA65691 CTU65691:CTW65691 DDQ65691:DDS65691 DNM65691:DNO65691 DXI65691:DXK65691 EHE65691:EHG65691 ERA65691:ERC65691 FAW65691:FAY65691 FKS65691:FKU65691 FUO65691:FUQ65691 GEK65691:GEM65691 GOG65691:GOI65691 GYC65691:GYE65691 HHY65691:HIA65691 HRU65691:HRW65691 IBQ65691:IBS65691 ILM65691:ILO65691 IVI65691:IVK65691 JFE65691:JFG65691 JPA65691:JPC65691 JYW65691:JYY65691 KIS65691:KIU65691 KSO65691:KSQ65691 LCK65691:LCM65691 LMG65691:LMI65691 LWC65691:LWE65691 MFY65691:MGA65691 MPU65691:MPW65691 MZQ65691:MZS65691 NJM65691:NJO65691 NTI65691:NTK65691 ODE65691:ODG65691 ONA65691:ONC65691 OWW65691:OWY65691 PGS65691:PGU65691 PQO65691:PQQ65691 QAK65691:QAM65691 QKG65691:QKI65691 QUC65691:QUE65691 RDY65691:REA65691 RNU65691:RNW65691 RXQ65691:RXS65691 SHM65691:SHO65691 SRI65691:SRK65691 TBE65691:TBG65691 TLA65691:TLC65691 TUW65691:TUY65691 UES65691:UEU65691 UOO65691:UOQ65691 UYK65691:UYM65691 VIG65691:VII65691 VSC65691:VSE65691 WBY65691:WCA65691 WLU65691:WLW65691 WVQ65691:WVS65691 I131227:K131227 JE131227:JG131227 TA131227:TC131227 ACW131227:ACY131227 AMS131227:AMU131227 AWO131227:AWQ131227 BGK131227:BGM131227 BQG131227:BQI131227 CAC131227:CAE131227 CJY131227:CKA131227 CTU131227:CTW131227 DDQ131227:DDS131227 DNM131227:DNO131227 DXI131227:DXK131227 EHE131227:EHG131227 ERA131227:ERC131227 FAW131227:FAY131227 FKS131227:FKU131227 FUO131227:FUQ131227 GEK131227:GEM131227 GOG131227:GOI131227 GYC131227:GYE131227 HHY131227:HIA131227 HRU131227:HRW131227 IBQ131227:IBS131227 ILM131227:ILO131227 IVI131227:IVK131227 JFE131227:JFG131227 JPA131227:JPC131227 JYW131227:JYY131227 KIS131227:KIU131227 KSO131227:KSQ131227 LCK131227:LCM131227 LMG131227:LMI131227 LWC131227:LWE131227 MFY131227:MGA131227 MPU131227:MPW131227 MZQ131227:MZS131227 NJM131227:NJO131227 NTI131227:NTK131227 ODE131227:ODG131227 ONA131227:ONC131227 OWW131227:OWY131227 PGS131227:PGU131227 PQO131227:PQQ131227 QAK131227:QAM131227 QKG131227:QKI131227 QUC131227:QUE131227 RDY131227:REA131227 RNU131227:RNW131227 RXQ131227:RXS131227 SHM131227:SHO131227 SRI131227:SRK131227 TBE131227:TBG131227 TLA131227:TLC131227 TUW131227:TUY131227 UES131227:UEU131227 UOO131227:UOQ131227 UYK131227:UYM131227 VIG131227:VII131227 VSC131227:VSE131227 WBY131227:WCA131227 WLU131227:WLW131227 WVQ131227:WVS131227 I196763:K196763 JE196763:JG196763 TA196763:TC196763 ACW196763:ACY196763 AMS196763:AMU196763 AWO196763:AWQ196763 BGK196763:BGM196763 BQG196763:BQI196763 CAC196763:CAE196763 CJY196763:CKA196763 CTU196763:CTW196763 DDQ196763:DDS196763 DNM196763:DNO196763 DXI196763:DXK196763 EHE196763:EHG196763 ERA196763:ERC196763 FAW196763:FAY196763 FKS196763:FKU196763 FUO196763:FUQ196763 GEK196763:GEM196763 GOG196763:GOI196763 GYC196763:GYE196763 HHY196763:HIA196763 HRU196763:HRW196763 IBQ196763:IBS196763 ILM196763:ILO196763 IVI196763:IVK196763 JFE196763:JFG196763 JPA196763:JPC196763 JYW196763:JYY196763 KIS196763:KIU196763 KSO196763:KSQ196763 LCK196763:LCM196763 LMG196763:LMI196763 LWC196763:LWE196763 MFY196763:MGA196763 MPU196763:MPW196763 MZQ196763:MZS196763 NJM196763:NJO196763 NTI196763:NTK196763 ODE196763:ODG196763 ONA196763:ONC196763 OWW196763:OWY196763 PGS196763:PGU196763 PQO196763:PQQ196763 QAK196763:QAM196763 QKG196763:QKI196763 QUC196763:QUE196763 RDY196763:REA196763 RNU196763:RNW196763 RXQ196763:RXS196763 SHM196763:SHO196763 SRI196763:SRK196763 TBE196763:TBG196763 TLA196763:TLC196763 TUW196763:TUY196763 UES196763:UEU196763 UOO196763:UOQ196763 UYK196763:UYM196763 VIG196763:VII196763 VSC196763:VSE196763 WBY196763:WCA196763 WLU196763:WLW196763 WVQ196763:WVS196763 I262299:K262299 JE262299:JG262299 TA262299:TC262299 ACW262299:ACY262299 AMS262299:AMU262299 AWO262299:AWQ262299 BGK262299:BGM262299 BQG262299:BQI262299 CAC262299:CAE262299 CJY262299:CKA262299 CTU262299:CTW262299 DDQ262299:DDS262299 DNM262299:DNO262299 DXI262299:DXK262299 EHE262299:EHG262299 ERA262299:ERC262299 FAW262299:FAY262299 FKS262299:FKU262299 FUO262299:FUQ262299 GEK262299:GEM262299 GOG262299:GOI262299 GYC262299:GYE262299 HHY262299:HIA262299 HRU262299:HRW262299 IBQ262299:IBS262299 ILM262299:ILO262299 IVI262299:IVK262299 JFE262299:JFG262299 JPA262299:JPC262299 JYW262299:JYY262299 KIS262299:KIU262299 KSO262299:KSQ262299 LCK262299:LCM262299 LMG262299:LMI262299 LWC262299:LWE262299 MFY262299:MGA262299 MPU262299:MPW262299 MZQ262299:MZS262299 NJM262299:NJO262299 NTI262299:NTK262299 ODE262299:ODG262299 ONA262299:ONC262299 OWW262299:OWY262299 PGS262299:PGU262299 PQO262299:PQQ262299 QAK262299:QAM262299 QKG262299:QKI262299 QUC262299:QUE262299 RDY262299:REA262299 RNU262299:RNW262299 RXQ262299:RXS262299 SHM262299:SHO262299 SRI262299:SRK262299 TBE262299:TBG262299 TLA262299:TLC262299 TUW262299:TUY262299 UES262299:UEU262299 UOO262299:UOQ262299 UYK262299:UYM262299 VIG262299:VII262299 VSC262299:VSE262299 WBY262299:WCA262299 WLU262299:WLW262299 WVQ262299:WVS262299 I327835:K327835 JE327835:JG327835 TA327835:TC327835 ACW327835:ACY327835 AMS327835:AMU327835 AWO327835:AWQ327835 BGK327835:BGM327835 BQG327835:BQI327835 CAC327835:CAE327835 CJY327835:CKA327835 CTU327835:CTW327835 DDQ327835:DDS327835 DNM327835:DNO327835 DXI327835:DXK327835 EHE327835:EHG327835 ERA327835:ERC327835 FAW327835:FAY327835 FKS327835:FKU327835 FUO327835:FUQ327835 GEK327835:GEM327835 GOG327835:GOI327835 GYC327835:GYE327835 HHY327835:HIA327835 HRU327835:HRW327835 IBQ327835:IBS327835 ILM327835:ILO327835 IVI327835:IVK327835 JFE327835:JFG327835 JPA327835:JPC327835 JYW327835:JYY327835 KIS327835:KIU327835 KSO327835:KSQ327835 LCK327835:LCM327835 LMG327835:LMI327835 LWC327835:LWE327835 MFY327835:MGA327835 MPU327835:MPW327835 MZQ327835:MZS327835 NJM327835:NJO327835 NTI327835:NTK327835 ODE327835:ODG327835 ONA327835:ONC327835 OWW327835:OWY327835 PGS327835:PGU327835 PQO327835:PQQ327835 QAK327835:QAM327835 QKG327835:QKI327835 QUC327835:QUE327835 RDY327835:REA327835 RNU327835:RNW327835 RXQ327835:RXS327835 SHM327835:SHO327835 SRI327835:SRK327835 TBE327835:TBG327835 TLA327835:TLC327835 TUW327835:TUY327835 UES327835:UEU327835 UOO327835:UOQ327835 UYK327835:UYM327835 VIG327835:VII327835 VSC327835:VSE327835 WBY327835:WCA327835 WLU327835:WLW327835 WVQ327835:WVS327835 I393371:K393371 JE393371:JG393371 TA393371:TC393371 ACW393371:ACY393371 AMS393371:AMU393371 AWO393371:AWQ393371 BGK393371:BGM393371 BQG393371:BQI393371 CAC393371:CAE393371 CJY393371:CKA393371 CTU393371:CTW393371 DDQ393371:DDS393371 DNM393371:DNO393371 DXI393371:DXK393371 EHE393371:EHG393371 ERA393371:ERC393371 FAW393371:FAY393371 FKS393371:FKU393371 FUO393371:FUQ393371 GEK393371:GEM393371 GOG393371:GOI393371 GYC393371:GYE393371 HHY393371:HIA393371 HRU393371:HRW393371 IBQ393371:IBS393371 ILM393371:ILO393371 IVI393371:IVK393371 JFE393371:JFG393371 JPA393371:JPC393371 JYW393371:JYY393371 KIS393371:KIU393371 KSO393371:KSQ393371 LCK393371:LCM393371 LMG393371:LMI393371 LWC393371:LWE393371 MFY393371:MGA393371 MPU393371:MPW393371 MZQ393371:MZS393371 NJM393371:NJO393371 NTI393371:NTK393371 ODE393371:ODG393371 ONA393371:ONC393371 OWW393371:OWY393371 PGS393371:PGU393371 PQO393371:PQQ393371 QAK393371:QAM393371 QKG393371:QKI393371 QUC393371:QUE393371 RDY393371:REA393371 RNU393371:RNW393371 RXQ393371:RXS393371 SHM393371:SHO393371 SRI393371:SRK393371 TBE393371:TBG393371 TLA393371:TLC393371 TUW393371:TUY393371 UES393371:UEU393371 UOO393371:UOQ393371 UYK393371:UYM393371 VIG393371:VII393371 VSC393371:VSE393371 WBY393371:WCA393371 WLU393371:WLW393371 WVQ393371:WVS393371 I458907:K458907 JE458907:JG458907 TA458907:TC458907 ACW458907:ACY458907 AMS458907:AMU458907 AWO458907:AWQ458907 BGK458907:BGM458907 BQG458907:BQI458907 CAC458907:CAE458907 CJY458907:CKA458907 CTU458907:CTW458907 DDQ458907:DDS458907 DNM458907:DNO458907 DXI458907:DXK458907 EHE458907:EHG458907 ERA458907:ERC458907 FAW458907:FAY458907 FKS458907:FKU458907 FUO458907:FUQ458907 GEK458907:GEM458907 GOG458907:GOI458907 GYC458907:GYE458907 HHY458907:HIA458907 HRU458907:HRW458907 IBQ458907:IBS458907 ILM458907:ILO458907 IVI458907:IVK458907 JFE458907:JFG458907 JPA458907:JPC458907 JYW458907:JYY458907 KIS458907:KIU458907 KSO458907:KSQ458907 LCK458907:LCM458907 LMG458907:LMI458907 LWC458907:LWE458907 MFY458907:MGA458907 MPU458907:MPW458907 MZQ458907:MZS458907 NJM458907:NJO458907 NTI458907:NTK458907 ODE458907:ODG458907 ONA458907:ONC458907 OWW458907:OWY458907 PGS458907:PGU458907 PQO458907:PQQ458907 QAK458907:QAM458907 QKG458907:QKI458907 QUC458907:QUE458907 RDY458907:REA458907 RNU458907:RNW458907 RXQ458907:RXS458907 SHM458907:SHO458907 SRI458907:SRK458907 TBE458907:TBG458907 TLA458907:TLC458907 TUW458907:TUY458907 UES458907:UEU458907 UOO458907:UOQ458907 UYK458907:UYM458907 VIG458907:VII458907 VSC458907:VSE458907 WBY458907:WCA458907 WLU458907:WLW458907 WVQ458907:WVS458907 I524443:K524443 JE524443:JG524443 TA524443:TC524443 ACW524443:ACY524443 AMS524443:AMU524443 AWO524443:AWQ524443 BGK524443:BGM524443 BQG524443:BQI524443 CAC524443:CAE524443 CJY524443:CKA524443 CTU524443:CTW524443 DDQ524443:DDS524443 DNM524443:DNO524443 DXI524443:DXK524443 EHE524443:EHG524443 ERA524443:ERC524443 FAW524443:FAY524443 FKS524443:FKU524443 FUO524443:FUQ524443 GEK524443:GEM524443 GOG524443:GOI524443 GYC524443:GYE524443 HHY524443:HIA524443 HRU524443:HRW524443 IBQ524443:IBS524443 ILM524443:ILO524443 IVI524443:IVK524443 JFE524443:JFG524443 JPA524443:JPC524443 JYW524443:JYY524443 KIS524443:KIU524443 KSO524443:KSQ524443 LCK524443:LCM524443 LMG524443:LMI524443 LWC524443:LWE524443 MFY524443:MGA524443 MPU524443:MPW524443 MZQ524443:MZS524443 NJM524443:NJO524443 NTI524443:NTK524443 ODE524443:ODG524443 ONA524443:ONC524443 OWW524443:OWY524443 PGS524443:PGU524443 PQO524443:PQQ524443 QAK524443:QAM524443 QKG524443:QKI524443 QUC524443:QUE524443 RDY524443:REA524443 RNU524443:RNW524443 RXQ524443:RXS524443 SHM524443:SHO524443 SRI524443:SRK524443 TBE524443:TBG524443 TLA524443:TLC524443 TUW524443:TUY524443 UES524443:UEU524443 UOO524443:UOQ524443 UYK524443:UYM524443 VIG524443:VII524443 VSC524443:VSE524443 WBY524443:WCA524443 WLU524443:WLW524443 WVQ524443:WVS524443 I589979:K589979 JE589979:JG589979 TA589979:TC589979 ACW589979:ACY589979 AMS589979:AMU589979 AWO589979:AWQ589979 BGK589979:BGM589979 BQG589979:BQI589979 CAC589979:CAE589979 CJY589979:CKA589979 CTU589979:CTW589979 DDQ589979:DDS589979 DNM589979:DNO589979 DXI589979:DXK589979 EHE589979:EHG589979 ERA589979:ERC589979 FAW589979:FAY589979 FKS589979:FKU589979 FUO589979:FUQ589979 GEK589979:GEM589979 GOG589979:GOI589979 GYC589979:GYE589979 HHY589979:HIA589979 HRU589979:HRW589979 IBQ589979:IBS589979 ILM589979:ILO589979 IVI589979:IVK589979 JFE589979:JFG589979 JPA589979:JPC589979 JYW589979:JYY589979 KIS589979:KIU589979 KSO589979:KSQ589979 LCK589979:LCM589979 LMG589979:LMI589979 LWC589979:LWE589979 MFY589979:MGA589979 MPU589979:MPW589979 MZQ589979:MZS589979 NJM589979:NJO589979 NTI589979:NTK589979 ODE589979:ODG589979 ONA589979:ONC589979 OWW589979:OWY589979 PGS589979:PGU589979 PQO589979:PQQ589979 QAK589979:QAM589979 QKG589979:QKI589979 QUC589979:QUE589979 RDY589979:REA589979 RNU589979:RNW589979 RXQ589979:RXS589979 SHM589979:SHO589979 SRI589979:SRK589979 TBE589979:TBG589979 TLA589979:TLC589979 TUW589979:TUY589979 UES589979:UEU589979 UOO589979:UOQ589979 UYK589979:UYM589979 VIG589979:VII589979 VSC589979:VSE589979 WBY589979:WCA589979 WLU589979:WLW589979 WVQ589979:WVS589979 I655515:K655515 JE655515:JG655515 TA655515:TC655515 ACW655515:ACY655515 AMS655515:AMU655515 AWO655515:AWQ655515 BGK655515:BGM655515 BQG655515:BQI655515 CAC655515:CAE655515 CJY655515:CKA655515 CTU655515:CTW655515 DDQ655515:DDS655515 DNM655515:DNO655515 DXI655515:DXK655515 EHE655515:EHG655515 ERA655515:ERC655515 FAW655515:FAY655515 FKS655515:FKU655515 FUO655515:FUQ655515 GEK655515:GEM655515 GOG655515:GOI655515 GYC655515:GYE655515 HHY655515:HIA655515 HRU655515:HRW655515 IBQ655515:IBS655515 ILM655515:ILO655515 IVI655515:IVK655515 JFE655515:JFG655515 JPA655515:JPC655515 JYW655515:JYY655515 KIS655515:KIU655515 KSO655515:KSQ655515 LCK655515:LCM655515 LMG655515:LMI655515 LWC655515:LWE655515 MFY655515:MGA655515 MPU655515:MPW655515 MZQ655515:MZS655515 NJM655515:NJO655515 NTI655515:NTK655515 ODE655515:ODG655515 ONA655515:ONC655515 OWW655515:OWY655515 PGS655515:PGU655515 PQO655515:PQQ655515 QAK655515:QAM655515 QKG655515:QKI655515 QUC655515:QUE655515 RDY655515:REA655515 RNU655515:RNW655515 RXQ655515:RXS655515 SHM655515:SHO655515 SRI655515:SRK655515 TBE655515:TBG655515 TLA655515:TLC655515 TUW655515:TUY655515 UES655515:UEU655515 UOO655515:UOQ655515 UYK655515:UYM655515 VIG655515:VII655515 VSC655515:VSE655515 WBY655515:WCA655515 WLU655515:WLW655515 WVQ655515:WVS655515 I721051:K721051 JE721051:JG721051 TA721051:TC721051 ACW721051:ACY721051 AMS721051:AMU721051 AWO721051:AWQ721051 BGK721051:BGM721051 BQG721051:BQI721051 CAC721051:CAE721051 CJY721051:CKA721051 CTU721051:CTW721051 DDQ721051:DDS721051 DNM721051:DNO721051 DXI721051:DXK721051 EHE721051:EHG721051 ERA721051:ERC721051 FAW721051:FAY721051 FKS721051:FKU721051 FUO721051:FUQ721051 GEK721051:GEM721051 GOG721051:GOI721051 GYC721051:GYE721051 HHY721051:HIA721051 HRU721051:HRW721051 IBQ721051:IBS721051 ILM721051:ILO721051 IVI721051:IVK721051 JFE721051:JFG721051 JPA721051:JPC721051 JYW721051:JYY721051 KIS721051:KIU721051 KSO721051:KSQ721051 LCK721051:LCM721051 LMG721051:LMI721051 LWC721051:LWE721051 MFY721051:MGA721051 MPU721051:MPW721051 MZQ721051:MZS721051 NJM721051:NJO721051 NTI721051:NTK721051 ODE721051:ODG721051 ONA721051:ONC721051 OWW721051:OWY721051 PGS721051:PGU721051 PQO721051:PQQ721051 QAK721051:QAM721051 QKG721051:QKI721051 QUC721051:QUE721051 RDY721051:REA721051 RNU721051:RNW721051 RXQ721051:RXS721051 SHM721051:SHO721051 SRI721051:SRK721051 TBE721051:TBG721051 TLA721051:TLC721051 TUW721051:TUY721051 UES721051:UEU721051 UOO721051:UOQ721051 UYK721051:UYM721051 VIG721051:VII721051 VSC721051:VSE721051 WBY721051:WCA721051 WLU721051:WLW721051 WVQ721051:WVS721051 I786587:K786587 JE786587:JG786587 TA786587:TC786587 ACW786587:ACY786587 AMS786587:AMU786587 AWO786587:AWQ786587 BGK786587:BGM786587 BQG786587:BQI786587 CAC786587:CAE786587 CJY786587:CKA786587 CTU786587:CTW786587 DDQ786587:DDS786587 DNM786587:DNO786587 DXI786587:DXK786587 EHE786587:EHG786587 ERA786587:ERC786587 FAW786587:FAY786587 FKS786587:FKU786587 FUO786587:FUQ786587 GEK786587:GEM786587 GOG786587:GOI786587 GYC786587:GYE786587 HHY786587:HIA786587 HRU786587:HRW786587 IBQ786587:IBS786587 ILM786587:ILO786587 IVI786587:IVK786587 JFE786587:JFG786587 JPA786587:JPC786587 JYW786587:JYY786587 KIS786587:KIU786587 KSO786587:KSQ786587 LCK786587:LCM786587 LMG786587:LMI786587 LWC786587:LWE786587 MFY786587:MGA786587 MPU786587:MPW786587 MZQ786587:MZS786587 NJM786587:NJO786587 NTI786587:NTK786587 ODE786587:ODG786587 ONA786587:ONC786587 OWW786587:OWY786587 PGS786587:PGU786587 PQO786587:PQQ786587 QAK786587:QAM786587 QKG786587:QKI786587 QUC786587:QUE786587 RDY786587:REA786587 RNU786587:RNW786587 RXQ786587:RXS786587 SHM786587:SHO786587 SRI786587:SRK786587 TBE786587:TBG786587 TLA786587:TLC786587 TUW786587:TUY786587 UES786587:UEU786587 UOO786587:UOQ786587 UYK786587:UYM786587 VIG786587:VII786587 VSC786587:VSE786587 WBY786587:WCA786587 WLU786587:WLW786587 WVQ786587:WVS786587 I852123:K852123 JE852123:JG852123 TA852123:TC852123 ACW852123:ACY852123 AMS852123:AMU852123 AWO852123:AWQ852123 BGK852123:BGM852123 BQG852123:BQI852123 CAC852123:CAE852123 CJY852123:CKA852123 CTU852123:CTW852123 DDQ852123:DDS852123 DNM852123:DNO852123 DXI852123:DXK852123 EHE852123:EHG852123 ERA852123:ERC852123 FAW852123:FAY852123 FKS852123:FKU852123 FUO852123:FUQ852123 GEK852123:GEM852123 GOG852123:GOI852123 GYC852123:GYE852123 HHY852123:HIA852123 HRU852123:HRW852123 IBQ852123:IBS852123 ILM852123:ILO852123 IVI852123:IVK852123 JFE852123:JFG852123 JPA852123:JPC852123 JYW852123:JYY852123 KIS852123:KIU852123 KSO852123:KSQ852123 LCK852123:LCM852123 LMG852123:LMI852123 LWC852123:LWE852123 MFY852123:MGA852123 MPU852123:MPW852123 MZQ852123:MZS852123 NJM852123:NJO852123 NTI852123:NTK852123 ODE852123:ODG852123 ONA852123:ONC852123 OWW852123:OWY852123 PGS852123:PGU852123 PQO852123:PQQ852123 QAK852123:QAM852123 QKG852123:QKI852123 QUC852123:QUE852123 RDY852123:REA852123 RNU852123:RNW852123 RXQ852123:RXS852123 SHM852123:SHO852123 SRI852123:SRK852123 TBE852123:TBG852123 TLA852123:TLC852123 TUW852123:TUY852123 UES852123:UEU852123 UOO852123:UOQ852123 UYK852123:UYM852123 VIG852123:VII852123 VSC852123:VSE852123 WBY852123:WCA852123 WLU852123:WLW852123 WVQ852123:WVS852123 I917659:K917659 JE917659:JG917659 TA917659:TC917659 ACW917659:ACY917659 AMS917659:AMU917659 AWO917659:AWQ917659 BGK917659:BGM917659 BQG917659:BQI917659 CAC917659:CAE917659 CJY917659:CKA917659 CTU917659:CTW917659 DDQ917659:DDS917659 DNM917659:DNO917659 DXI917659:DXK917659 EHE917659:EHG917659 ERA917659:ERC917659 FAW917659:FAY917659 FKS917659:FKU917659 FUO917659:FUQ917659 GEK917659:GEM917659 GOG917659:GOI917659 GYC917659:GYE917659 HHY917659:HIA917659 HRU917659:HRW917659 IBQ917659:IBS917659 ILM917659:ILO917659 IVI917659:IVK917659 JFE917659:JFG917659 JPA917659:JPC917659 JYW917659:JYY917659 KIS917659:KIU917659 KSO917659:KSQ917659 LCK917659:LCM917659 LMG917659:LMI917659 LWC917659:LWE917659 MFY917659:MGA917659 MPU917659:MPW917659 MZQ917659:MZS917659 NJM917659:NJO917659 NTI917659:NTK917659 ODE917659:ODG917659 ONA917659:ONC917659 OWW917659:OWY917659 PGS917659:PGU917659 PQO917659:PQQ917659 QAK917659:QAM917659 QKG917659:QKI917659 QUC917659:QUE917659 RDY917659:REA917659 RNU917659:RNW917659 RXQ917659:RXS917659 SHM917659:SHO917659 SRI917659:SRK917659 TBE917659:TBG917659 TLA917659:TLC917659 TUW917659:TUY917659 UES917659:UEU917659 UOO917659:UOQ917659 UYK917659:UYM917659 VIG917659:VII917659 VSC917659:VSE917659 WBY917659:WCA917659 WLU917659:WLW917659 WVQ917659:WVS917659 I983195:K983195 JE983195:JG983195 TA983195:TC983195 ACW983195:ACY983195 AMS983195:AMU983195 AWO983195:AWQ983195 BGK983195:BGM983195 BQG983195:BQI983195 CAC983195:CAE983195 CJY983195:CKA983195 CTU983195:CTW983195 DDQ983195:DDS983195 DNM983195:DNO983195 DXI983195:DXK983195 EHE983195:EHG983195 ERA983195:ERC983195 FAW983195:FAY983195 FKS983195:FKU983195 FUO983195:FUQ983195 GEK983195:GEM983195 GOG983195:GOI983195 GYC983195:GYE983195 HHY983195:HIA983195 HRU983195:HRW983195 IBQ983195:IBS983195 ILM983195:ILO983195 IVI983195:IVK983195 JFE983195:JFG983195 JPA983195:JPC983195 JYW983195:JYY983195 KIS983195:KIU983195 KSO983195:KSQ983195 LCK983195:LCM983195 LMG983195:LMI983195 LWC983195:LWE983195 MFY983195:MGA983195 MPU983195:MPW983195 MZQ983195:MZS983195 NJM983195:NJO983195 NTI983195:NTK983195 ODE983195:ODG983195 ONA983195:ONC983195 OWW983195:OWY983195 PGS983195:PGU983195 PQO983195:PQQ983195 QAK983195:QAM983195 QKG983195:QKI983195 QUC983195:QUE983195 RDY983195:REA983195 RNU983195:RNW983195 RXQ983195:RXS983195 SHM983195:SHO983195 SRI983195:SRK983195 TBE983195:TBG983195 TLA983195:TLC983195 TUW983195:TUY983195 UES983195:UEU983195 UOO983195:UOQ983195 UYK983195:UYM983195 VIG983195:VII983195 VSC983195:VSE983195 WBY983195:WCA983195 WLU983195:WLW983195 WVQ983195:WVS983195 I183:K183 JE183:JG183 TA183:TC183 ACW183:ACY183 AMS183:AMU183 AWO183:AWQ183 BGK183:BGM183 BQG183:BQI183 CAC183:CAE183 CJY183:CKA183 CTU183:CTW183 DDQ183:DDS183 DNM183:DNO183 DXI183:DXK183 EHE183:EHG183 ERA183:ERC183 FAW183:FAY183 FKS183:FKU183 FUO183:FUQ183 GEK183:GEM183 GOG183:GOI183 GYC183:GYE183 HHY183:HIA183 HRU183:HRW183 IBQ183:IBS183 ILM183:ILO183 IVI183:IVK183 JFE183:JFG183 JPA183:JPC183 JYW183:JYY183 KIS183:KIU183 KSO183:KSQ183 LCK183:LCM183 LMG183:LMI183 LWC183:LWE183 MFY183:MGA183 MPU183:MPW183 MZQ183:MZS183 NJM183:NJO183 NTI183:NTK183 ODE183:ODG183 ONA183:ONC183 OWW183:OWY183 PGS183:PGU183 PQO183:PQQ183 QAK183:QAM183 QKG183:QKI183 QUC183:QUE183 RDY183:REA183 RNU183:RNW183 RXQ183:RXS183 SHM183:SHO183 SRI183:SRK183 TBE183:TBG183 TLA183:TLC183 TUW183:TUY183 UES183:UEU183 UOO183:UOQ183 UYK183:UYM183 VIG183:VII183 VSC183:VSE183 WBY183:WCA183 WLU183:WLW183 WVQ183:WVS183 I65719:K65719 JE65719:JG65719 TA65719:TC65719 ACW65719:ACY65719 AMS65719:AMU65719 AWO65719:AWQ65719 BGK65719:BGM65719 BQG65719:BQI65719 CAC65719:CAE65719 CJY65719:CKA65719 CTU65719:CTW65719 DDQ65719:DDS65719 DNM65719:DNO65719 DXI65719:DXK65719 EHE65719:EHG65719 ERA65719:ERC65719 FAW65719:FAY65719 FKS65719:FKU65719 FUO65719:FUQ65719 GEK65719:GEM65719 GOG65719:GOI65719 GYC65719:GYE65719 HHY65719:HIA65719 HRU65719:HRW65719 IBQ65719:IBS65719 ILM65719:ILO65719 IVI65719:IVK65719 JFE65719:JFG65719 JPA65719:JPC65719 JYW65719:JYY65719 KIS65719:KIU65719 KSO65719:KSQ65719 LCK65719:LCM65719 LMG65719:LMI65719 LWC65719:LWE65719 MFY65719:MGA65719 MPU65719:MPW65719 MZQ65719:MZS65719 NJM65719:NJO65719 NTI65719:NTK65719 ODE65719:ODG65719 ONA65719:ONC65719 OWW65719:OWY65719 PGS65719:PGU65719 PQO65719:PQQ65719 QAK65719:QAM65719 QKG65719:QKI65719 QUC65719:QUE65719 RDY65719:REA65719 RNU65719:RNW65719 RXQ65719:RXS65719 SHM65719:SHO65719 SRI65719:SRK65719 TBE65719:TBG65719 TLA65719:TLC65719 TUW65719:TUY65719 UES65719:UEU65719 UOO65719:UOQ65719 UYK65719:UYM65719 VIG65719:VII65719 VSC65719:VSE65719 WBY65719:WCA65719 WLU65719:WLW65719 WVQ65719:WVS65719 I131255:K131255 JE131255:JG131255 TA131255:TC131255 ACW131255:ACY131255 AMS131255:AMU131255 AWO131255:AWQ131255 BGK131255:BGM131255 BQG131255:BQI131255 CAC131255:CAE131255 CJY131255:CKA131255 CTU131255:CTW131255 DDQ131255:DDS131255 DNM131255:DNO131255 DXI131255:DXK131255 EHE131255:EHG131255 ERA131255:ERC131255 FAW131255:FAY131255 FKS131255:FKU131255 FUO131255:FUQ131255 GEK131255:GEM131255 GOG131255:GOI131255 GYC131255:GYE131255 HHY131255:HIA131255 HRU131255:HRW131255 IBQ131255:IBS131255 ILM131255:ILO131255 IVI131255:IVK131255 JFE131255:JFG131255 JPA131255:JPC131255 JYW131255:JYY131255 KIS131255:KIU131255 KSO131255:KSQ131255 LCK131255:LCM131255 LMG131255:LMI131255 LWC131255:LWE131255 MFY131255:MGA131255 MPU131255:MPW131255 MZQ131255:MZS131255 NJM131255:NJO131255 NTI131255:NTK131255 ODE131255:ODG131255 ONA131255:ONC131255 OWW131255:OWY131255 PGS131255:PGU131255 PQO131255:PQQ131255 QAK131255:QAM131255 QKG131255:QKI131255 QUC131255:QUE131255 RDY131255:REA131255 RNU131255:RNW131255 RXQ131255:RXS131255 SHM131255:SHO131255 SRI131255:SRK131255 TBE131255:TBG131255 TLA131255:TLC131255 TUW131255:TUY131255 UES131255:UEU131255 UOO131255:UOQ131255 UYK131255:UYM131255 VIG131255:VII131255 VSC131255:VSE131255 WBY131255:WCA131255 WLU131255:WLW131255 WVQ131255:WVS131255 I196791:K196791 JE196791:JG196791 TA196791:TC196791 ACW196791:ACY196791 AMS196791:AMU196791 AWO196791:AWQ196791 BGK196791:BGM196791 BQG196791:BQI196791 CAC196791:CAE196791 CJY196791:CKA196791 CTU196791:CTW196791 DDQ196791:DDS196791 DNM196791:DNO196791 DXI196791:DXK196791 EHE196791:EHG196791 ERA196791:ERC196791 FAW196791:FAY196791 FKS196791:FKU196791 FUO196791:FUQ196791 GEK196791:GEM196791 GOG196791:GOI196791 GYC196791:GYE196791 HHY196791:HIA196791 HRU196791:HRW196791 IBQ196791:IBS196791 ILM196791:ILO196791 IVI196791:IVK196791 JFE196791:JFG196791 JPA196791:JPC196791 JYW196791:JYY196791 KIS196791:KIU196791 KSO196791:KSQ196791 LCK196791:LCM196791 LMG196791:LMI196791 LWC196791:LWE196791 MFY196791:MGA196791 MPU196791:MPW196791 MZQ196791:MZS196791 NJM196791:NJO196791 NTI196791:NTK196791 ODE196791:ODG196791 ONA196791:ONC196791 OWW196791:OWY196791 PGS196791:PGU196791 PQO196791:PQQ196791 QAK196791:QAM196791 QKG196791:QKI196791 QUC196791:QUE196791 RDY196791:REA196791 RNU196791:RNW196791 RXQ196791:RXS196791 SHM196791:SHO196791 SRI196791:SRK196791 TBE196791:TBG196791 TLA196791:TLC196791 TUW196791:TUY196791 UES196791:UEU196791 UOO196791:UOQ196791 UYK196791:UYM196791 VIG196791:VII196791 VSC196791:VSE196791 WBY196791:WCA196791 WLU196791:WLW196791 WVQ196791:WVS196791 I262327:K262327 JE262327:JG262327 TA262327:TC262327 ACW262327:ACY262327 AMS262327:AMU262327 AWO262327:AWQ262327 BGK262327:BGM262327 BQG262327:BQI262327 CAC262327:CAE262327 CJY262327:CKA262327 CTU262327:CTW262327 DDQ262327:DDS262327 DNM262327:DNO262327 DXI262327:DXK262327 EHE262327:EHG262327 ERA262327:ERC262327 FAW262327:FAY262327 FKS262327:FKU262327 FUO262327:FUQ262327 GEK262327:GEM262327 GOG262327:GOI262327 GYC262327:GYE262327 HHY262327:HIA262327 HRU262327:HRW262327 IBQ262327:IBS262327 ILM262327:ILO262327 IVI262327:IVK262327 JFE262327:JFG262327 JPA262327:JPC262327 JYW262327:JYY262327 KIS262327:KIU262327 KSO262327:KSQ262327 LCK262327:LCM262327 LMG262327:LMI262327 LWC262327:LWE262327 MFY262327:MGA262327 MPU262327:MPW262327 MZQ262327:MZS262327 NJM262327:NJO262327 NTI262327:NTK262327 ODE262327:ODG262327 ONA262327:ONC262327 OWW262327:OWY262327 PGS262327:PGU262327 PQO262327:PQQ262327 QAK262327:QAM262327 QKG262327:QKI262327 QUC262327:QUE262327 RDY262327:REA262327 RNU262327:RNW262327 RXQ262327:RXS262327 SHM262327:SHO262327 SRI262327:SRK262327 TBE262327:TBG262327 TLA262327:TLC262327 TUW262327:TUY262327 UES262327:UEU262327 UOO262327:UOQ262327 UYK262327:UYM262327 VIG262327:VII262327 VSC262327:VSE262327 WBY262327:WCA262327 WLU262327:WLW262327 WVQ262327:WVS262327 I327863:K327863 JE327863:JG327863 TA327863:TC327863 ACW327863:ACY327863 AMS327863:AMU327863 AWO327863:AWQ327863 BGK327863:BGM327863 BQG327863:BQI327863 CAC327863:CAE327863 CJY327863:CKA327863 CTU327863:CTW327863 DDQ327863:DDS327863 DNM327863:DNO327863 DXI327863:DXK327863 EHE327863:EHG327863 ERA327863:ERC327863 FAW327863:FAY327863 FKS327863:FKU327863 FUO327863:FUQ327863 GEK327863:GEM327863 GOG327863:GOI327863 GYC327863:GYE327863 HHY327863:HIA327863 HRU327863:HRW327863 IBQ327863:IBS327863 ILM327863:ILO327863 IVI327863:IVK327863 JFE327863:JFG327863 JPA327863:JPC327863 JYW327863:JYY327863 KIS327863:KIU327863 KSO327863:KSQ327863 LCK327863:LCM327863 LMG327863:LMI327863 LWC327863:LWE327863 MFY327863:MGA327863 MPU327863:MPW327863 MZQ327863:MZS327863 NJM327863:NJO327863 NTI327863:NTK327863 ODE327863:ODG327863 ONA327863:ONC327863 OWW327863:OWY327863 PGS327863:PGU327863 PQO327863:PQQ327863 QAK327863:QAM327863 QKG327863:QKI327863 QUC327863:QUE327863 RDY327863:REA327863 RNU327863:RNW327863 RXQ327863:RXS327863 SHM327863:SHO327863 SRI327863:SRK327863 TBE327863:TBG327863 TLA327863:TLC327863 TUW327863:TUY327863 UES327863:UEU327863 UOO327863:UOQ327863 UYK327863:UYM327863 VIG327863:VII327863 VSC327863:VSE327863 WBY327863:WCA327863 WLU327863:WLW327863 WVQ327863:WVS327863 I393399:K393399 JE393399:JG393399 TA393399:TC393399 ACW393399:ACY393399 AMS393399:AMU393399 AWO393399:AWQ393399 BGK393399:BGM393399 BQG393399:BQI393399 CAC393399:CAE393399 CJY393399:CKA393399 CTU393399:CTW393399 DDQ393399:DDS393399 DNM393399:DNO393399 DXI393399:DXK393399 EHE393399:EHG393399 ERA393399:ERC393399 FAW393399:FAY393399 FKS393399:FKU393399 FUO393399:FUQ393399 GEK393399:GEM393399 GOG393399:GOI393399 GYC393399:GYE393399 HHY393399:HIA393399 HRU393399:HRW393399 IBQ393399:IBS393399 ILM393399:ILO393399 IVI393399:IVK393399 JFE393399:JFG393399 JPA393399:JPC393399 JYW393399:JYY393399 KIS393399:KIU393399 KSO393399:KSQ393399 LCK393399:LCM393399 LMG393399:LMI393399 LWC393399:LWE393399 MFY393399:MGA393399 MPU393399:MPW393399 MZQ393399:MZS393399 NJM393399:NJO393399 NTI393399:NTK393399 ODE393399:ODG393399 ONA393399:ONC393399 OWW393399:OWY393399 PGS393399:PGU393399 PQO393399:PQQ393399 QAK393399:QAM393399 QKG393399:QKI393399 QUC393399:QUE393399 RDY393399:REA393399 RNU393399:RNW393399 RXQ393399:RXS393399 SHM393399:SHO393399 SRI393399:SRK393399 TBE393399:TBG393399 TLA393399:TLC393399 TUW393399:TUY393399 UES393399:UEU393399 UOO393399:UOQ393399 UYK393399:UYM393399 VIG393399:VII393399 VSC393399:VSE393399 WBY393399:WCA393399 WLU393399:WLW393399 WVQ393399:WVS393399 I458935:K458935 JE458935:JG458935 TA458935:TC458935 ACW458935:ACY458935 AMS458935:AMU458935 AWO458935:AWQ458935 BGK458935:BGM458935 BQG458935:BQI458935 CAC458935:CAE458935 CJY458935:CKA458935 CTU458935:CTW458935 DDQ458935:DDS458935 DNM458935:DNO458935 DXI458935:DXK458935 EHE458935:EHG458935 ERA458935:ERC458935 FAW458935:FAY458935 FKS458935:FKU458935 FUO458935:FUQ458935 GEK458935:GEM458935 GOG458935:GOI458935 GYC458935:GYE458935 HHY458935:HIA458935 HRU458935:HRW458935 IBQ458935:IBS458935 ILM458935:ILO458935 IVI458935:IVK458935 JFE458935:JFG458935 JPA458935:JPC458935 JYW458935:JYY458935 KIS458935:KIU458935 KSO458935:KSQ458935 LCK458935:LCM458935 LMG458935:LMI458935 LWC458935:LWE458935 MFY458935:MGA458935 MPU458935:MPW458935 MZQ458935:MZS458935 NJM458935:NJO458935 NTI458935:NTK458935 ODE458935:ODG458935 ONA458935:ONC458935 OWW458935:OWY458935 PGS458935:PGU458935 PQO458935:PQQ458935 QAK458935:QAM458935 QKG458935:QKI458935 QUC458935:QUE458935 RDY458935:REA458935 RNU458935:RNW458935 RXQ458935:RXS458935 SHM458935:SHO458935 SRI458935:SRK458935 TBE458935:TBG458935 TLA458935:TLC458935 TUW458935:TUY458935 UES458935:UEU458935 UOO458935:UOQ458935 UYK458935:UYM458935 VIG458935:VII458935 VSC458935:VSE458935 WBY458935:WCA458935 WLU458935:WLW458935 WVQ458935:WVS458935 I524471:K524471 JE524471:JG524471 TA524471:TC524471 ACW524471:ACY524471 AMS524471:AMU524471 AWO524471:AWQ524471 BGK524471:BGM524471 BQG524471:BQI524471 CAC524471:CAE524471 CJY524471:CKA524471 CTU524471:CTW524471 DDQ524471:DDS524471 DNM524471:DNO524471 DXI524471:DXK524471 EHE524471:EHG524471 ERA524471:ERC524471 FAW524471:FAY524471 FKS524471:FKU524471 FUO524471:FUQ524471 GEK524471:GEM524471 GOG524471:GOI524471 GYC524471:GYE524471 HHY524471:HIA524471 HRU524471:HRW524471 IBQ524471:IBS524471 ILM524471:ILO524471 IVI524471:IVK524471 JFE524471:JFG524471 JPA524471:JPC524471 JYW524471:JYY524471 KIS524471:KIU524471 KSO524471:KSQ524471 LCK524471:LCM524471 LMG524471:LMI524471 LWC524471:LWE524471 MFY524471:MGA524471 MPU524471:MPW524471 MZQ524471:MZS524471 NJM524471:NJO524471 NTI524471:NTK524471 ODE524471:ODG524471 ONA524471:ONC524471 OWW524471:OWY524471 PGS524471:PGU524471 PQO524471:PQQ524471 QAK524471:QAM524471 QKG524471:QKI524471 QUC524471:QUE524471 RDY524471:REA524471 RNU524471:RNW524471 RXQ524471:RXS524471 SHM524471:SHO524471 SRI524471:SRK524471 TBE524471:TBG524471 TLA524471:TLC524471 TUW524471:TUY524471 UES524471:UEU524471 UOO524471:UOQ524471 UYK524471:UYM524471 VIG524471:VII524471 VSC524471:VSE524471 WBY524471:WCA524471 WLU524471:WLW524471 WVQ524471:WVS524471 I590007:K590007 JE590007:JG590007 TA590007:TC590007 ACW590007:ACY590007 AMS590007:AMU590007 AWO590007:AWQ590007 BGK590007:BGM590007 BQG590007:BQI590007 CAC590007:CAE590007 CJY590007:CKA590007 CTU590007:CTW590007 DDQ590007:DDS590007 DNM590007:DNO590007 DXI590007:DXK590007 EHE590007:EHG590007 ERA590007:ERC590007 FAW590007:FAY590007 FKS590007:FKU590007 FUO590007:FUQ590007 GEK590007:GEM590007 GOG590007:GOI590007 GYC590007:GYE590007 HHY590007:HIA590007 HRU590007:HRW590007 IBQ590007:IBS590007 ILM590007:ILO590007 IVI590007:IVK590007 JFE590007:JFG590007 JPA590007:JPC590007 JYW590007:JYY590007 KIS590007:KIU590007 KSO590007:KSQ590007 LCK590007:LCM590007 LMG590007:LMI590007 LWC590007:LWE590007 MFY590007:MGA590007 MPU590007:MPW590007 MZQ590007:MZS590007 NJM590007:NJO590007 NTI590007:NTK590007 ODE590007:ODG590007 ONA590007:ONC590007 OWW590007:OWY590007 PGS590007:PGU590007 PQO590007:PQQ590007 QAK590007:QAM590007 QKG590007:QKI590007 QUC590007:QUE590007 RDY590007:REA590007 RNU590007:RNW590007 RXQ590007:RXS590007 SHM590007:SHO590007 SRI590007:SRK590007 TBE590007:TBG590007 TLA590007:TLC590007 TUW590007:TUY590007 UES590007:UEU590007 UOO590007:UOQ590007 UYK590007:UYM590007 VIG590007:VII590007 VSC590007:VSE590007 WBY590007:WCA590007 WLU590007:WLW590007 WVQ590007:WVS590007 I655543:K655543 JE655543:JG655543 TA655543:TC655543 ACW655543:ACY655543 AMS655543:AMU655543 AWO655543:AWQ655543 BGK655543:BGM655543 BQG655543:BQI655543 CAC655543:CAE655543 CJY655543:CKA655543 CTU655543:CTW655543 DDQ655543:DDS655543 DNM655543:DNO655543 DXI655543:DXK655543 EHE655543:EHG655543 ERA655543:ERC655543 FAW655543:FAY655543 FKS655543:FKU655543 FUO655543:FUQ655543 GEK655543:GEM655543 GOG655543:GOI655543 GYC655543:GYE655543 HHY655543:HIA655543 HRU655543:HRW655543 IBQ655543:IBS655543 ILM655543:ILO655543 IVI655543:IVK655543 JFE655543:JFG655543 JPA655543:JPC655543 JYW655543:JYY655543 KIS655543:KIU655543 KSO655543:KSQ655543 LCK655543:LCM655543 LMG655543:LMI655543 LWC655543:LWE655543 MFY655543:MGA655543 MPU655543:MPW655543 MZQ655543:MZS655543 NJM655543:NJO655543 NTI655543:NTK655543 ODE655543:ODG655543 ONA655543:ONC655543 OWW655543:OWY655543 PGS655543:PGU655543 PQO655543:PQQ655543 QAK655543:QAM655543 QKG655543:QKI655543 QUC655543:QUE655543 RDY655543:REA655543 RNU655543:RNW655543 RXQ655543:RXS655543 SHM655543:SHO655543 SRI655543:SRK655543 TBE655543:TBG655543 TLA655543:TLC655543 TUW655543:TUY655543 UES655543:UEU655543 UOO655543:UOQ655543 UYK655543:UYM655543 VIG655543:VII655543 VSC655543:VSE655543 WBY655543:WCA655543 WLU655543:WLW655543 WVQ655543:WVS655543 I721079:K721079 JE721079:JG721079 TA721079:TC721079 ACW721079:ACY721079 AMS721079:AMU721079 AWO721079:AWQ721079 BGK721079:BGM721079 BQG721079:BQI721079 CAC721079:CAE721079 CJY721079:CKA721079 CTU721079:CTW721079 DDQ721079:DDS721079 DNM721079:DNO721079 DXI721079:DXK721079 EHE721079:EHG721079 ERA721079:ERC721079 FAW721079:FAY721079 FKS721079:FKU721079 FUO721079:FUQ721079 GEK721079:GEM721079 GOG721079:GOI721079 GYC721079:GYE721079 HHY721079:HIA721079 HRU721079:HRW721079 IBQ721079:IBS721079 ILM721079:ILO721079 IVI721079:IVK721079 JFE721079:JFG721079 JPA721079:JPC721079 JYW721079:JYY721079 KIS721079:KIU721079 KSO721079:KSQ721079 LCK721079:LCM721079 LMG721079:LMI721079 LWC721079:LWE721079 MFY721079:MGA721079 MPU721079:MPW721079 MZQ721079:MZS721079 NJM721079:NJO721079 NTI721079:NTK721079 ODE721079:ODG721079 ONA721079:ONC721079 OWW721079:OWY721079 PGS721079:PGU721079 PQO721079:PQQ721079 QAK721079:QAM721079 QKG721079:QKI721079 QUC721079:QUE721079 RDY721079:REA721079 RNU721079:RNW721079 RXQ721079:RXS721079 SHM721079:SHO721079 SRI721079:SRK721079 TBE721079:TBG721079 TLA721079:TLC721079 TUW721079:TUY721079 UES721079:UEU721079 UOO721079:UOQ721079 UYK721079:UYM721079 VIG721079:VII721079 VSC721079:VSE721079 WBY721079:WCA721079 WLU721079:WLW721079 WVQ721079:WVS721079 I786615:K786615 JE786615:JG786615 TA786615:TC786615 ACW786615:ACY786615 AMS786615:AMU786615 AWO786615:AWQ786615 BGK786615:BGM786615 BQG786615:BQI786615 CAC786615:CAE786615 CJY786615:CKA786615 CTU786615:CTW786615 DDQ786615:DDS786615 DNM786615:DNO786615 DXI786615:DXK786615 EHE786615:EHG786615 ERA786615:ERC786615 FAW786615:FAY786615 FKS786615:FKU786615 FUO786615:FUQ786615 GEK786615:GEM786615 GOG786615:GOI786615 GYC786615:GYE786615 HHY786615:HIA786615 HRU786615:HRW786615 IBQ786615:IBS786615 ILM786615:ILO786615 IVI786615:IVK786615 JFE786615:JFG786615 JPA786615:JPC786615 JYW786615:JYY786615 KIS786615:KIU786615 KSO786615:KSQ786615 LCK786615:LCM786615 LMG786615:LMI786615 LWC786615:LWE786615 MFY786615:MGA786615 MPU786615:MPW786615 MZQ786615:MZS786615 NJM786615:NJO786615 NTI786615:NTK786615 ODE786615:ODG786615 ONA786615:ONC786615 OWW786615:OWY786615 PGS786615:PGU786615 PQO786615:PQQ786615 QAK786615:QAM786615 QKG786615:QKI786615 QUC786615:QUE786615 RDY786615:REA786615 RNU786615:RNW786615 RXQ786615:RXS786615 SHM786615:SHO786615 SRI786615:SRK786615 TBE786615:TBG786615 TLA786615:TLC786615 TUW786615:TUY786615 UES786615:UEU786615 UOO786615:UOQ786615 UYK786615:UYM786615 VIG786615:VII786615 VSC786615:VSE786615 WBY786615:WCA786615 WLU786615:WLW786615 WVQ786615:WVS786615 I852151:K852151 JE852151:JG852151 TA852151:TC852151 ACW852151:ACY852151 AMS852151:AMU852151 AWO852151:AWQ852151 BGK852151:BGM852151 BQG852151:BQI852151 CAC852151:CAE852151 CJY852151:CKA852151 CTU852151:CTW852151 DDQ852151:DDS852151 DNM852151:DNO852151 DXI852151:DXK852151 EHE852151:EHG852151 ERA852151:ERC852151 FAW852151:FAY852151 FKS852151:FKU852151 FUO852151:FUQ852151 GEK852151:GEM852151 GOG852151:GOI852151 GYC852151:GYE852151 HHY852151:HIA852151 HRU852151:HRW852151 IBQ852151:IBS852151 ILM852151:ILO852151 IVI852151:IVK852151 JFE852151:JFG852151 JPA852151:JPC852151 JYW852151:JYY852151 KIS852151:KIU852151 KSO852151:KSQ852151 LCK852151:LCM852151 LMG852151:LMI852151 LWC852151:LWE852151 MFY852151:MGA852151 MPU852151:MPW852151 MZQ852151:MZS852151 NJM852151:NJO852151 NTI852151:NTK852151 ODE852151:ODG852151 ONA852151:ONC852151 OWW852151:OWY852151 PGS852151:PGU852151 PQO852151:PQQ852151 QAK852151:QAM852151 QKG852151:QKI852151 QUC852151:QUE852151 RDY852151:REA852151 RNU852151:RNW852151 RXQ852151:RXS852151 SHM852151:SHO852151 SRI852151:SRK852151 TBE852151:TBG852151 TLA852151:TLC852151 TUW852151:TUY852151 UES852151:UEU852151 UOO852151:UOQ852151 UYK852151:UYM852151 VIG852151:VII852151 VSC852151:VSE852151 WBY852151:WCA852151 WLU852151:WLW852151 WVQ852151:WVS852151 I917687:K917687 JE917687:JG917687 TA917687:TC917687 ACW917687:ACY917687 AMS917687:AMU917687 AWO917687:AWQ917687 BGK917687:BGM917687 BQG917687:BQI917687 CAC917687:CAE917687 CJY917687:CKA917687 CTU917687:CTW917687 DDQ917687:DDS917687 DNM917687:DNO917687 DXI917687:DXK917687 EHE917687:EHG917687 ERA917687:ERC917687 FAW917687:FAY917687 FKS917687:FKU917687 FUO917687:FUQ917687 GEK917687:GEM917687 GOG917687:GOI917687 GYC917687:GYE917687 HHY917687:HIA917687 HRU917687:HRW917687 IBQ917687:IBS917687 ILM917687:ILO917687 IVI917687:IVK917687 JFE917687:JFG917687 JPA917687:JPC917687 JYW917687:JYY917687 KIS917687:KIU917687 KSO917687:KSQ917687 LCK917687:LCM917687 LMG917687:LMI917687 LWC917687:LWE917687 MFY917687:MGA917687 MPU917687:MPW917687 MZQ917687:MZS917687 NJM917687:NJO917687 NTI917687:NTK917687 ODE917687:ODG917687 ONA917687:ONC917687 OWW917687:OWY917687 PGS917687:PGU917687 PQO917687:PQQ917687 QAK917687:QAM917687 QKG917687:QKI917687 QUC917687:QUE917687 RDY917687:REA917687 RNU917687:RNW917687 RXQ917687:RXS917687 SHM917687:SHO917687 SRI917687:SRK917687 TBE917687:TBG917687 TLA917687:TLC917687 TUW917687:TUY917687 UES917687:UEU917687 UOO917687:UOQ917687 UYK917687:UYM917687 VIG917687:VII917687 VSC917687:VSE917687 WBY917687:WCA917687 WLU917687:WLW917687 WVQ917687:WVS917687 I983223:K983223 JE983223:JG983223 TA983223:TC983223 ACW983223:ACY983223 AMS983223:AMU983223 AWO983223:AWQ983223 BGK983223:BGM983223 BQG983223:BQI983223 CAC983223:CAE983223 CJY983223:CKA983223 CTU983223:CTW983223 DDQ983223:DDS983223 DNM983223:DNO983223 DXI983223:DXK983223 EHE983223:EHG983223 ERA983223:ERC983223 FAW983223:FAY983223 FKS983223:FKU983223 FUO983223:FUQ983223 GEK983223:GEM983223 GOG983223:GOI983223 GYC983223:GYE983223 HHY983223:HIA983223 HRU983223:HRW983223 IBQ983223:IBS983223 ILM983223:ILO983223 IVI983223:IVK983223 JFE983223:JFG983223 JPA983223:JPC983223 JYW983223:JYY983223 KIS983223:KIU983223 KSO983223:KSQ983223 LCK983223:LCM983223 LMG983223:LMI983223 LWC983223:LWE983223 MFY983223:MGA983223 MPU983223:MPW983223 MZQ983223:MZS983223 NJM983223:NJO983223 NTI983223:NTK983223 ODE983223:ODG983223 ONA983223:ONC983223 OWW983223:OWY983223 PGS983223:PGU983223 PQO983223:PQQ983223 QAK983223:QAM983223 QKG983223:QKI983223 QUC983223:QUE983223 RDY983223:REA983223 RNU983223:RNW983223 RXQ983223:RXS983223 SHM983223:SHO983223 SRI983223:SRK983223 TBE983223:TBG983223 TLA983223:TLC983223 TUW983223:TUY983223 UES983223:UEU983223 UOO983223:UOQ983223 UYK983223:UYM983223 VIG983223:VII983223 VSC983223:VSE983223 WBY983223:WCA983223 WLU983223:WLW983223 WVQ983223:WVS983223 L42:N42 JH42:JJ42 TD42:TF42 ACZ42:ADB42 AMV42:AMX42 AWR42:AWT42 BGN42:BGP42 BQJ42:BQL42 CAF42:CAH42 CKB42:CKD42 CTX42:CTZ42 DDT42:DDV42 DNP42:DNR42 DXL42:DXN42 EHH42:EHJ42 ERD42:ERF42 FAZ42:FBB42 FKV42:FKX42 FUR42:FUT42 GEN42:GEP42 GOJ42:GOL42 GYF42:GYH42 HIB42:HID42 HRX42:HRZ42 IBT42:IBV42 ILP42:ILR42 IVL42:IVN42 JFH42:JFJ42 JPD42:JPF42 JYZ42:JZB42 KIV42:KIX42 KSR42:KST42 LCN42:LCP42 LMJ42:LML42 LWF42:LWH42 MGB42:MGD42 MPX42:MPZ42 MZT42:MZV42 NJP42:NJR42 NTL42:NTN42 ODH42:ODJ42 OND42:ONF42 OWZ42:OXB42 PGV42:PGX42 PQR42:PQT42 QAN42:QAP42 QKJ42:QKL42 QUF42:QUH42 REB42:RED42 RNX42:RNZ42 RXT42:RXV42 SHP42:SHR42 SRL42:SRN42 TBH42:TBJ42 TLD42:TLF42 TUZ42:TVB42 UEV42:UEX42 UOR42:UOT42 UYN42:UYP42 VIJ42:VIL42 VSF42:VSH42 WCB42:WCD42 WLX42:WLZ42 WVT42:WVV42 L65578:N65578 JH65578:JJ65578 TD65578:TF65578 ACZ65578:ADB65578 AMV65578:AMX65578 AWR65578:AWT65578 BGN65578:BGP65578 BQJ65578:BQL65578 CAF65578:CAH65578 CKB65578:CKD65578 CTX65578:CTZ65578 DDT65578:DDV65578 DNP65578:DNR65578 DXL65578:DXN65578 EHH65578:EHJ65578 ERD65578:ERF65578 FAZ65578:FBB65578 FKV65578:FKX65578 FUR65578:FUT65578 GEN65578:GEP65578 GOJ65578:GOL65578 GYF65578:GYH65578 HIB65578:HID65578 HRX65578:HRZ65578 IBT65578:IBV65578 ILP65578:ILR65578 IVL65578:IVN65578 JFH65578:JFJ65578 JPD65578:JPF65578 JYZ65578:JZB65578 KIV65578:KIX65578 KSR65578:KST65578 LCN65578:LCP65578 LMJ65578:LML65578 LWF65578:LWH65578 MGB65578:MGD65578 MPX65578:MPZ65578 MZT65578:MZV65578 NJP65578:NJR65578 NTL65578:NTN65578 ODH65578:ODJ65578 OND65578:ONF65578 OWZ65578:OXB65578 PGV65578:PGX65578 PQR65578:PQT65578 QAN65578:QAP65578 QKJ65578:QKL65578 QUF65578:QUH65578 REB65578:RED65578 RNX65578:RNZ65578 RXT65578:RXV65578 SHP65578:SHR65578 SRL65578:SRN65578 TBH65578:TBJ65578 TLD65578:TLF65578 TUZ65578:TVB65578 UEV65578:UEX65578 UOR65578:UOT65578 UYN65578:UYP65578 VIJ65578:VIL65578 VSF65578:VSH65578 WCB65578:WCD65578 WLX65578:WLZ65578 WVT65578:WVV65578 L131114:N131114 JH131114:JJ131114 TD131114:TF131114 ACZ131114:ADB131114 AMV131114:AMX131114 AWR131114:AWT131114 BGN131114:BGP131114 BQJ131114:BQL131114 CAF131114:CAH131114 CKB131114:CKD131114 CTX131114:CTZ131114 DDT131114:DDV131114 DNP131114:DNR131114 DXL131114:DXN131114 EHH131114:EHJ131114 ERD131114:ERF131114 FAZ131114:FBB131114 FKV131114:FKX131114 FUR131114:FUT131114 GEN131114:GEP131114 GOJ131114:GOL131114 GYF131114:GYH131114 HIB131114:HID131114 HRX131114:HRZ131114 IBT131114:IBV131114 ILP131114:ILR131114 IVL131114:IVN131114 JFH131114:JFJ131114 JPD131114:JPF131114 JYZ131114:JZB131114 KIV131114:KIX131114 KSR131114:KST131114 LCN131114:LCP131114 LMJ131114:LML131114 LWF131114:LWH131114 MGB131114:MGD131114 MPX131114:MPZ131114 MZT131114:MZV131114 NJP131114:NJR131114 NTL131114:NTN131114 ODH131114:ODJ131114 OND131114:ONF131114 OWZ131114:OXB131114 PGV131114:PGX131114 PQR131114:PQT131114 QAN131114:QAP131114 QKJ131114:QKL131114 QUF131114:QUH131114 REB131114:RED131114 RNX131114:RNZ131114 RXT131114:RXV131114 SHP131114:SHR131114 SRL131114:SRN131114 TBH131114:TBJ131114 TLD131114:TLF131114 TUZ131114:TVB131114 UEV131114:UEX131114 UOR131114:UOT131114 UYN131114:UYP131114 VIJ131114:VIL131114 VSF131114:VSH131114 WCB131114:WCD131114 WLX131114:WLZ131114 WVT131114:WVV131114 L196650:N196650 JH196650:JJ196650 TD196650:TF196650 ACZ196650:ADB196650 AMV196650:AMX196650 AWR196650:AWT196650 BGN196650:BGP196650 BQJ196650:BQL196650 CAF196650:CAH196650 CKB196650:CKD196650 CTX196650:CTZ196650 DDT196650:DDV196650 DNP196650:DNR196650 DXL196650:DXN196650 EHH196650:EHJ196650 ERD196650:ERF196650 FAZ196650:FBB196650 FKV196650:FKX196650 FUR196650:FUT196650 GEN196650:GEP196650 GOJ196650:GOL196650 GYF196650:GYH196650 HIB196650:HID196650 HRX196650:HRZ196650 IBT196650:IBV196650 ILP196650:ILR196650 IVL196650:IVN196650 JFH196650:JFJ196650 JPD196650:JPF196650 JYZ196650:JZB196650 KIV196650:KIX196650 KSR196650:KST196650 LCN196650:LCP196650 LMJ196650:LML196650 LWF196650:LWH196650 MGB196650:MGD196650 MPX196650:MPZ196650 MZT196650:MZV196650 NJP196650:NJR196650 NTL196650:NTN196650 ODH196650:ODJ196650 OND196650:ONF196650 OWZ196650:OXB196650 PGV196650:PGX196650 PQR196650:PQT196650 QAN196650:QAP196650 QKJ196650:QKL196650 QUF196650:QUH196650 REB196650:RED196650 RNX196650:RNZ196650 RXT196650:RXV196650 SHP196650:SHR196650 SRL196650:SRN196650 TBH196650:TBJ196650 TLD196650:TLF196650 TUZ196650:TVB196650 UEV196650:UEX196650 UOR196650:UOT196650 UYN196650:UYP196650 VIJ196650:VIL196650 VSF196650:VSH196650 WCB196650:WCD196650 WLX196650:WLZ196650 WVT196650:WVV196650 L262186:N262186 JH262186:JJ262186 TD262186:TF262186 ACZ262186:ADB262186 AMV262186:AMX262186 AWR262186:AWT262186 BGN262186:BGP262186 BQJ262186:BQL262186 CAF262186:CAH262186 CKB262186:CKD262186 CTX262186:CTZ262186 DDT262186:DDV262186 DNP262186:DNR262186 DXL262186:DXN262186 EHH262186:EHJ262186 ERD262186:ERF262186 FAZ262186:FBB262186 FKV262186:FKX262186 FUR262186:FUT262186 GEN262186:GEP262186 GOJ262186:GOL262186 GYF262186:GYH262186 HIB262186:HID262186 HRX262186:HRZ262186 IBT262186:IBV262186 ILP262186:ILR262186 IVL262186:IVN262186 JFH262186:JFJ262186 JPD262186:JPF262186 JYZ262186:JZB262186 KIV262186:KIX262186 KSR262186:KST262186 LCN262186:LCP262186 LMJ262186:LML262186 LWF262186:LWH262186 MGB262186:MGD262186 MPX262186:MPZ262186 MZT262186:MZV262186 NJP262186:NJR262186 NTL262186:NTN262186 ODH262186:ODJ262186 OND262186:ONF262186 OWZ262186:OXB262186 PGV262186:PGX262186 PQR262186:PQT262186 QAN262186:QAP262186 QKJ262186:QKL262186 QUF262186:QUH262186 REB262186:RED262186 RNX262186:RNZ262186 RXT262186:RXV262186 SHP262186:SHR262186 SRL262186:SRN262186 TBH262186:TBJ262186 TLD262186:TLF262186 TUZ262186:TVB262186 UEV262186:UEX262186 UOR262186:UOT262186 UYN262186:UYP262186 VIJ262186:VIL262186 VSF262186:VSH262186 WCB262186:WCD262186 WLX262186:WLZ262186 WVT262186:WVV262186 L327722:N327722 JH327722:JJ327722 TD327722:TF327722 ACZ327722:ADB327722 AMV327722:AMX327722 AWR327722:AWT327722 BGN327722:BGP327722 BQJ327722:BQL327722 CAF327722:CAH327722 CKB327722:CKD327722 CTX327722:CTZ327722 DDT327722:DDV327722 DNP327722:DNR327722 DXL327722:DXN327722 EHH327722:EHJ327722 ERD327722:ERF327722 FAZ327722:FBB327722 FKV327722:FKX327722 FUR327722:FUT327722 GEN327722:GEP327722 GOJ327722:GOL327722 GYF327722:GYH327722 HIB327722:HID327722 HRX327722:HRZ327722 IBT327722:IBV327722 ILP327722:ILR327722 IVL327722:IVN327722 JFH327722:JFJ327722 JPD327722:JPF327722 JYZ327722:JZB327722 KIV327722:KIX327722 KSR327722:KST327722 LCN327722:LCP327722 LMJ327722:LML327722 LWF327722:LWH327722 MGB327722:MGD327722 MPX327722:MPZ327722 MZT327722:MZV327722 NJP327722:NJR327722 NTL327722:NTN327722 ODH327722:ODJ327722 OND327722:ONF327722 OWZ327722:OXB327722 PGV327722:PGX327722 PQR327722:PQT327722 QAN327722:QAP327722 QKJ327722:QKL327722 QUF327722:QUH327722 REB327722:RED327722 RNX327722:RNZ327722 RXT327722:RXV327722 SHP327722:SHR327722 SRL327722:SRN327722 TBH327722:TBJ327722 TLD327722:TLF327722 TUZ327722:TVB327722 UEV327722:UEX327722 UOR327722:UOT327722 UYN327722:UYP327722 VIJ327722:VIL327722 VSF327722:VSH327722 WCB327722:WCD327722 WLX327722:WLZ327722 WVT327722:WVV327722 L393258:N393258 JH393258:JJ393258 TD393258:TF393258 ACZ393258:ADB393258 AMV393258:AMX393258 AWR393258:AWT393258 BGN393258:BGP393258 BQJ393258:BQL393258 CAF393258:CAH393258 CKB393258:CKD393258 CTX393258:CTZ393258 DDT393258:DDV393258 DNP393258:DNR393258 DXL393258:DXN393258 EHH393258:EHJ393258 ERD393258:ERF393258 FAZ393258:FBB393258 FKV393258:FKX393258 FUR393258:FUT393258 GEN393258:GEP393258 GOJ393258:GOL393258 GYF393258:GYH393258 HIB393258:HID393258 HRX393258:HRZ393258 IBT393258:IBV393258 ILP393258:ILR393258 IVL393258:IVN393258 JFH393258:JFJ393258 JPD393258:JPF393258 JYZ393258:JZB393258 KIV393258:KIX393258 KSR393258:KST393258 LCN393258:LCP393258 LMJ393258:LML393258 LWF393258:LWH393258 MGB393258:MGD393258 MPX393258:MPZ393258 MZT393258:MZV393258 NJP393258:NJR393258 NTL393258:NTN393258 ODH393258:ODJ393258 OND393258:ONF393258 OWZ393258:OXB393258 PGV393258:PGX393258 PQR393258:PQT393258 QAN393258:QAP393258 QKJ393258:QKL393258 QUF393258:QUH393258 REB393258:RED393258 RNX393258:RNZ393258 RXT393258:RXV393258 SHP393258:SHR393258 SRL393258:SRN393258 TBH393258:TBJ393258 TLD393258:TLF393258 TUZ393258:TVB393258 UEV393258:UEX393258 UOR393258:UOT393258 UYN393258:UYP393258 VIJ393258:VIL393258 VSF393258:VSH393258 WCB393258:WCD393258 WLX393258:WLZ393258 WVT393258:WVV393258 L458794:N458794 JH458794:JJ458794 TD458794:TF458794 ACZ458794:ADB458794 AMV458794:AMX458794 AWR458794:AWT458794 BGN458794:BGP458794 BQJ458794:BQL458794 CAF458794:CAH458794 CKB458794:CKD458794 CTX458794:CTZ458794 DDT458794:DDV458794 DNP458794:DNR458794 DXL458794:DXN458794 EHH458794:EHJ458794 ERD458794:ERF458794 FAZ458794:FBB458794 FKV458794:FKX458794 FUR458794:FUT458794 GEN458794:GEP458794 GOJ458794:GOL458794 GYF458794:GYH458794 HIB458794:HID458794 HRX458794:HRZ458794 IBT458794:IBV458794 ILP458794:ILR458794 IVL458794:IVN458794 JFH458794:JFJ458794 JPD458794:JPF458794 JYZ458794:JZB458794 KIV458794:KIX458794 KSR458794:KST458794 LCN458794:LCP458794 LMJ458794:LML458794 LWF458794:LWH458794 MGB458794:MGD458794 MPX458794:MPZ458794 MZT458794:MZV458794 NJP458794:NJR458794 NTL458794:NTN458794 ODH458794:ODJ458794 OND458794:ONF458794 OWZ458794:OXB458794 PGV458794:PGX458794 PQR458794:PQT458794 QAN458794:QAP458794 QKJ458794:QKL458794 QUF458794:QUH458794 REB458794:RED458794 RNX458794:RNZ458794 RXT458794:RXV458794 SHP458794:SHR458794 SRL458794:SRN458794 TBH458794:TBJ458794 TLD458794:TLF458794 TUZ458794:TVB458794 UEV458794:UEX458794 UOR458794:UOT458794 UYN458794:UYP458794 VIJ458794:VIL458794 VSF458794:VSH458794 WCB458794:WCD458794 WLX458794:WLZ458794 WVT458794:WVV458794 L524330:N524330 JH524330:JJ524330 TD524330:TF524330 ACZ524330:ADB524330 AMV524330:AMX524330 AWR524330:AWT524330 BGN524330:BGP524330 BQJ524330:BQL524330 CAF524330:CAH524330 CKB524330:CKD524330 CTX524330:CTZ524330 DDT524330:DDV524330 DNP524330:DNR524330 DXL524330:DXN524330 EHH524330:EHJ524330 ERD524330:ERF524330 FAZ524330:FBB524330 FKV524330:FKX524330 FUR524330:FUT524330 GEN524330:GEP524330 GOJ524330:GOL524330 GYF524330:GYH524330 HIB524330:HID524330 HRX524330:HRZ524330 IBT524330:IBV524330 ILP524330:ILR524330 IVL524330:IVN524330 JFH524330:JFJ524330 JPD524330:JPF524330 JYZ524330:JZB524330 KIV524330:KIX524330 KSR524330:KST524330 LCN524330:LCP524330 LMJ524330:LML524330 LWF524330:LWH524330 MGB524330:MGD524330 MPX524330:MPZ524330 MZT524330:MZV524330 NJP524330:NJR524330 NTL524330:NTN524330 ODH524330:ODJ524330 OND524330:ONF524330 OWZ524330:OXB524330 PGV524330:PGX524330 PQR524330:PQT524330 QAN524330:QAP524330 QKJ524330:QKL524330 QUF524330:QUH524330 REB524330:RED524330 RNX524330:RNZ524330 RXT524330:RXV524330 SHP524330:SHR524330 SRL524330:SRN524330 TBH524330:TBJ524330 TLD524330:TLF524330 TUZ524330:TVB524330 UEV524330:UEX524330 UOR524330:UOT524330 UYN524330:UYP524330 VIJ524330:VIL524330 VSF524330:VSH524330 WCB524330:WCD524330 WLX524330:WLZ524330 WVT524330:WVV524330 L589866:N589866 JH589866:JJ589866 TD589866:TF589866 ACZ589866:ADB589866 AMV589866:AMX589866 AWR589866:AWT589866 BGN589866:BGP589866 BQJ589866:BQL589866 CAF589866:CAH589866 CKB589866:CKD589866 CTX589866:CTZ589866 DDT589866:DDV589866 DNP589866:DNR589866 DXL589866:DXN589866 EHH589866:EHJ589866 ERD589866:ERF589866 FAZ589866:FBB589866 FKV589866:FKX589866 FUR589866:FUT589866 GEN589866:GEP589866 GOJ589866:GOL589866 GYF589866:GYH589866 HIB589866:HID589866 HRX589866:HRZ589866 IBT589866:IBV589866 ILP589866:ILR589866 IVL589866:IVN589866 JFH589866:JFJ589866 JPD589866:JPF589866 JYZ589866:JZB589866 KIV589866:KIX589866 KSR589866:KST589866 LCN589866:LCP589866 LMJ589866:LML589866 LWF589866:LWH589866 MGB589866:MGD589866 MPX589866:MPZ589866 MZT589866:MZV589866 NJP589866:NJR589866 NTL589866:NTN589866 ODH589866:ODJ589866 OND589866:ONF589866 OWZ589866:OXB589866 PGV589866:PGX589866 PQR589866:PQT589866 QAN589866:QAP589866 QKJ589866:QKL589866 QUF589866:QUH589866 REB589866:RED589866 RNX589866:RNZ589866 RXT589866:RXV589866 SHP589866:SHR589866 SRL589866:SRN589866 TBH589866:TBJ589866 TLD589866:TLF589866 TUZ589866:TVB589866 UEV589866:UEX589866 UOR589866:UOT589866 UYN589866:UYP589866 VIJ589866:VIL589866 VSF589866:VSH589866 WCB589866:WCD589866 WLX589866:WLZ589866 WVT589866:WVV589866 L655402:N655402 JH655402:JJ655402 TD655402:TF655402 ACZ655402:ADB655402 AMV655402:AMX655402 AWR655402:AWT655402 BGN655402:BGP655402 BQJ655402:BQL655402 CAF655402:CAH655402 CKB655402:CKD655402 CTX655402:CTZ655402 DDT655402:DDV655402 DNP655402:DNR655402 DXL655402:DXN655402 EHH655402:EHJ655402 ERD655402:ERF655402 FAZ655402:FBB655402 FKV655402:FKX655402 FUR655402:FUT655402 GEN655402:GEP655402 GOJ655402:GOL655402 GYF655402:GYH655402 HIB655402:HID655402 HRX655402:HRZ655402 IBT655402:IBV655402 ILP655402:ILR655402 IVL655402:IVN655402 JFH655402:JFJ655402 JPD655402:JPF655402 JYZ655402:JZB655402 KIV655402:KIX655402 KSR655402:KST655402 LCN655402:LCP655402 LMJ655402:LML655402 LWF655402:LWH655402 MGB655402:MGD655402 MPX655402:MPZ655402 MZT655402:MZV655402 NJP655402:NJR655402 NTL655402:NTN655402 ODH655402:ODJ655402 OND655402:ONF655402 OWZ655402:OXB655402 PGV655402:PGX655402 PQR655402:PQT655402 QAN655402:QAP655402 QKJ655402:QKL655402 QUF655402:QUH655402 REB655402:RED655402 RNX655402:RNZ655402 RXT655402:RXV655402 SHP655402:SHR655402 SRL655402:SRN655402 TBH655402:TBJ655402 TLD655402:TLF655402 TUZ655402:TVB655402 UEV655402:UEX655402 UOR655402:UOT655402 UYN655402:UYP655402 VIJ655402:VIL655402 VSF655402:VSH655402 WCB655402:WCD655402 WLX655402:WLZ655402 WVT655402:WVV655402 L720938:N720938 JH720938:JJ720938 TD720938:TF720938 ACZ720938:ADB720938 AMV720938:AMX720938 AWR720938:AWT720938 BGN720938:BGP720938 BQJ720938:BQL720938 CAF720938:CAH720938 CKB720938:CKD720938 CTX720938:CTZ720938 DDT720938:DDV720938 DNP720938:DNR720938 DXL720938:DXN720938 EHH720938:EHJ720938 ERD720938:ERF720938 FAZ720938:FBB720938 FKV720938:FKX720938 FUR720938:FUT720938 GEN720938:GEP720938 GOJ720938:GOL720938 GYF720938:GYH720938 HIB720938:HID720938 HRX720938:HRZ720938 IBT720938:IBV720938 ILP720938:ILR720938 IVL720938:IVN720938 JFH720938:JFJ720938 JPD720938:JPF720938 JYZ720938:JZB720938 KIV720938:KIX720938 KSR720938:KST720938 LCN720938:LCP720938 LMJ720938:LML720938 LWF720938:LWH720938 MGB720938:MGD720938 MPX720938:MPZ720938 MZT720938:MZV720938 NJP720938:NJR720938 NTL720938:NTN720938 ODH720938:ODJ720938 OND720938:ONF720938 OWZ720938:OXB720938 PGV720938:PGX720938 PQR720938:PQT720938 QAN720938:QAP720938 QKJ720938:QKL720938 QUF720938:QUH720938 REB720938:RED720938 RNX720938:RNZ720938 RXT720938:RXV720938 SHP720938:SHR720938 SRL720938:SRN720938 TBH720938:TBJ720938 TLD720938:TLF720938 TUZ720938:TVB720938 UEV720938:UEX720938 UOR720938:UOT720938 UYN720938:UYP720938 VIJ720938:VIL720938 VSF720938:VSH720938 WCB720938:WCD720938 WLX720938:WLZ720938 WVT720938:WVV720938 L786474:N786474 JH786474:JJ786474 TD786474:TF786474 ACZ786474:ADB786474 AMV786474:AMX786474 AWR786474:AWT786474 BGN786474:BGP786474 BQJ786474:BQL786474 CAF786474:CAH786474 CKB786474:CKD786474 CTX786474:CTZ786474 DDT786474:DDV786474 DNP786474:DNR786474 DXL786474:DXN786474 EHH786474:EHJ786474 ERD786474:ERF786474 FAZ786474:FBB786474 FKV786474:FKX786474 FUR786474:FUT786474 GEN786474:GEP786474 GOJ786474:GOL786474 GYF786474:GYH786474 HIB786474:HID786474 HRX786474:HRZ786474 IBT786474:IBV786474 ILP786474:ILR786474 IVL786474:IVN786474 JFH786474:JFJ786474 JPD786474:JPF786474 JYZ786474:JZB786474 KIV786474:KIX786474 KSR786474:KST786474 LCN786474:LCP786474 LMJ786474:LML786474 LWF786474:LWH786474 MGB786474:MGD786474 MPX786474:MPZ786474 MZT786474:MZV786474 NJP786474:NJR786474 NTL786474:NTN786474 ODH786474:ODJ786474 OND786474:ONF786474 OWZ786474:OXB786474 PGV786474:PGX786474 PQR786474:PQT786474 QAN786474:QAP786474 QKJ786474:QKL786474 QUF786474:QUH786474 REB786474:RED786474 RNX786474:RNZ786474 RXT786474:RXV786474 SHP786474:SHR786474 SRL786474:SRN786474 TBH786474:TBJ786474 TLD786474:TLF786474 TUZ786474:TVB786474 UEV786474:UEX786474 UOR786474:UOT786474 UYN786474:UYP786474 VIJ786474:VIL786474 VSF786474:VSH786474 WCB786474:WCD786474 WLX786474:WLZ786474 WVT786474:WVV786474 L852010:N852010 JH852010:JJ852010 TD852010:TF852010 ACZ852010:ADB852010 AMV852010:AMX852010 AWR852010:AWT852010 BGN852010:BGP852010 BQJ852010:BQL852010 CAF852010:CAH852010 CKB852010:CKD852010 CTX852010:CTZ852010 DDT852010:DDV852010 DNP852010:DNR852010 DXL852010:DXN852010 EHH852010:EHJ852010 ERD852010:ERF852010 FAZ852010:FBB852010 FKV852010:FKX852010 FUR852010:FUT852010 GEN852010:GEP852010 GOJ852010:GOL852010 GYF852010:GYH852010 HIB852010:HID852010 HRX852010:HRZ852010 IBT852010:IBV852010 ILP852010:ILR852010 IVL852010:IVN852010 JFH852010:JFJ852010 JPD852010:JPF852010 JYZ852010:JZB852010 KIV852010:KIX852010 KSR852010:KST852010 LCN852010:LCP852010 LMJ852010:LML852010 LWF852010:LWH852010 MGB852010:MGD852010 MPX852010:MPZ852010 MZT852010:MZV852010 NJP852010:NJR852010 NTL852010:NTN852010 ODH852010:ODJ852010 OND852010:ONF852010 OWZ852010:OXB852010 PGV852010:PGX852010 PQR852010:PQT852010 QAN852010:QAP852010 QKJ852010:QKL852010 QUF852010:QUH852010 REB852010:RED852010 RNX852010:RNZ852010 RXT852010:RXV852010 SHP852010:SHR852010 SRL852010:SRN852010 TBH852010:TBJ852010 TLD852010:TLF852010 TUZ852010:TVB852010 UEV852010:UEX852010 UOR852010:UOT852010 UYN852010:UYP852010 VIJ852010:VIL852010 VSF852010:VSH852010 WCB852010:WCD852010 WLX852010:WLZ852010 WVT852010:WVV852010 L917546:N917546 JH917546:JJ917546 TD917546:TF917546 ACZ917546:ADB917546 AMV917546:AMX917546 AWR917546:AWT917546 BGN917546:BGP917546 BQJ917546:BQL917546 CAF917546:CAH917546 CKB917546:CKD917546 CTX917546:CTZ917546 DDT917546:DDV917546 DNP917546:DNR917546 DXL917546:DXN917546 EHH917546:EHJ917546 ERD917546:ERF917546 FAZ917546:FBB917546 FKV917546:FKX917546 FUR917546:FUT917546 GEN917546:GEP917546 GOJ917546:GOL917546 GYF917546:GYH917546 HIB917546:HID917546 HRX917546:HRZ917546 IBT917546:IBV917546 ILP917546:ILR917546 IVL917546:IVN917546 JFH917546:JFJ917546 JPD917546:JPF917546 JYZ917546:JZB917546 KIV917546:KIX917546 KSR917546:KST917546 LCN917546:LCP917546 LMJ917546:LML917546 LWF917546:LWH917546 MGB917546:MGD917546 MPX917546:MPZ917546 MZT917546:MZV917546 NJP917546:NJR917546 NTL917546:NTN917546 ODH917546:ODJ917546 OND917546:ONF917546 OWZ917546:OXB917546 PGV917546:PGX917546 PQR917546:PQT917546 QAN917546:QAP917546 QKJ917546:QKL917546 QUF917546:QUH917546 REB917546:RED917546 RNX917546:RNZ917546 RXT917546:RXV917546 SHP917546:SHR917546 SRL917546:SRN917546 TBH917546:TBJ917546 TLD917546:TLF917546 TUZ917546:TVB917546 UEV917546:UEX917546 UOR917546:UOT917546 UYN917546:UYP917546 VIJ917546:VIL917546 VSF917546:VSH917546 WCB917546:WCD917546 WLX917546:WLZ917546 WVT917546:WVV917546 L983082:N983082 JH983082:JJ983082 TD983082:TF983082 ACZ983082:ADB983082 AMV983082:AMX983082 AWR983082:AWT983082 BGN983082:BGP983082 BQJ983082:BQL983082 CAF983082:CAH983082 CKB983082:CKD983082 CTX983082:CTZ983082 DDT983082:DDV983082 DNP983082:DNR983082 DXL983082:DXN983082 EHH983082:EHJ983082 ERD983082:ERF983082 FAZ983082:FBB983082 FKV983082:FKX983082 FUR983082:FUT983082 GEN983082:GEP983082 GOJ983082:GOL983082 GYF983082:GYH983082 HIB983082:HID983082 HRX983082:HRZ983082 IBT983082:IBV983082 ILP983082:ILR983082 IVL983082:IVN983082 JFH983082:JFJ983082 JPD983082:JPF983082 JYZ983082:JZB983082 KIV983082:KIX983082 KSR983082:KST983082 LCN983082:LCP983082 LMJ983082:LML983082 LWF983082:LWH983082 MGB983082:MGD983082 MPX983082:MPZ983082 MZT983082:MZV983082 NJP983082:NJR983082 NTL983082:NTN983082 ODH983082:ODJ983082 OND983082:ONF983082 OWZ983082:OXB983082 PGV983082:PGX983082 PQR983082:PQT983082 QAN983082:QAP983082 QKJ983082:QKL983082 QUF983082:QUH983082 REB983082:RED983082 RNX983082:RNZ983082 RXT983082:RXV983082 SHP983082:SHR983082 SRL983082:SRN983082 TBH983082:TBJ983082 TLD983082:TLF983082 TUZ983082:TVB983082 UEV983082:UEX983082 UOR983082:UOT983082 UYN983082:UYP983082 VIJ983082:VIL983082 VSF983082:VSH983082 WCB983082:WCD983082 WLX983082:WLZ983082 WVT983082:WVV983082 I71:K71 JE71:JG71 TA71:TC71 ACW71:ACY71 AMS71:AMU71 AWO71:AWQ71 BGK71:BGM71 BQG71:BQI71 CAC71:CAE71 CJY71:CKA71 CTU71:CTW71 DDQ71:DDS71 DNM71:DNO71 DXI71:DXK71 EHE71:EHG71 ERA71:ERC71 FAW71:FAY71 FKS71:FKU71 FUO71:FUQ71 GEK71:GEM71 GOG71:GOI71 GYC71:GYE71 HHY71:HIA71 HRU71:HRW71 IBQ71:IBS71 ILM71:ILO71 IVI71:IVK71 JFE71:JFG71 JPA71:JPC71 JYW71:JYY71 KIS71:KIU71 KSO71:KSQ71 LCK71:LCM71 LMG71:LMI71 LWC71:LWE71 MFY71:MGA71 MPU71:MPW71 MZQ71:MZS71 NJM71:NJO71 NTI71:NTK71 ODE71:ODG71 ONA71:ONC71 OWW71:OWY71 PGS71:PGU71 PQO71:PQQ71 QAK71:QAM71 QKG71:QKI71 QUC71:QUE71 RDY71:REA71 RNU71:RNW71 RXQ71:RXS71 SHM71:SHO71 SRI71:SRK71 TBE71:TBG71 TLA71:TLC71 TUW71:TUY71 UES71:UEU71 UOO71:UOQ71 UYK71:UYM71 VIG71:VII71 VSC71:VSE71 WBY71:WCA71 WLU71:WLW71 WVQ71:WVS71 I65607:K65607 JE65607:JG65607 TA65607:TC65607 ACW65607:ACY65607 AMS65607:AMU65607 AWO65607:AWQ65607 BGK65607:BGM65607 BQG65607:BQI65607 CAC65607:CAE65607 CJY65607:CKA65607 CTU65607:CTW65607 DDQ65607:DDS65607 DNM65607:DNO65607 DXI65607:DXK65607 EHE65607:EHG65607 ERA65607:ERC65607 FAW65607:FAY65607 FKS65607:FKU65607 FUO65607:FUQ65607 GEK65607:GEM65607 GOG65607:GOI65607 GYC65607:GYE65607 HHY65607:HIA65607 HRU65607:HRW65607 IBQ65607:IBS65607 ILM65607:ILO65607 IVI65607:IVK65607 JFE65607:JFG65607 JPA65607:JPC65607 JYW65607:JYY65607 KIS65607:KIU65607 KSO65607:KSQ65607 LCK65607:LCM65607 LMG65607:LMI65607 LWC65607:LWE65607 MFY65607:MGA65607 MPU65607:MPW65607 MZQ65607:MZS65607 NJM65607:NJO65607 NTI65607:NTK65607 ODE65607:ODG65607 ONA65607:ONC65607 OWW65607:OWY65607 PGS65607:PGU65607 PQO65607:PQQ65607 QAK65607:QAM65607 QKG65607:QKI65607 QUC65607:QUE65607 RDY65607:REA65607 RNU65607:RNW65607 RXQ65607:RXS65607 SHM65607:SHO65607 SRI65607:SRK65607 TBE65607:TBG65607 TLA65607:TLC65607 TUW65607:TUY65607 UES65607:UEU65607 UOO65607:UOQ65607 UYK65607:UYM65607 VIG65607:VII65607 VSC65607:VSE65607 WBY65607:WCA65607 WLU65607:WLW65607 WVQ65607:WVS65607 I131143:K131143 JE131143:JG131143 TA131143:TC131143 ACW131143:ACY131143 AMS131143:AMU131143 AWO131143:AWQ131143 BGK131143:BGM131143 BQG131143:BQI131143 CAC131143:CAE131143 CJY131143:CKA131143 CTU131143:CTW131143 DDQ131143:DDS131143 DNM131143:DNO131143 DXI131143:DXK131143 EHE131143:EHG131143 ERA131143:ERC131143 FAW131143:FAY131143 FKS131143:FKU131143 FUO131143:FUQ131143 GEK131143:GEM131143 GOG131143:GOI131143 GYC131143:GYE131143 HHY131143:HIA131143 HRU131143:HRW131143 IBQ131143:IBS131143 ILM131143:ILO131143 IVI131143:IVK131143 JFE131143:JFG131143 JPA131143:JPC131143 JYW131143:JYY131143 KIS131143:KIU131143 KSO131143:KSQ131143 LCK131143:LCM131143 LMG131143:LMI131143 LWC131143:LWE131143 MFY131143:MGA131143 MPU131143:MPW131143 MZQ131143:MZS131143 NJM131143:NJO131143 NTI131143:NTK131143 ODE131143:ODG131143 ONA131143:ONC131143 OWW131143:OWY131143 PGS131143:PGU131143 PQO131143:PQQ131143 QAK131143:QAM131143 QKG131143:QKI131143 QUC131143:QUE131143 RDY131143:REA131143 RNU131143:RNW131143 RXQ131143:RXS131143 SHM131143:SHO131143 SRI131143:SRK131143 TBE131143:TBG131143 TLA131143:TLC131143 TUW131143:TUY131143 UES131143:UEU131143 UOO131143:UOQ131143 UYK131143:UYM131143 VIG131143:VII131143 VSC131143:VSE131143 WBY131143:WCA131143 WLU131143:WLW131143 WVQ131143:WVS131143 I196679:K196679 JE196679:JG196679 TA196679:TC196679 ACW196679:ACY196679 AMS196679:AMU196679 AWO196679:AWQ196679 BGK196679:BGM196679 BQG196679:BQI196679 CAC196679:CAE196679 CJY196679:CKA196679 CTU196679:CTW196679 DDQ196679:DDS196679 DNM196679:DNO196679 DXI196679:DXK196679 EHE196679:EHG196679 ERA196679:ERC196679 FAW196679:FAY196679 FKS196679:FKU196679 FUO196679:FUQ196679 GEK196679:GEM196679 GOG196679:GOI196679 GYC196679:GYE196679 HHY196679:HIA196679 HRU196679:HRW196679 IBQ196679:IBS196679 ILM196679:ILO196679 IVI196679:IVK196679 JFE196679:JFG196679 JPA196679:JPC196679 JYW196679:JYY196679 KIS196679:KIU196679 KSO196679:KSQ196679 LCK196679:LCM196679 LMG196679:LMI196679 LWC196679:LWE196679 MFY196679:MGA196679 MPU196679:MPW196679 MZQ196679:MZS196679 NJM196679:NJO196679 NTI196679:NTK196679 ODE196679:ODG196679 ONA196679:ONC196679 OWW196679:OWY196679 PGS196679:PGU196679 PQO196679:PQQ196679 QAK196679:QAM196679 QKG196679:QKI196679 QUC196679:QUE196679 RDY196679:REA196679 RNU196679:RNW196679 RXQ196679:RXS196679 SHM196679:SHO196679 SRI196679:SRK196679 TBE196679:TBG196679 TLA196679:TLC196679 TUW196679:TUY196679 UES196679:UEU196679 UOO196679:UOQ196679 UYK196679:UYM196679 VIG196679:VII196679 VSC196679:VSE196679 WBY196679:WCA196679 WLU196679:WLW196679 WVQ196679:WVS196679 I262215:K262215 JE262215:JG262215 TA262215:TC262215 ACW262215:ACY262215 AMS262215:AMU262215 AWO262215:AWQ262215 BGK262215:BGM262215 BQG262215:BQI262215 CAC262215:CAE262215 CJY262215:CKA262215 CTU262215:CTW262215 DDQ262215:DDS262215 DNM262215:DNO262215 DXI262215:DXK262215 EHE262215:EHG262215 ERA262215:ERC262215 FAW262215:FAY262215 FKS262215:FKU262215 FUO262215:FUQ262215 GEK262215:GEM262215 GOG262215:GOI262215 GYC262215:GYE262215 HHY262215:HIA262215 HRU262215:HRW262215 IBQ262215:IBS262215 ILM262215:ILO262215 IVI262215:IVK262215 JFE262215:JFG262215 JPA262215:JPC262215 JYW262215:JYY262215 KIS262215:KIU262215 KSO262215:KSQ262215 LCK262215:LCM262215 LMG262215:LMI262215 LWC262215:LWE262215 MFY262215:MGA262215 MPU262215:MPW262215 MZQ262215:MZS262215 NJM262215:NJO262215 NTI262215:NTK262215 ODE262215:ODG262215 ONA262215:ONC262215 OWW262215:OWY262215 PGS262215:PGU262215 PQO262215:PQQ262215 QAK262215:QAM262215 QKG262215:QKI262215 QUC262215:QUE262215 RDY262215:REA262215 RNU262215:RNW262215 RXQ262215:RXS262215 SHM262215:SHO262215 SRI262215:SRK262215 TBE262215:TBG262215 TLA262215:TLC262215 TUW262215:TUY262215 UES262215:UEU262215 UOO262215:UOQ262215 UYK262215:UYM262215 VIG262215:VII262215 VSC262215:VSE262215 WBY262215:WCA262215 WLU262215:WLW262215 WVQ262215:WVS262215 I327751:K327751 JE327751:JG327751 TA327751:TC327751 ACW327751:ACY327751 AMS327751:AMU327751 AWO327751:AWQ327751 BGK327751:BGM327751 BQG327751:BQI327751 CAC327751:CAE327751 CJY327751:CKA327751 CTU327751:CTW327751 DDQ327751:DDS327751 DNM327751:DNO327751 DXI327751:DXK327751 EHE327751:EHG327751 ERA327751:ERC327751 FAW327751:FAY327751 FKS327751:FKU327751 FUO327751:FUQ327751 GEK327751:GEM327751 GOG327751:GOI327751 GYC327751:GYE327751 HHY327751:HIA327751 HRU327751:HRW327751 IBQ327751:IBS327751 ILM327751:ILO327751 IVI327751:IVK327751 JFE327751:JFG327751 JPA327751:JPC327751 JYW327751:JYY327751 KIS327751:KIU327751 KSO327751:KSQ327751 LCK327751:LCM327751 LMG327751:LMI327751 LWC327751:LWE327751 MFY327751:MGA327751 MPU327751:MPW327751 MZQ327751:MZS327751 NJM327751:NJO327751 NTI327751:NTK327751 ODE327751:ODG327751 ONA327751:ONC327751 OWW327751:OWY327751 PGS327751:PGU327751 PQO327751:PQQ327751 QAK327751:QAM327751 QKG327751:QKI327751 QUC327751:QUE327751 RDY327751:REA327751 RNU327751:RNW327751 RXQ327751:RXS327751 SHM327751:SHO327751 SRI327751:SRK327751 TBE327751:TBG327751 TLA327751:TLC327751 TUW327751:TUY327751 UES327751:UEU327751 UOO327751:UOQ327751 UYK327751:UYM327751 VIG327751:VII327751 VSC327751:VSE327751 WBY327751:WCA327751 WLU327751:WLW327751 WVQ327751:WVS327751 I393287:K393287 JE393287:JG393287 TA393287:TC393287 ACW393287:ACY393287 AMS393287:AMU393287 AWO393287:AWQ393287 BGK393287:BGM393287 BQG393287:BQI393287 CAC393287:CAE393287 CJY393287:CKA393287 CTU393287:CTW393287 DDQ393287:DDS393287 DNM393287:DNO393287 DXI393287:DXK393287 EHE393287:EHG393287 ERA393287:ERC393287 FAW393287:FAY393287 FKS393287:FKU393287 FUO393287:FUQ393287 GEK393287:GEM393287 GOG393287:GOI393287 GYC393287:GYE393287 HHY393287:HIA393287 HRU393287:HRW393287 IBQ393287:IBS393287 ILM393287:ILO393287 IVI393287:IVK393287 JFE393287:JFG393287 JPA393287:JPC393287 JYW393287:JYY393287 KIS393287:KIU393287 KSO393287:KSQ393287 LCK393287:LCM393287 LMG393287:LMI393287 LWC393287:LWE393287 MFY393287:MGA393287 MPU393287:MPW393287 MZQ393287:MZS393287 NJM393287:NJO393287 NTI393287:NTK393287 ODE393287:ODG393287 ONA393287:ONC393287 OWW393287:OWY393287 PGS393287:PGU393287 PQO393287:PQQ393287 QAK393287:QAM393287 QKG393287:QKI393287 QUC393287:QUE393287 RDY393287:REA393287 RNU393287:RNW393287 RXQ393287:RXS393287 SHM393287:SHO393287 SRI393287:SRK393287 TBE393287:TBG393287 TLA393287:TLC393287 TUW393287:TUY393287 UES393287:UEU393287 UOO393287:UOQ393287 UYK393287:UYM393287 VIG393287:VII393287 VSC393287:VSE393287 WBY393287:WCA393287 WLU393287:WLW393287 WVQ393287:WVS393287 I458823:K458823 JE458823:JG458823 TA458823:TC458823 ACW458823:ACY458823 AMS458823:AMU458823 AWO458823:AWQ458823 BGK458823:BGM458823 BQG458823:BQI458823 CAC458823:CAE458823 CJY458823:CKA458823 CTU458823:CTW458823 DDQ458823:DDS458823 DNM458823:DNO458823 DXI458823:DXK458823 EHE458823:EHG458823 ERA458823:ERC458823 FAW458823:FAY458823 FKS458823:FKU458823 FUO458823:FUQ458823 GEK458823:GEM458823 GOG458823:GOI458823 GYC458823:GYE458823 HHY458823:HIA458823 HRU458823:HRW458823 IBQ458823:IBS458823 ILM458823:ILO458823 IVI458823:IVK458823 JFE458823:JFG458823 JPA458823:JPC458823 JYW458823:JYY458823 KIS458823:KIU458823 KSO458823:KSQ458823 LCK458823:LCM458823 LMG458823:LMI458823 LWC458823:LWE458823 MFY458823:MGA458823 MPU458823:MPW458823 MZQ458823:MZS458823 NJM458823:NJO458823 NTI458823:NTK458823 ODE458823:ODG458823 ONA458823:ONC458823 OWW458823:OWY458823 PGS458823:PGU458823 PQO458823:PQQ458823 QAK458823:QAM458823 QKG458823:QKI458823 QUC458823:QUE458823 RDY458823:REA458823 RNU458823:RNW458823 RXQ458823:RXS458823 SHM458823:SHO458823 SRI458823:SRK458823 TBE458823:TBG458823 TLA458823:TLC458823 TUW458823:TUY458823 UES458823:UEU458823 UOO458823:UOQ458823 UYK458823:UYM458823 VIG458823:VII458823 VSC458823:VSE458823 WBY458823:WCA458823 WLU458823:WLW458823 WVQ458823:WVS458823 I524359:K524359 JE524359:JG524359 TA524359:TC524359 ACW524359:ACY524359 AMS524359:AMU524359 AWO524359:AWQ524359 BGK524359:BGM524359 BQG524359:BQI524359 CAC524359:CAE524359 CJY524359:CKA524359 CTU524359:CTW524359 DDQ524359:DDS524359 DNM524359:DNO524359 DXI524359:DXK524359 EHE524359:EHG524359 ERA524359:ERC524359 FAW524359:FAY524359 FKS524359:FKU524359 FUO524359:FUQ524359 GEK524359:GEM524359 GOG524359:GOI524359 GYC524359:GYE524359 HHY524359:HIA524359 HRU524359:HRW524359 IBQ524359:IBS524359 ILM524359:ILO524359 IVI524359:IVK524359 JFE524359:JFG524359 JPA524359:JPC524359 JYW524359:JYY524359 KIS524359:KIU524359 KSO524359:KSQ524359 LCK524359:LCM524359 LMG524359:LMI524359 LWC524359:LWE524359 MFY524359:MGA524359 MPU524359:MPW524359 MZQ524359:MZS524359 NJM524359:NJO524359 NTI524359:NTK524359 ODE524359:ODG524359 ONA524359:ONC524359 OWW524359:OWY524359 PGS524359:PGU524359 PQO524359:PQQ524359 QAK524359:QAM524359 QKG524359:QKI524359 QUC524359:QUE524359 RDY524359:REA524359 RNU524359:RNW524359 RXQ524359:RXS524359 SHM524359:SHO524359 SRI524359:SRK524359 TBE524359:TBG524359 TLA524359:TLC524359 TUW524359:TUY524359 UES524359:UEU524359 UOO524359:UOQ524359 UYK524359:UYM524359 VIG524359:VII524359 VSC524359:VSE524359 WBY524359:WCA524359 WLU524359:WLW524359 WVQ524359:WVS524359 I589895:K589895 JE589895:JG589895 TA589895:TC589895 ACW589895:ACY589895 AMS589895:AMU589895 AWO589895:AWQ589895 BGK589895:BGM589895 BQG589895:BQI589895 CAC589895:CAE589895 CJY589895:CKA589895 CTU589895:CTW589895 DDQ589895:DDS589895 DNM589895:DNO589895 DXI589895:DXK589895 EHE589895:EHG589895 ERA589895:ERC589895 FAW589895:FAY589895 FKS589895:FKU589895 FUO589895:FUQ589895 GEK589895:GEM589895 GOG589895:GOI589895 GYC589895:GYE589895 HHY589895:HIA589895 HRU589895:HRW589895 IBQ589895:IBS589895 ILM589895:ILO589895 IVI589895:IVK589895 JFE589895:JFG589895 JPA589895:JPC589895 JYW589895:JYY589895 KIS589895:KIU589895 KSO589895:KSQ589895 LCK589895:LCM589895 LMG589895:LMI589895 LWC589895:LWE589895 MFY589895:MGA589895 MPU589895:MPW589895 MZQ589895:MZS589895 NJM589895:NJO589895 NTI589895:NTK589895 ODE589895:ODG589895 ONA589895:ONC589895 OWW589895:OWY589895 PGS589895:PGU589895 PQO589895:PQQ589895 QAK589895:QAM589895 QKG589895:QKI589895 QUC589895:QUE589895 RDY589895:REA589895 RNU589895:RNW589895 RXQ589895:RXS589895 SHM589895:SHO589895 SRI589895:SRK589895 TBE589895:TBG589895 TLA589895:TLC589895 TUW589895:TUY589895 UES589895:UEU589895 UOO589895:UOQ589895 UYK589895:UYM589895 VIG589895:VII589895 VSC589895:VSE589895 WBY589895:WCA589895 WLU589895:WLW589895 WVQ589895:WVS589895 I655431:K655431 JE655431:JG655431 TA655431:TC655431 ACW655431:ACY655431 AMS655431:AMU655431 AWO655431:AWQ655431 BGK655431:BGM655431 BQG655431:BQI655431 CAC655431:CAE655431 CJY655431:CKA655431 CTU655431:CTW655431 DDQ655431:DDS655431 DNM655431:DNO655431 DXI655431:DXK655431 EHE655431:EHG655431 ERA655431:ERC655431 FAW655431:FAY655431 FKS655431:FKU655431 FUO655431:FUQ655431 GEK655431:GEM655431 GOG655431:GOI655431 GYC655431:GYE655431 HHY655431:HIA655431 HRU655431:HRW655431 IBQ655431:IBS655431 ILM655431:ILO655431 IVI655431:IVK655431 JFE655431:JFG655431 JPA655431:JPC655431 JYW655431:JYY655431 KIS655431:KIU655431 KSO655431:KSQ655431 LCK655431:LCM655431 LMG655431:LMI655431 LWC655431:LWE655431 MFY655431:MGA655431 MPU655431:MPW655431 MZQ655431:MZS655431 NJM655431:NJO655431 NTI655431:NTK655431 ODE655431:ODG655431 ONA655431:ONC655431 OWW655431:OWY655431 PGS655431:PGU655431 PQO655431:PQQ655431 QAK655431:QAM655431 QKG655431:QKI655431 QUC655431:QUE655431 RDY655431:REA655431 RNU655431:RNW655431 RXQ655431:RXS655431 SHM655431:SHO655431 SRI655431:SRK655431 TBE655431:TBG655431 TLA655431:TLC655431 TUW655431:TUY655431 UES655431:UEU655431 UOO655431:UOQ655431 UYK655431:UYM655431 VIG655431:VII655431 VSC655431:VSE655431 WBY655431:WCA655431 WLU655431:WLW655431 WVQ655431:WVS655431 I720967:K720967 JE720967:JG720967 TA720967:TC720967 ACW720967:ACY720967 AMS720967:AMU720967 AWO720967:AWQ720967 BGK720967:BGM720967 BQG720967:BQI720967 CAC720967:CAE720967 CJY720967:CKA720967 CTU720967:CTW720967 DDQ720967:DDS720967 DNM720967:DNO720967 DXI720967:DXK720967 EHE720967:EHG720967 ERA720967:ERC720967 FAW720967:FAY720967 FKS720967:FKU720967 FUO720967:FUQ720967 GEK720967:GEM720967 GOG720967:GOI720967 GYC720967:GYE720967 HHY720967:HIA720967 HRU720967:HRW720967 IBQ720967:IBS720967 ILM720967:ILO720967 IVI720967:IVK720967 JFE720967:JFG720967 JPA720967:JPC720967 JYW720967:JYY720967 KIS720967:KIU720967 KSO720967:KSQ720967 LCK720967:LCM720967 LMG720967:LMI720967 LWC720967:LWE720967 MFY720967:MGA720967 MPU720967:MPW720967 MZQ720967:MZS720967 NJM720967:NJO720967 NTI720967:NTK720967 ODE720967:ODG720967 ONA720967:ONC720967 OWW720967:OWY720967 PGS720967:PGU720967 PQO720967:PQQ720967 QAK720967:QAM720967 QKG720967:QKI720967 QUC720967:QUE720967 RDY720967:REA720967 RNU720967:RNW720967 RXQ720967:RXS720967 SHM720967:SHO720967 SRI720967:SRK720967 TBE720967:TBG720967 TLA720967:TLC720967 TUW720967:TUY720967 UES720967:UEU720967 UOO720967:UOQ720967 UYK720967:UYM720967 VIG720967:VII720967 VSC720967:VSE720967 WBY720967:WCA720967 WLU720967:WLW720967 WVQ720967:WVS720967 I786503:K786503 JE786503:JG786503 TA786503:TC786503 ACW786503:ACY786503 AMS786503:AMU786503 AWO786503:AWQ786503 BGK786503:BGM786503 BQG786503:BQI786503 CAC786503:CAE786503 CJY786503:CKA786503 CTU786503:CTW786503 DDQ786503:DDS786503 DNM786503:DNO786503 DXI786503:DXK786503 EHE786503:EHG786503 ERA786503:ERC786503 FAW786503:FAY786503 FKS786503:FKU786503 FUO786503:FUQ786503 GEK786503:GEM786503 GOG786503:GOI786503 GYC786503:GYE786503 HHY786503:HIA786503 HRU786503:HRW786503 IBQ786503:IBS786503 ILM786503:ILO786503 IVI786503:IVK786503 JFE786503:JFG786503 JPA786503:JPC786503 JYW786503:JYY786503 KIS786503:KIU786503 KSO786503:KSQ786503 LCK786503:LCM786503 LMG786503:LMI786503 LWC786503:LWE786503 MFY786503:MGA786503 MPU786503:MPW786503 MZQ786503:MZS786503 NJM786503:NJO786503 NTI786503:NTK786503 ODE786503:ODG786503 ONA786503:ONC786503 OWW786503:OWY786503 PGS786503:PGU786503 PQO786503:PQQ786503 QAK786503:QAM786503 QKG786503:QKI786503 QUC786503:QUE786503 RDY786503:REA786503 RNU786503:RNW786503 RXQ786503:RXS786503 SHM786503:SHO786503 SRI786503:SRK786503 TBE786503:TBG786503 TLA786503:TLC786503 TUW786503:TUY786503 UES786503:UEU786503 UOO786503:UOQ786503 UYK786503:UYM786503 VIG786503:VII786503 VSC786503:VSE786503 WBY786503:WCA786503 WLU786503:WLW786503 WVQ786503:WVS786503 I852039:K852039 JE852039:JG852039 TA852039:TC852039 ACW852039:ACY852039 AMS852039:AMU852039 AWO852039:AWQ852039 BGK852039:BGM852039 BQG852039:BQI852039 CAC852039:CAE852039 CJY852039:CKA852039 CTU852039:CTW852039 DDQ852039:DDS852039 DNM852039:DNO852039 DXI852039:DXK852039 EHE852039:EHG852039 ERA852039:ERC852039 FAW852039:FAY852039 FKS852039:FKU852039 FUO852039:FUQ852039 GEK852039:GEM852039 GOG852039:GOI852039 GYC852039:GYE852039 HHY852039:HIA852039 HRU852039:HRW852039 IBQ852039:IBS852039 ILM852039:ILO852039 IVI852039:IVK852039 JFE852039:JFG852039 JPA852039:JPC852039 JYW852039:JYY852039 KIS852039:KIU852039 KSO852039:KSQ852039 LCK852039:LCM852039 LMG852039:LMI852039 LWC852039:LWE852039 MFY852039:MGA852039 MPU852039:MPW852039 MZQ852039:MZS852039 NJM852039:NJO852039 NTI852039:NTK852039 ODE852039:ODG852039 ONA852039:ONC852039 OWW852039:OWY852039 PGS852039:PGU852039 PQO852039:PQQ852039 QAK852039:QAM852039 QKG852039:QKI852039 QUC852039:QUE852039 RDY852039:REA852039 RNU852039:RNW852039 RXQ852039:RXS852039 SHM852039:SHO852039 SRI852039:SRK852039 TBE852039:TBG852039 TLA852039:TLC852039 TUW852039:TUY852039 UES852039:UEU852039 UOO852039:UOQ852039 UYK852039:UYM852039 VIG852039:VII852039 VSC852039:VSE852039 WBY852039:WCA852039 WLU852039:WLW852039 WVQ852039:WVS852039 I917575:K917575 JE917575:JG917575 TA917575:TC917575 ACW917575:ACY917575 AMS917575:AMU917575 AWO917575:AWQ917575 BGK917575:BGM917575 BQG917575:BQI917575 CAC917575:CAE917575 CJY917575:CKA917575 CTU917575:CTW917575 DDQ917575:DDS917575 DNM917575:DNO917575 DXI917575:DXK917575 EHE917575:EHG917575 ERA917575:ERC917575 FAW917575:FAY917575 FKS917575:FKU917575 FUO917575:FUQ917575 GEK917575:GEM917575 GOG917575:GOI917575 GYC917575:GYE917575 HHY917575:HIA917575 HRU917575:HRW917575 IBQ917575:IBS917575 ILM917575:ILO917575 IVI917575:IVK917575 JFE917575:JFG917575 JPA917575:JPC917575 JYW917575:JYY917575 KIS917575:KIU917575 KSO917575:KSQ917575 LCK917575:LCM917575 LMG917575:LMI917575 LWC917575:LWE917575 MFY917575:MGA917575 MPU917575:MPW917575 MZQ917575:MZS917575 NJM917575:NJO917575 NTI917575:NTK917575 ODE917575:ODG917575 ONA917575:ONC917575 OWW917575:OWY917575 PGS917575:PGU917575 PQO917575:PQQ917575 QAK917575:QAM917575 QKG917575:QKI917575 QUC917575:QUE917575 RDY917575:REA917575 RNU917575:RNW917575 RXQ917575:RXS917575 SHM917575:SHO917575 SRI917575:SRK917575 TBE917575:TBG917575 TLA917575:TLC917575 TUW917575:TUY917575 UES917575:UEU917575 UOO917575:UOQ917575 UYK917575:UYM917575 VIG917575:VII917575 VSC917575:VSE917575 WBY917575:WCA917575 WLU917575:WLW917575 WVQ917575:WVS917575 I983111:K983111 JE983111:JG983111 TA983111:TC983111 ACW983111:ACY983111 AMS983111:AMU983111 AWO983111:AWQ983111 BGK983111:BGM983111 BQG983111:BQI983111 CAC983111:CAE983111 CJY983111:CKA983111 CTU983111:CTW983111 DDQ983111:DDS983111 DNM983111:DNO983111 DXI983111:DXK983111 EHE983111:EHG983111 ERA983111:ERC983111 FAW983111:FAY983111 FKS983111:FKU983111 FUO983111:FUQ983111 GEK983111:GEM983111 GOG983111:GOI983111 GYC983111:GYE983111 HHY983111:HIA983111 HRU983111:HRW983111 IBQ983111:IBS983111 ILM983111:ILO983111 IVI983111:IVK983111 JFE983111:JFG983111 JPA983111:JPC983111 JYW983111:JYY983111 KIS983111:KIU983111 KSO983111:KSQ983111 LCK983111:LCM983111 LMG983111:LMI983111 LWC983111:LWE983111 MFY983111:MGA983111 MPU983111:MPW983111 MZQ983111:MZS983111 NJM983111:NJO983111 NTI983111:NTK983111 ODE983111:ODG983111 ONA983111:ONC983111 OWW983111:OWY983111 PGS983111:PGU983111 PQO983111:PQQ983111 QAK983111:QAM983111 QKG983111:QKI983111 QUC983111:QUE983111 RDY983111:REA983111 RNU983111:RNW983111 RXQ983111:RXS983111 SHM983111:SHO983111 SRI983111:SRK983111 TBE983111:TBG983111 TLA983111:TLC983111 TUW983111:TUY983111 UES983111:UEU983111 UOO983111:UOQ983111 UYK983111:UYM983111 VIG983111:VII983111 VSC983111:VSE983111 WBY983111:WCA983111 WLU983111:WLW983111 WVQ983111:WVS983111</xm:sqref>
        </x14:dataValidation>
        <x14:dataValidation type="list" allowBlank="1" showInputMessage="1" showErrorMessage="1" xr:uid="{CE7B94D3-E9FB-489A-B316-E17B7B0F27D8}">
          <x14:formula1>
            <xm:f>"○"</xm:f>
          </x14:formula1>
          <xm:sqref>M73:M98 JI73:JI98 TE73:TE98 ADA73:ADA98 AMW73:AMW98 AWS73:AWS98 BGO73:BGO98 BQK73:BQK98 CAG73:CAG98 CKC73:CKC98 CTY73:CTY98 DDU73:DDU98 DNQ73:DNQ98 DXM73:DXM98 EHI73:EHI98 ERE73:ERE98 FBA73:FBA98 FKW73:FKW98 FUS73:FUS98 GEO73:GEO98 GOK73:GOK98 GYG73:GYG98 HIC73:HIC98 HRY73:HRY98 IBU73:IBU98 ILQ73:ILQ98 IVM73:IVM98 JFI73:JFI98 JPE73:JPE98 JZA73:JZA98 KIW73:KIW98 KSS73:KSS98 LCO73:LCO98 LMK73:LMK98 LWG73:LWG98 MGC73:MGC98 MPY73:MPY98 MZU73:MZU98 NJQ73:NJQ98 NTM73:NTM98 ODI73:ODI98 ONE73:ONE98 OXA73:OXA98 PGW73:PGW98 PQS73:PQS98 QAO73:QAO98 QKK73:QKK98 QUG73:QUG98 REC73:REC98 RNY73:RNY98 RXU73:RXU98 SHQ73:SHQ98 SRM73:SRM98 TBI73:TBI98 TLE73:TLE98 TVA73:TVA98 UEW73:UEW98 UOS73:UOS98 UYO73:UYO98 VIK73:VIK98 VSG73:VSG98 WCC73:WCC98 WLY73:WLY98 WVU73:WVU98 M65609:M65634 JI65609:JI65634 TE65609:TE65634 ADA65609:ADA65634 AMW65609:AMW65634 AWS65609:AWS65634 BGO65609:BGO65634 BQK65609:BQK65634 CAG65609:CAG65634 CKC65609:CKC65634 CTY65609:CTY65634 DDU65609:DDU65634 DNQ65609:DNQ65634 DXM65609:DXM65634 EHI65609:EHI65634 ERE65609:ERE65634 FBA65609:FBA65634 FKW65609:FKW65634 FUS65609:FUS65634 GEO65609:GEO65634 GOK65609:GOK65634 GYG65609:GYG65634 HIC65609:HIC65634 HRY65609:HRY65634 IBU65609:IBU65634 ILQ65609:ILQ65634 IVM65609:IVM65634 JFI65609:JFI65634 JPE65609:JPE65634 JZA65609:JZA65634 KIW65609:KIW65634 KSS65609:KSS65634 LCO65609:LCO65634 LMK65609:LMK65634 LWG65609:LWG65634 MGC65609:MGC65634 MPY65609:MPY65634 MZU65609:MZU65634 NJQ65609:NJQ65634 NTM65609:NTM65634 ODI65609:ODI65634 ONE65609:ONE65634 OXA65609:OXA65634 PGW65609:PGW65634 PQS65609:PQS65634 QAO65609:QAO65634 QKK65609:QKK65634 QUG65609:QUG65634 REC65609:REC65634 RNY65609:RNY65634 RXU65609:RXU65634 SHQ65609:SHQ65634 SRM65609:SRM65634 TBI65609:TBI65634 TLE65609:TLE65634 TVA65609:TVA65634 UEW65609:UEW65634 UOS65609:UOS65634 UYO65609:UYO65634 VIK65609:VIK65634 VSG65609:VSG65634 WCC65609:WCC65634 WLY65609:WLY65634 WVU65609:WVU65634 M131145:M131170 JI131145:JI131170 TE131145:TE131170 ADA131145:ADA131170 AMW131145:AMW131170 AWS131145:AWS131170 BGO131145:BGO131170 BQK131145:BQK131170 CAG131145:CAG131170 CKC131145:CKC131170 CTY131145:CTY131170 DDU131145:DDU131170 DNQ131145:DNQ131170 DXM131145:DXM131170 EHI131145:EHI131170 ERE131145:ERE131170 FBA131145:FBA131170 FKW131145:FKW131170 FUS131145:FUS131170 GEO131145:GEO131170 GOK131145:GOK131170 GYG131145:GYG131170 HIC131145:HIC131170 HRY131145:HRY131170 IBU131145:IBU131170 ILQ131145:ILQ131170 IVM131145:IVM131170 JFI131145:JFI131170 JPE131145:JPE131170 JZA131145:JZA131170 KIW131145:KIW131170 KSS131145:KSS131170 LCO131145:LCO131170 LMK131145:LMK131170 LWG131145:LWG131170 MGC131145:MGC131170 MPY131145:MPY131170 MZU131145:MZU131170 NJQ131145:NJQ131170 NTM131145:NTM131170 ODI131145:ODI131170 ONE131145:ONE131170 OXA131145:OXA131170 PGW131145:PGW131170 PQS131145:PQS131170 QAO131145:QAO131170 QKK131145:QKK131170 QUG131145:QUG131170 REC131145:REC131170 RNY131145:RNY131170 RXU131145:RXU131170 SHQ131145:SHQ131170 SRM131145:SRM131170 TBI131145:TBI131170 TLE131145:TLE131170 TVA131145:TVA131170 UEW131145:UEW131170 UOS131145:UOS131170 UYO131145:UYO131170 VIK131145:VIK131170 VSG131145:VSG131170 WCC131145:WCC131170 WLY131145:WLY131170 WVU131145:WVU131170 M196681:M196706 JI196681:JI196706 TE196681:TE196706 ADA196681:ADA196706 AMW196681:AMW196706 AWS196681:AWS196706 BGO196681:BGO196706 BQK196681:BQK196706 CAG196681:CAG196706 CKC196681:CKC196706 CTY196681:CTY196706 DDU196681:DDU196706 DNQ196681:DNQ196706 DXM196681:DXM196706 EHI196681:EHI196706 ERE196681:ERE196706 FBA196681:FBA196706 FKW196681:FKW196706 FUS196681:FUS196706 GEO196681:GEO196706 GOK196681:GOK196706 GYG196681:GYG196706 HIC196681:HIC196706 HRY196681:HRY196706 IBU196681:IBU196706 ILQ196681:ILQ196706 IVM196681:IVM196706 JFI196681:JFI196706 JPE196681:JPE196706 JZA196681:JZA196706 KIW196681:KIW196706 KSS196681:KSS196706 LCO196681:LCO196706 LMK196681:LMK196706 LWG196681:LWG196706 MGC196681:MGC196706 MPY196681:MPY196706 MZU196681:MZU196706 NJQ196681:NJQ196706 NTM196681:NTM196706 ODI196681:ODI196706 ONE196681:ONE196706 OXA196681:OXA196706 PGW196681:PGW196706 PQS196681:PQS196706 QAO196681:QAO196706 QKK196681:QKK196706 QUG196681:QUG196706 REC196681:REC196706 RNY196681:RNY196706 RXU196681:RXU196706 SHQ196681:SHQ196706 SRM196681:SRM196706 TBI196681:TBI196706 TLE196681:TLE196706 TVA196681:TVA196706 UEW196681:UEW196706 UOS196681:UOS196706 UYO196681:UYO196706 VIK196681:VIK196706 VSG196681:VSG196706 WCC196681:WCC196706 WLY196681:WLY196706 WVU196681:WVU196706 M262217:M262242 JI262217:JI262242 TE262217:TE262242 ADA262217:ADA262242 AMW262217:AMW262242 AWS262217:AWS262242 BGO262217:BGO262242 BQK262217:BQK262242 CAG262217:CAG262242 CKC262217:CKC262242 CTY262217:CTY262242 DDU262217:DDU262242 DNQ262217:DNQ262242 DXM262217:DXM262242 EHI262217:EHI262242 ERE262217:ERE262242 FBA262217:FBA262242 FKW262217:FKW262242 FUS262217:FUS262242 GEO262217:GEO262242 GOK262217:GOK262242 GYG262217:GYG262242 HIC262217:HIC262242 HRY262217:HRY262242 IBU262217:IBU262242 ILQ262217:ILQ262242 IVM262217:IVM262242 JFI262217:JFI262242 JPE262217:JPE262242 JZA262217:JZA262242 KIW262217:KIW262242 KSS262217:KSS262242 LCO262217:LCO262242 LMK262217:LMK262242 LWG262217:LWG262242 MGC262217:MGC262242 MPY262217:MPY262242 MZU262217:MZU262242 NJQ262217:NJQ262242 NTM262217:NTM262242 ODI262217:ODI262242 ONE262217:ONE262242 OXA262217:OXA262242 PGW262217:PGW262242 PQS262217:PQS262242 QAO262217:QAO262242 QKK262217:QKK262242 QUG262217:QUG262242 REC262217:REC262242 RNY262217:RNY262242 RXU262217:RXU262242 SHQ262217:SHQ262242 SRM262217:SRM262242 TBI262217:TBI262242 TLE262217:TLE262242 TVA262217:TVA262242 UEW262217:UEW262242 UOS262217:UOS262242 UYO262217:UYO262242 VIK262217:VIK262242 VSG262217:VSG262242 WCC262217:WCC262242 WLY262217:WLY262242 WVU262217:WVU262242 M327753:M327778 JI327753:JI327778 TE327753:TE327778 ADA327753:ADA327778 AMW327753:AMW327778 AWS327753:AWS327778 BGO327753:BGO327778 BQK327753:BQK327778 CAG327753:CAG327778 CKC327753:CKC327778 CTY327753:CTY327778 DDU327753:DDU327778 DNQ327753:DNQ327778 DXM327753:DXM327778 EHI327753:EHI327778 ERE327753:ERE327778 FBA327753:FBA327778 FKW327753:FKW327778 FUS327753:FUS327778 GEO327753:GEO327778 GOK327753:GOK327778 GYG327753:GYG327778 HIC327753:HIC327778 HRY327753:HRY327778 IBU327753:IBU327778 ILQ327753:ILQ327778 IVM327753:IVM327778 JFI327753:JFI327778 JPE327753:JPE327778 JZA327753:JZA327778 KIW327753:KIW327778 KSS327753:KSS327778 LCO327753:LCO327778 LMK327753:LMK327778 LWG327753:LWG327778 MGC327753:MGC327778 MPY327753:MPY327778 MZU327753:MZU327778 NJQ327753:NJQ327778 NTM327753:NTM327778 ODI327753:ODI327778 ONE327753:ONE327778 OXA327753:OXA327778 PGW327753:PGW327778 PQS327753:PQS327778 QAO327753:QAO327778 QKK327753:QKK327778 QUG327753:QUG327778 REC327753:REC327778 RNY327753:RNY327778 RXU327753:RXU327778 SHQ327753:SHQ327778 SRM327753:SRM327778 TBI327753:TBI327778 TLE327753:TLE327778 TVA327753:TVA327778 UEW327753:UEW327778 UOS327753:UOS327778 UYO327753:UYO327778 VIK327753:VIK327778 VSG327753:VSG327778 WCC327753:WCC327778 WLY327753:WLY327778 WVU327753:WVU327778 M393289:M393314 JI393289:JI393314 TE393289:TE393314 ADA393289:ADA393314 AMW393289:AMW393314 AWS393289:AWS393314 BGO393289:BGO393314 BQK393289:BQK393314 CAG393289:CAG393314 CKC393289:CKC393314 CTY393289:CTY393314 DDU393289:DDU393314 DNQ393289:DNQ393314 DXM393289:DXM393314 EHI393289:EHI393314 ERE393289:ERE393314 FBA393289:FBA393314 FKW393289:FKW393314 FUS393289:FUS393314 GEO393289:GEO393314 GOK393289:GOK393314 GYG393289:GYG393314 HIC393289:HIC393314 HRY393289:HRY393314 IBU393289:IBU393314 ILQ393289:ILQ393314 IVM393289:IVM393314 JFI393289:JFI393314 JPE393289:JPE393314 JZA393289:JZA393314 KIW393289:KIW393314 KSS393289:KSS393314 LCO393289:LCO393314 LMK393289:LMK393314 LWG393289:LWG393314 MGC393289:MGC393314 MPY393289:MPY393314 MZU393289:MZU393314 NJQ393289:NJQ393314 NTM393289:NTM393314 ODI393289:ODI393314 ONE393289:ONE393314 OXA393289:OXA393314 PGW393289:PGW393314 PQS393289:PQS393314 QAO393289:QAO393314 QKK393289:QKK393314 QUG393289:QUG393314 REC393289:REC393314 RNY393289:RNY393314 RXU393289:RXU393314 SHQ393289:SHQ393314 SRM393289:SRM393314 TBI393289:TBI393314 TLE393289:TLE393314 TVA393289:TVA393314 UEW393289:UEW393314 UOS393289:UOS393314 UYO393289:UYO393314 VIK393289:VIK393314 VSG393289:VSG393314 WCC393289:WCC393314 WLY393289:WLY393314 WVU393289:WVU393314 M458825:M458850 JI458825:JI458850 TE458825:TE458850 ADA458825:ADA458850 AMW458825:AMW458850 AWS458825:AWS458850 BGO458825:BGO458850 BQK458825:BQK458850 CAG458825:CAG458850 CKC458825:CKC458850 CTY458825:CTY458850 DDU458825:DDU458850 DNQ458825:DNQ458850 DXM458825:DXM458850 EHI458825:EHI458850 ERE458825:ERE458850 FBA458825:FBA458850 FKW458825:FKW458850 FUS458825:FUS458850 GEO458825:GEO458850 GOK458825:GOK458850 GYG458825:GYG458850 HIC458825:HIC458850 HRY458825:HRY458850 IBU458825:IBU458850 ILQ458825:ILQ458850 IVM458825:IVM458850 JFI458825:JFI458850 JPE458825:JPE458850 JZA458825:JZA458850 KIW458825:KIW458850 KSS458825:KSS458850 LCO458825:LCO458850 LMK458825:LMK458850 LWG458825:LWG458850 MGC458825:MGC458850 MPY458825:MPY458850 MZU458825:MZU458850 NJQ458825:NJQ458850 NTM458825:NTM458850 ODI458825:ODI458850 ONE458825:ONE458850 OXA458825:OXA458850 PGW458825:PGW458850 PQS458825:PQS458850 QAO458825:QAO458850 QKK458825:QKK458850 QUG458825:QUG458850 REC458825:REC458850 RNY458825:RNY458850 RXU458825:RXU458850 SHQ458825:SHQ458850 SRM458825:SRM458850 TBI458825:TBI458850 TLE458825:TLE458850 TVA458825:TVA458850 UEW458825:UEW458850 UOS458825:UOS458850 UYO458825:UYO458850 VIK458825:VIK458850 VSG458825:VSG458850 WCC458825:WCC458850 WLY458825:WLY458850 WVU458825:WVU458850 M524361:M524386 JI524361:JI524386 TE524361:TE524386 ADA524361:ADA524386 AMW524361:AMW524386 AWS524361:AWS524386 BGO524361:BGO524386 BQK524361:BQK524386 CAG524361:CAG524386 CKC524361:CKC524386 CTY524361:CTY524386 DDU524361:DDU524386 DNQ524361:DNQ524386 DXM524361:DXM524386 EHI524361:EHI524386 ERE524361:ERE524386 FBA524361:FBA524386 FKW524361:FKW524386 FUS524361:FUS524386 GEO524361:GEO524386 GOK524361:GOK524386 GYG524361:GYG524386 HIC524361:HIC524386 HRY524361:HRY524386 IBU524361:IBU524386 ILQ524361:ILQ524386 IVM524361:IVM524386 JFI524361:JFI524386 JPE524361:JPE524386 JZA524361:JZA524386 KIW524361:KIW524386 KSS524361:KSS524386 LCO524361:LCO524386 LMK524361:LMK524386 LWG524361:LWG524386 MGC524361:MGC524386 MPY524361:MPY524386 MZU524361:MZU524386 NJQ524361:NJQ524386 NTM524361:NTM524386 ODI524361:ODI524386 ONE524361:ONE524386 OXA524361:OXA524386 PGW524361:PGW524386 PQS524361:PQS524386 QAO524361:QAO524386 QKK524361:QKK524386 QUG524361:QUG524386 REC524361:REC524386 RNY524361:RNY524386 RXU524361:RXU524386 SHQ524361:SHQ524386 SRM524361:SRM524386 TBI524361:TBI524386 TLE524361:TLE524386 TVA524361:TVA524386 UEW524361:UEW524386 UOS524361:UOS524386 UYO524361:UYO524386 VIK524361:VIK524386 VSG524361:VSG524386 WCC524361:WCC524386 WLY524361:WLY524386 WVU524361:WVU524386 M589897:M589922 JI589897:JI589922 TE589897:TE589922 ADA589897:ADA589922 AMW589897:AMW589922 AWS589897:AWS589922 BGO589897:BGO589922 BQK589897:BQK589922 CAG589897:CAG589922 CKC589897:CKC589922 CTY589897:CTY589922 DDU589897:DDU589922 DNQ589897:DNQ589922 DXM589897:DXM589922 EHI589897:EHI589922 ERE589897:ERE589922 FBA589897:FBA589922 FKW589897:FKW589922 FUS589897:FUS589922 GEO589897:GEO589922 GOK589897:GOK589922 GYG589897:GYG589922 HIC589897:HIC589922 HRY589897:HRY589922 IBU589897:IBU589922 ILQ589897:ILQ589922 IVM589897:IVM589922 JFI589897:JFI589922 JPE589897:JPE589922 JZA589897:JZA589922 KIW589897:KIW589922 KSS589897:KSS589922 LCO589897:LCO589922 LMK589897:LMK589922 LWG589897:LWG589922 MGC589897:MGC589922 MPY589897:MPY589922 MZU589897:MZU589922 NJQ589897:NJQ589922 NTM589897:NTM589922 ODI589897:ODI589922 ONE589897:ONE589922 OXA589897:OXA589922 PGW589897:PGW589922 PQS589897:PQS589922 QAO589897:QAO589922 QKK589897:QKK589922 QUG589897:QUG589922 REC589897:REC589922 RNY589897:RNY589922 RXU589897:RXU589922 SHQ589897:SHQ589922 SRM589897:SRM589922 TBI589897:TBI589922 TLE589897:TLE589922 TVA589897:TVA589922 UEW589897:UEW589922 UOS589897:UOS589922 UYO589897:UYO589922 VIK589897:VIK589922 VSG589897:VSG589922 WCC589897:WCC589922 WLY589897:WLY589922 WVU589897:WVU589922 M655433:M655458 JI655433:JI655458 TE655433:TE655458 ADA655433:ADA655458 AMW655433:AMW655458 AWS655433:AWS655458 BGO655433:BGO655458 BQK655433:BQK655458 CAG655433:CAG655458 CKC655433:CKC655458 CTY655433:CTY655458 DDU655433:DDU655458 DNQ655433:DNQ655458 DXM655433:DXM655458 EHI655433:EHI655458 ERE655433:ERE655458 FBA655433:FBA655458 FKW655433:FKW655458 FUS655433:FUS655458 GEO655433:GEO655458 GOK655433:GOK655458 GYG655433:GYG655458 HIC655433:HIC655458 HRY655433:HRY655458 IBU655433:IBU655458 ILQ655433:ILQ655458 IVM655433:IVM655458 JFI655433:JFI655458 JPE655433:JPE655458 JZA655433:JZA655458 KIW655433:KIW655458 KSS655433:KSS655458 LCO655433:LCO655458 LMK655433:LMK655458 LWG655433:LWG655458 MGC655433:MGC655458 MPY655433:MPY655458 MZU655433:MZU655458 NJQ655433:NJQ655458 NTM655433:NTM655458 ODI655433:ODI655458 ONE655433:ONE655458 OXA655433:OXA655458 PGW655433:PGW655458 PQS655433:PQS655458 QAO655433:QAO655458 QKK655433:QKK655458 QUG655433:QUG655458 REC655433:REC655458 RNY655433:RNY655458 RXU655433:RXU655458 SHQ655433:SHQ655458 SRM655433:SRM655458 TBI655433:TBI655458 TLE655433:TLE655458 TVA655433:TVA655458 UEW655433:UEW655458 UOS655433:UOS655458 UYO655433:UYO655458 VIK655433:VIK655458 VSG655433:VSG655458 WCC655433:WCC655458 WLY655433:WLY655458 WVU655433:WVU655458 M720969:M720994 JI720969:JI720994 TE720969:TE720994 ADA720969:ADA720994 AMW720969:AMW720994 AWS720969:AWS720994 BGO720969:BGO720994 BQK720969:BQK720994 CAG720969:CAG720994 CKC720969:CKC720994 CTY720969:CTY720994 DDU720969:DDU720994 DNQ720969:DNQ720994 DXM720969:DXM720994 EHI720969:EHI720994 ERE720969:ERE720994 FBA720969:FBA720994 FKW720969:FKW720994 FUS720969:FUS720994 GEO720969:GEO720994 GOK720969:GOK720994 GYG720969:GYG720994 HIC720969:HIC720994 HRY720969:HRY720994 IBU720969:IBU720994 ILQ720969:ILQ720994 IVM720969:IVM720994 JFI720969:JFI720994 JPE720969:JPE720994 JZA720969:JZA720994 KIW720969:KIW720994 KSS720969:KSS720994 LCO720969:LCO720994 LMK720969:LMK720994 LWG720969:LWG720994 MGC720969:MGC720994 MPY720969:MPY720994 MZU720969:MZU720994 NJQ720969:NJQ720994 NTM720969:NTM720994 ODI720969:ODI720994 ONE720969:ONE720994 OXA720969:OXA720994 PGW720969:PGW720994 PQS720969:PQS720994 QAO720969:QAO720994 QKK720969:QKK720994 QUG720969:QUG720994 REC720969:REC720994 RNY720969:RNY720994 RXU720969:RXU720994 SHQ720969:SHQ720994 SRM720969:SRM720994 TBI720969:TBI720994 TLE720969:TLE720994 TVA720969:TVA720994 UEW720969:UEW720994 UOS720969:UOS720994 UYO720969:UYO720994 VIK720969:VIK720994 VSG720969:VSG720994 WCC720969:WCC720994 WLY720969:WLY720994 WVU720969:WVU720994 M786505:M786530 JI786505:JI786530 TE786505:TE786530 ADA786505:ADA786530 AMW786505:AMW786530 AWS786505:AWS786530 BGO786505:BGO786530 BQK786505:BQK786530 CAG786505:CAG786530 CKC786505:CKC786530 CTY786505:CTY786530 DDU786505:DDU786530 DNQ786505:DNQ786530 DXM786505:DXM786530 EHI786505:EHI786530 ERE786505:ERE786530 FBA786505:FBA786530 FKW786505:FKW786530 FUS786505:FUS786530 GEO786505:GEO786530 GOK786505:GOK786530 GYG786505:GYG786530 HIC786505:HIC786530 HRY786505:HRY786530 IBU786505:IBU786530 ILQ786505:ILQ786530 IVM786505:IVM786530 JFI786505:JFI786530 JPE786505:JPE786530 JZA786505:JZA786530 KIW786505:KIW786530 KSS786505:KSS786530 LCO786505:LCO786530 LMK786505:LMK786530 LWG786505:LWG786530 MGC786505:MGC786530 MPY786505:MPY786530 MZU786505:MZU786530 NJQ786505:NJQ786530 NTM786505:NTM786530 ODI786505:ODI786530 ONE786505:ONE786530 OXA786505:OXA786530 PGW786505:PGW786530 PQS786505:PQS786530 QAO786505:QAO786530 QKK786505:QKK786530 QUG786505:QUG786530 REC786505:REC786530 RNY786505:RNY786530 RXU786505:RXU786530 SHQ786505:SHQ786530 SRM786505:SRM786530 TBI786505:TBI786530 TLE786505:TLE786530 TVA786505:TVA786530 UEW786505:UEW786530 UOS786505:UOS786530 UYO786505:UYO786530 VIK786505:VIK786530 VSG786505:VSG786530 WCC786505:WCC786530 WLY786505:WLY786530 WVU786505:WVU786530 M852041:M852066 JI852041:JI852066 TE852041:TE852066 ADA852041:ADA852066 AMW852041:AMW852066 AWS852041:AWS852066 BGO852041:BGO852066 BQK852041:BQK852066 CAG852041:CAG852066 CKC852041:CKC852066 CTY852041:CTY852066 DDU852041:DDU852066 DNQ852041:DNQ852066 DXM852041:DXM852066 EHI852041:EHI852066 ERE852041:ERE852066 FBA852041:FBA852066 FKW852041:FKW852066 FUS852041:FUS852066 GEO852041:GEO852066 GOK852041:GOK852066 GYG852041:GYG852066 HIC852041:HIC852066 HRY852041:HRY852066 IBU852041:IBU852066 ILQ852041:ILQ852066 IVM852041:IVM852066 JFI852041:JFI852066 JPE852041:JPE852066 JZA852041:JZA852066 KIW852041:KIW852066 KSS852041:KSS852066 LCO852041:LCO852066 LMK852041:LMK852066 LWG852041:LWG852066 MGC852041:MGC852066 MPY852041:MPY852066 MZU852041:MZU852066 NJQ852041:NJQ852066 NTM852041:NTM852066 ODI852041:ODI852066 ONE852041:ONE852066 OXA852041:OXA852066 PGW852041:PGW852066 PQS852041:PQS852066 QAO852041:QAO852066 QKK852041:QKK852066 QUG852041:QUG852066 REC852041:REC852066 RNY852041:RNY852066 RXU852041:RXU852066 SHQ852041:SHQ852066 SRM852041:SRM852066 TBI852041:TBI852066 TLE852041:TLE852066 TVA852041:TVA852066 UEW852041:UEW852066 UOS852041:UOS852066 UYO852041:UYO852066 VIK852041:VIK852066 VSG852041:VSG852066 WCC852041:WCC852066 WLY852041:WLY852066 WVU852041:WVU852066 M917577:M917602 JI917577:JI917602 TE917577:TE917602 ADA917577:ADA917602 AMW917577:AMW917602 AWS917577:AWS917602 BGO917577:BGO917602 BQK917577:BQK917602 CAG917577:CAG917602 CKC917577:CKC917602 CTY917577:CTY917602 DDU917577:DDU917602 DNQ917577:DNQ917602 DXM917577:DXM917602 EHI917577:EHI917602 ERE917577:ERE917602 FBA917577:FBA917602 FKW917577:FKW917602 FUS917577:FUS917602 GEO917577:GEO917602 GOK917577:GOK917602 GYG917577:GYG917602 HIC917577:HIC917602 HRY917577:HRY917602 IBU917577:IBU917602 ILQ917577:ILQ917602 IVM917577:IVM917602 JFI917577:JFI917602 JPE917577:JPE917602 JZA917577:JZA917602 KIW917577:KIW917602 KSS917577:KSS917602 LCO917577:LCO917602 LMK917577:LMK917602 LWG917577:LWG917602 MGC917577:MGC917602 MPY917577:MPY917602 MZU917577:MZU917602 NJQ917577:NJQ917602 NTM917577:NTM917602 ODI917577:ODI917602 ONE917577:ONE917602 OXA917577:OXA917602 PGW917577:PGW917602 PQS917577:PQS917602 QAO917577:QAO917602 QKK917577:QKK917602 QUG917577:QUG917602 REC917577:REC917602 RNY917577:RNY917602 RXU917577:RXU917602 SHQ917577:SHQ917602 SRM917577:SRM917602 TBI917577:TBI917602 TLE917577:TLE917602 TVA917577:TVA917602 UEW917577:UEW917602 UOS917577:UOS917602 UYO917577:UYO917602 VIK917577:VIK917602 VSG917577:VSG917602 WCC917577:WCC917602 WLY917577:WLY917602 WVU917577:WVU917602 M983113:M983138 JI983113:JI983138 TE983113:TE983138 ADA983113:ADA983138 AMW983113:AMW983138 AWS983113:AWS983138 BGO983113:BGO983138 BQK983113:BQK983138 CAG983113:CAG983138 CKC983113:CKC983138 CTY983113:CTY983138 DDU983113:DDU983138 DNQ983113:DNQ983138 DXM983113:DXM983138 EHI983113:EHI983138 ERE983113:ERE983138 FBA983113:FBA983138 FKW983113:FKW983138 FUS983113:FUS983138 GEO983113:GEO983138 GOK983113:GOK983138 GYG983113:GYG983138 HIC983113:HIC983138 HRY983113:HRY983138 IBU983113:IBU983138 ILQ983113:ILQ983138 IVM983113:IVM983138 JFI983113:JFI983138 JPE983113:JPE983138 JZA983113:JZA983138 KIW983113:KIW983138 KSS983113:KSS983138 LCO983113:LCO983138 LMK983113:LMK983138 LWG983113:LWG983138 MGC983113:MGC983138 MPY983113:MPY983138 MZU983113:MZU983138 NJQ983113:NJQ983138 NTM983113:NTM983138 ODI983113:ODI983138 ONE983113:ONE983138 OXA983113:OXA983138 PGW983113:PGW983138 PQS983113:PQS983138 QAO983113:QAO983138 QKK983113:QKK983138 QUG983113:QUG983138 REC983113:REC983138 RNY983113:RNY983138 RXU983113:RXU983138 SHQ983113:SHQ983138 SRM983113:SRM983138 TBI983113:TBI983138 TLE983113:TLE983138 TVA983113:TVA983138 UEW983113:UEW983138 UOS983113:UOS983138 UYO983113:UYO983138 VIK983113:VIK983138 VSG983113:VSG983138 WCC983113:WCC983138 WLY983113:WLY983138 WVU983113:WVU983138 M45:M70 JI45:JI70 TE45:TE70 ADA45:ADA70 AMW45:AMW70 AWS45:AWS70 BGO45:BGO70 BQK45:BQK70 CAG45:CAG70 CKC45:CKC70 CTY45:CTY70 DDU45:DDU70 DNQ45:DNQ70 DXM45:DXM70 EHI45:EHI70 ERE45:ERE70 FBA45:FBA70 FKW45:FKW70 FUS45:FUS70 GEO45:GEO70 GOK45:GOK70 GYG45:GYG70 HIC45:HIC70 HRY45:HRY70 IBU45:IBU70 ILQ45:ILQ70 IVM45:IVM70 JFI45:JFI70 JPE45:JPE70 JZA45:JZA70 KIW45:KIW70 KSS45:KSS70 LCO45:LCO70 LMK45:LMK70 LWG45:LWG70 MGC45:MGC70 MPY45:MPY70 MZU45:MZU70 NJQ45:NJQ70 NTM45:NTM70 ODI45:ODI70 ONE45:ONE70 OXA45:OXA70 PGW45:PGW70 PQS45:PQS70 QAO45:QAO70 QKK45:QKK70 QUG45:QUG70 REC45:REC70 RNY45:RNY70 RXU45:RXU70 SHQ45:SHQ70 SRM45:SRM70 TBI45:TBI70 TLE45:TLE70 TVA45:TVA70 UEW45:UEW70 UOS45:UOS70 UYO45:UYO70 VIK45:VIK70 VSG45:VSG70 WCC45:WCC70 WLY45:WLY70 WVU45:WVU70 M65581:M65606 JI65581:JI65606 TE65581:TE65606 ADA65581:ADA65606 AMW65581:AMW65606 AWS65581:AWS65606 BGO65581:BGO65606 BQK65581:BQK65606 CAG65581:CAG65606 CKC65581:CKC65606 CTY65581:CTY65606 DDU65581:DDU65606 DNQ65581:DNQ65606 DXM65581:DXM65606 EHI65581:EHI65606 ERE65581:ERE65606 FBA65581:FBA65606 FKW65581:FKW65606 FUS65581:FUS65606 GEO65581:GEO65606 GOK65581:GOK65606 GYG65581:GYG65606 HIC65581:HIC65606 HRY65581:HRY65606 IBU65581:IBU65606 ILQ65581:ILQ65606 IVM65581:IVM65606 JFI65581:JFI65606 JPE65581:JPE65606 JZA65581:JZA65606 KIW65581:KIW65606 KSS65581:KSS65606 LCO65581:LCO65606 LMK65581:LMK65606 LWG65581:LWG65606 MGC65581:MGC65606 MPY65581:MPY65606 MZU65581:MZU65606 NJQ65581:NJQ65606 NTM65581:NTM65606 ODI65581:ODI65606 ONE65581:ONE65606 OXA65581:OXA65606 PGW65581:PGW65606 PQS65581:PQS65606 QAO65581:QAO65606 QKK65581:QKK65606 QUG65581:QUG65606 REC65581:REC65606 RNY65581:RNY65606 RXU65581:RXU65606 SHQ65581:SHQ65606 SRM65581:SRM65606 TBI65581:TBI65606 TLE65581:TLE65606 TVA65581:TVA65606 UEW65581:UEW65606 UOS65581:UOS65606 UYO65581:UYO65606 VIK65581:VIK65606 VSG65581:VSG65606 WCC65581:WCC65606 WLY65581:WLY65606 WVU65581:WVU65606 M131117:M131142 JI131117:JI131142 TE131117:TE131142 ADA131117:ADA131142 AMW131117:AMW131142 AWS131117:AWS131142 BGO131117:BGO131142 BQK131117:BQK131142 CAG131117:CAG131142 CKC131117:CKC131142 CTY131117:CTY131142 DDU131117:DDU131142 DNQ131117:DNQ131142 DXM131117:DXM131142 EHI131117:EHI131142 ERE131117:ERE131142 FBA131117:FBA131142 FKW131117:FKW131142 FUS131117:FUS131142 GEO131117:GEO131142 GOK131117:GOK131142 GYG131117:GYG131142 HIC131117:HIC131142 HRY131117:HRY131142 IBU131117:IBU131142 ILQ131117:ILQ131142 IVM131117:IVM131142 JFI131117:JFI131142 JPE131117:JPE131142 JZA131117:JZA131142 KIW131117:KIW131142 KSS131117:KSS131142 LCO131117:LCO131142 LMK131117:LMK131142 LWG131117:LWG131142 MGC131117:MGC131142 MPY131117:MPY131142 MZU131117:MZU131142 NJQ131117:NJQ131142 NTM131117:NTM131142 ODI131117:ODI131142 ONE131117:ONE131142 OXA131117:OXA131142 PGW131117:PGW131142 PQS131117:PQS131142 QAO131117:QAO131142 QKK131117:QKK131142 QUG131117:QUG131142 REC131117:REC131142 RNY131117:RNY131142 RXU131117:RXU131142 SHQ131117:SHQ131142 SRM131117:SRM131142 TBI131117:TBI131142 TLE131117:TLE131142 TVA131117:TVA131142 UEW131117:UEW131142 UOS131117:UOS131142 UYO131117:UYO131142 VIK131117:VIK131142 VSG131117:VSG131142 WCC131117:WCC131142 WLY131117:WLY131142 WVU131117:WVU131142 M196653:M196678 JI196653:JI196678 TE196653:TE196678 ADA196653:ADA196678 AMW196653:AMW196678 AWS196653:AWS196678 BGO196653:BGO196678 BQK196653:BQK196678 CAG196653:CAG196678 CKC196653:CKC196678 CTY196653:CTY196678 DDU196653:DDU196678 DNQ196653:DNQ196678 DXM196653:DXM196678 EHI196653:EHI196678 ERE196653:ERE196678 FBA196653:FBA196678 FKW196653:FKW196678 FUS196653:FUS196678 GEO196653:GEO196678 GOK196653:GOK196678 GYG196653:GYG196678 HIC196653:HIC196678 HRY196653:HRY196678 IBU196653:IBU196678 ILQ196653:ILQ196678 IVM196653:IVM196678 JFI196653:JFI196678 JPE196653:JPE196678 JZA196653:JZA196678 KIW196653:KIW196678 KSS196653:KSS196678 LCO196653:LCO196678 LMK196653:LMK196678 LWG196653:LWG196678 MGC196653:MGC196678 MPY196653:MPY196678 MZU196653:MZU196678 NJQ196653:NJQ196678 NTM196653:NTM196678 ODI196653:ODI196678 ONE196653:ONE196678 OXA196653:OXA196678 PGW196653:PGW196678 PQS196653:PQS196678 QAO196653:QAO196678 QKK196653:QKK196678 QUG196653:QUG196678 REC196653:REC196678 RNY196653:RNY196678 RXU196653:RXU196678 SHQ196653:SHQ196678 SRM196653:SRM196678 TBI196653:TBI196678 TLE196653:TLE196678 TVA196653:TVA196678 UEW196653:UEW196678 UOS196653:UOS196678 UYO196653:UYO196678 VIK196653:VIK196678 VSG196653:VSG196678 WCC196653:WCC196678 WLY196653:WLY196678 WVU196653:WVU196678 M262189:M262214 JI262189:JI262214 TE262189:TE262214 ADA262189:ADA262214 AMW262189:AMW262214 AWS262189:AWS262214 BGO262189:BGO262214 BQK262189:BQK262214 CAG262189:CAG262214 CKC262189:CKC262214 CTY262189:CTY262214 DDU262189:DDU262214 DNQ262189:DNQ262214 DXM262189:DXM262214 EHI262189:EHI262214 ERE262189:ERE262214 FBA262189:FBA262214 FKW262189:FKW262214 FUS262189:FUS262214 GEO262189:GEO262214 GOK262189:GOK262214 GYG262189:GYG262214 HIC262189:HIC262214 HRY262189:HRY262214 IBU262189:IBU262214 ILQ262189:ILQ262214 IVM262189:IVM262214 JFI262189:JFI262214 JPE262189:JPE262214 JZA262189:JZA262214 KIW262189:KIW262214 KSS262189:KSS262214 LCO262189:LCO262214 LMK262189:LMK262214 LWG262189:LWG262214 MGC262189:MGC262214 MPY262189:MPY262214 MZU262189:MZU262214 NJQ262189:NJQ262214 NTM262189:NTM262214 ODI262189:ODI262214 ONE262189:ONE262214 OXA262189:OXA262214 PGW262189:PGW262214 PQS262189:PQS262214 QAO262189:QAO262214 QKK262189:QKK262214 QUG262189:QUG262214 REC262189:REC262214 RNY262189:RNY262214 RXU262189:RXU262214 SHQ262189:SHQ262214 SRM262189:SRM262214 TBI262189:TBI262214 TLE262189:TLE262214 TVA262189:TVA262214 UEW262189:UEW262214 UOS262189:UOS262214 UYO262189:UYO262214 VIK262189:VIK262214 VSG262189:VSG262214 WCC262189:WCC262214 WLY262189:WLY262214 WVU262189:WVU262214 M327725:M327750 JI327725:JI327750 TE327725:TE327750 ADA327725:ADA327750 AMW327725:AMW327750 AWS327725:AWS327750 BGO327725:BGO327750 BQK327725:BQK327750 CAG327725:CAG327750 CKC327725:CKC327750 CTY327725:CTY327750 DDU327725:DDU327750 DNQ327725:DNQ327750 DXM327725:DXM327750 EHI327725:EHI327750 ERE327725:ERE327750 FBA327725:FBA327750 FKW327725:FKW327750 FUS327725:FUS327750 GEO327725:GEO327750 GOK327725:GOK327750 GYG327725:GYG327750 HIC327725:HIC327750 HRY327725:HRY327750 IBU327725:IBU327750 ILQ327725:ILQ327750 IVM327725:IVM327750 JFI327725:JFI327750 JPE327725:JPE327750 JZA327725:JZA327750 KIW327725:KIW327750 KSS327725:KSS327750 LCO327725:LCO327750 LMK327725:LMK327750 LWG327725:LWG327750 MGC327725:MGC327750 MPY327725:MPY327750 MZU327725:MZU327750 NJQ327725:NJQ327750 NTM327725:NTM327750 ODI327725:ODI327750 ONE327725:ONE327750 OXA327725:OXA327750 PGW327725:PGW327750 PQS327725:PQS327750 QAO327725:QAO327750 QKK327725:QKK327750 QUG327725:QUG327750 REC327725:REC327750 RNY327725:RNY327750 RXU327725:RXU327750 SHQ327725:SHQ327750 SRM327725:SRM327750 TBI327725:TBI327750 TLE327725:TLE327750 TVA327725:TVA327750 UEW327725:UEW327750 UOS327725:UOS327750 UYO327725:UYO327750 VIK327725:VIK327750 VSG327725:VSG327750 WCC327725:WCC327750 WLY327725:WLY327750 WVU327725:WVU327750 M393261:M393286 JI393261:JI393286 TE393261:TE393286 ADA393261:ADA393286 AMW393261:AMW393286 AWS393261:AWS393286 BGO393261:BGO393286 BQK393261:BQK393286 CAG393261:CAG393286 CKC393261:CKC393286 CTY393261:CTY393286 DDU393261:DDU393286 DNQ393261:DNQ393286 DXM393261:DXM393286 EHI393261:EHI393286 ERE393261:ERE393286 FBA393261:FBA393286 FKW393261:FKW393286 FUS393261:FUS393286 GEO393261:GEO393286 GOK393261:GOK393286 GYG393261:GYG393286 HIC393261:HIC393286 HRY393261:HRY393286 IBU393261:IBU393286 ILQ393261:ILQ393286 IVM393261:IVM393286 JFI393261:JFI393286 JPE393261:JPE393286 JZA393261:JZA393286 KIW393261:KIW393286 KSS393261:KSS393286 LCO393261:LCO393286 LMK393261:LMK393286 LWG393261:LWG393286 MGC393261:MGC393286 MPY393261:MPY393286 MZU393261:MZU393286 NJQ393261:NJQ393286 NTM393261:NTM393286 ODI393261:ODI393286 ONE393261:ONE393286 OXA393261:OXA393286 PGW393261:PGW393286 PQS393261:PQS393286 QAO393261:QAO393286 QKK393261:QKK393286 QUG393261:QUG393286 REC393261:REC393286 RNY393261:RNY393286 RXU393261:RXU393286 SHQ393261:SHQ393286 SRM393261:SRM393286 TBI393261:TBI393286 TLE393261:TLE393286 TVA393261:TVA393286 UEW393261:UEW393286 UOS393261:UOS393286 UYO393261:UYO393286 VIK393261:VIK393286 VSG393261:VSG393286 WCC393261:WCC393286 WLY393261:WLY393286 WVU393261:WVU393286 M458797:M458822 JI458797:JI458822 TE458797:TE458822 ADA458797:ADA458822 AMW458797:AMW458822 AWS458797:AWS458822 BGO458797:BGO458822 BQK458797:BQK458822 CAG458797:CAG458822 CKC458797:CKC458822 CTY458797:CTY458822 DDU458797:DDU458822 DNQ458797:DNQ458822 DXM458797:DXM458822 EHI458797:EHI458822 ERE458797:ERE458822 FBA458797:FBA458822 FKW458797:FKW458822 FUS458797:FUS458822 GEO458797:GEO458822 GOK458797:GOK458822 GYG458797:GYG458822 HIC458797:HIC458822 HRY458797:HRY458822 IBU458797:IBU458822 ILQ458797:ILQ458822 IVM458797:IVM458822 JFI458797:JFI458822 JPE458797:JPE458822 JZA458797:JZA458822 KIW458797:KIW458822 KSS458797:KSS458822 LCO458797:LCO458822 LMK458797:LMK458822 LWG458797:LWG458822 MGC458797:MGC458822 MPY458797:MPY458822 MZU458797:MZU458822 NJQ458797:NJQ458822 NTM458797:NTM458822 ODI458797:ODI458822 ONE458797:ONE458822 OXA458797:OXA458822 PGW458797:PGW458822 PQS458797:PQS458822 QAO458797:QAO458822 QKK458797:QKK458822 QUG458797:QUG458822 REC458797:REC458822 RNY458797:RNY458822 RXU458797:RXU458822 SHQ458797:SHQ458822 SRM458797:SRM458822 TBI458797:TBI458822 TLE458797:TLE458822 TVA458797:TVA458822 UEW458797:UEW458822 UOS458797:UOS458822 UYO458797:UYO458822 VIK458797:VIK458822 VSG458797:VSG458822 WCC458797:WCC458822 WLY458797:WLY458822 WVU458797:WVU458822 M524333:M524358 JI524333:JI524358 TE524333:TE524358 ADA524333:ADA524358 AMW524333:AMW524358 AWS524333:AWS524358 BGO524333:BGO524358 BQK524333:BQK524358 CAG524333:CAG524358 CKC524333:CKC524358 CTY524333:CTY524358 DDU524333:DDU524358 DNQ524333:DNQ524358 DXM524333:DXM524358 EHI524333:EHI524358 ERE524333:ERE524358 FBA524333:FBA524358 FKW524333:FKW524358 FUS524333:FUS524358 GEO524333:GEO524358 GOK524333:GOK524358 GYG524333:GYG524358 HIC524333:HIC524358 HRY524333:HRY524358 IBU524333:IBU524358 ILQ524333:ILQ524358 IVM524333:IVM524358 JFI524333:JFI524358 JPE524333:JPE524358 JZA524333:JZA524358 KIW524333:KIW524358 KSS524333:KSS524358 LCO524333:LCO524358 LMK524333:LMK524358 LWG524333:LWG524358 MGC524333:MGC524358 MPY524333:MPY524358 MZU524333:MZU524358 NJQ524333:NJQ524358 NTM524333:NTM524358 ODI524333:ODI524358 ONE524333:ONE524358 OXA524333:OXA524358 PGW524333:PGW524358 PQS524333:PQS524358 QAO524333:QAO524358 QKK524333:QKK524358 QUG524333:QUG524358 REC524333:REC524358 RNY524333:RNY524358 RXU524333:RXU524358 SHQ524333:SHQ524358 SRM524333:SRM524358 TBI524333:TBI524358 TLE524333:TLE524358 TVA524333:TVA524358 UEW524333:UEW524358 UOS524333:UOS524358 UYO524333:UYO524358 VIK524333:VIK524358 VSG524333:VSG524358 WCC524333:WCC524358 WLY524333:WLY524358 WVU524333:WVU524358 M589869:M589894 JI589869:JI589894 TE589869:TE589894 ADA589869:ADA589894 AMW589869:AMW589894 AWS589869:AWS589894 BGO589869:BGO589894 BQK589869:BQK589894 CAG589869:CAG589894 CKC589869:CKC589894 CTY589869:CTY589894 DDU589869:DDU589894 DNQ589869:DNQ589894 DXM589869:DXM589894 EHI589869:EHI589894 ERE589869:ERE589894 FBA589869:FBA589894 FKW589869:FKW589894 FUS589869:FUS589894 GEO589869:GEO589894 GOK589869:GOK589894 GYG589869:GYG589894 HIC589869:HIC589894 HRY589869:HRY589894 IBU589869:IBU589894 ILQ589869:ILQ589894 IVM589869:IVM589894 JFI589869:JFI589894 JPE589869:JPE589894 JZA589869:JZA589894 KIW589869:KIW589894 KSS589869:KSS589894 LCO589869:LCO589894 LMK589869:LMK589894 LWG589869:LWG589894 MGC589869:MGC589894 MPY589869:MPY589894 MZU589869:MZU589894 NJQ589869:NJQ589894 NTM589869:NTM589894 ODI589869:ODI589894 ONE589869:ONE589894 OXA589869:OXA589894 PGW589869:PGW589894 PQS589869:PQS589894 QAO589869:QAO589894 QKK589869:QKK589894 QUG589869:QUG589894 REC589869:REC589894 RNY589869:RNY589894 RXU589869:RXU589894 SHQ589869:SHQ589894 SRM589869:SRM589894 TBI589869:TBI589894 TLE589869:TLE589894 TVA589869:TVA589894 UEW589869:UEW589894 UOS589869:UOS589894 UYO589869:UYO589894 VIK589869:VIK589894 VSG589869:VSG589894 WCC589869:WCC589894 WLY589869:WLY589894 WVU589869:WVU589894 M655405:M655430 JI655405:JI655430 TE655405:TE655430 ADA655405:ADA655430 AMW655405:AMW655430 AWS655405:AWS655430 BGO655405:BGO655430 BQK655405:BQK655430 CAG655405:CAG655430 CKC655405:CKC655430 CTY655405:CTY655430 DDU655405:DDU655430 DNQ655405:DNQ655430 DXM655405:DXM655430 EHI655405:EHI655430 ERE655405:ERE655430 FBA655405:FBA655430 FKW655405:FKW655430 FUS655405:FUS655430 GEO655405:GEO655430 GOK655405:GOK655430 GYG655405:GYG655430 HIC655405:HIC655430 HRY655405:HRY655430 IBU655405:IBU655430 ILQ655405:ILQ655430 IVM655405:IVM655430 JFI655405:JFI655430 JPE655405:JPE655430 JZA655405:JZA655430 KIW655405:KIW655430 KSS655405:KSS655430 LCO655405:LCO655430 LMK655405:LMK655430 LWG655405:LWG655430 MGC655405:MGC655430 MPY655405:MPY655430 MZU655405:MZU655430 NJQ655405:NJQ655430 NTM655405:NTM655430 ODI655405:ODI655430 ONE655405:ONE655430 OXA655405:OXA655430 PGW655405:PGW655430 PQS655405:PQS655430 QAO655405:QAO655430 QKK655405:QKK655430 QUG655405:QUG655430 REC655405:REC655430 RNY655405:RNY655430 RXU655405:RXU655430 SHQ655405:SHQ655430 SRM655405:SRM655430 TBI655405:TBI655430 TLE655405:TLE655430 TVA655405:TVA655430 UEW655405:UEW655430 UOS655405:UOS655430 UYO655405:UYO655430 VIK655405:VIK655430 VSG655405:VSG655430 WCC655405:WCC655430 WLY655405:WLY655430 WVU655405:WVU655430 M720941:M720966 JI720941:JI720966 TE720941:TE720966 ADA720941:ADA720966 AMW720941:AMW720966 AWS720941:AWS720966 BGO720941:BGO720966 BQK720941:BQK720966 CAG720941:CAG720966 CKC720941:CKC720966 CTY720941:CTY720966 DDU720941:DDU720966 DNQ720941:DNQ720966 DXM720941:DXM720966 EHI720941:EHI720966 ERE720941:ERE720966 FBA720941:FBA720966 FKW720941:FKW720966 FUS720941:FUS720966 GEO720941:GEO720966 GOK720941:GOK720966 GYG720941:GYG720966 HIC720941:HIC720966 HRY720941:HRY720966 IBU720941:IBU720966 ILQ720941:ILQ720966 IVM720941:IVM720966 JFI720941:JFI720966 JPE720941:JPE720966 JZA720941:JZA720966 KIW720941:KIW720966 KSS720941:KSS720966 LCO720941:LCO720966 LMK720941:LMK720966 LWG720941:LWG720966 MGC720941:MGC720966 MPY720941:MPY720966 MZU720941:MZU720966 NJQ720941:NJQ720966 NTM720941:NTM720966 ODI720941:ODI720966 ONE720941:ONE720966 OXA720941:OXA720966 PGW720941:PGW720966 PQS720941:PQS720966 QAO720941:QAO720966 QKK720941:QKK720966 QUG720941:QUG720966 REC720941:REC720966 RNY720941:RNY720966 RXU720941:RXU720966 SHQ720941:SHQ720966 SRM720941:SRM720966 TBI720941:TBI720966 TLE720941:TLE720966 TVA720941:TVA720966 UEW720941:UEW720966 UOS720941:UOS720966 UYO720941:UYO720966 VIK720941:VIK720966 VSG720941:VSG720966 WCC720941:WCC720966 WLY720941:WLY720966 WVU720941:WVU720966 M786477:M786502 JI786477:JI786502 TE786477:TE786502 ADA786477:ADA786502 AMW786477:AMW786502 AWS786477:AWS786502 BGO786477:BGO786502 BQK786477:BQK786502 CAG786477:CAG786502 CKC786477:CKC786502 CTY786477:CTY786502 DDU786477:DDU786502 DNQ786477:DNQ786502 DXM786477:DXM786502 EHI786477:EHI786502 ERE786477:ERE786502 FBA786477:FBA786502 FKW786477:FKW786502 FUS786477:FUS786502 GEO786477:GEO786502 GOK786477:GOK786502 GYG786477:GYG786502 HIC786477:HIC786502 HRY786477:HRY786502 IBU786477:IBU786502 ILQ786477:ILQ786502 IVM786477:IVM786502 JFI786477:JFI786502 JPE786477:JPE786502 JZA786477:JZA786502 KIW786477:KIW786502 KSS786477:KSS786502 LCO786477:LCO786502 LMK786477:LMK786502 LWG786477:LWG786502 MGC786477:MGC786502 MPY786477:MPY786502 MZU786477:MZU786502 NJQ786477:NJQ786502 NTM786477:NTM786502 ODI786477:ODI786502 ONE786477:ONE786502 OXA786477:OXA786502 PGW786477:PGW786502 PQS786477:PQS786502 QAO786477:QAO786502 QKK786477:QKK786502 QUG786477:QUG786502 REC786477:REC786502 RNY786477:RNY786502 RXU786477:RXU786502 SHQ786477:SHQ786502 SRM786477:SRM786502 TBI786477:TBI786502 TLE786477:TLE786502 TVA786477:TVA786502 UEW786477:UEW786502 UOS786477:UOS786502 UYO786477:UYO786502 VIK786477:VIK786502 VSG786477:VSG786502 WCC786477:WCC786502 WLY786477:WLY786502 WVU786477:WVU786502 M852013:M852038 JI852013:JI852038 TE852013:TE852038 ADA852013:ADA852038 AMW852013:AMW852038 AWS852013:AWS852038 BGO852013:BGO852038 BQK852013:BQK852038 CAG852013:CAG852038 CKC852013:CKC852038 CTY852013:CTY852038 DDU852013:DDU852038 DNQ852013:DNQ852038 DXM852013:DXM852038 EHI852013:EHI852038 ERE852013:ERE852038 FBA852013:FBA852038 FKW852013:FKW852038 FUS852013:FUS852038 GEO852013:GEO852038 GOK852013:GOK852038 GYG852013:GYG852038 HIC852013:HIC852038 HRY852013:HRY852038 IBU852013:IBU852038 ILQ852013:ILQ852038 IVM852013:IVM852038 JFI852013:JFI852038 JPE852013:JPE852038 JZA852013:JZA852038 KIW852013:KIW852038 KSS852013:KSS852038 LCO852013:LCO852038 LMK852013:LMK852038 LWG852013:LWG852038 MGC852013:MGC852038 MPY852013:MPY852038 MZU852013:MZU852038 NJQ852013:NJQ852038 NTM852013:NTM852038 ODI852013:ODI852038 ONE852013:ONE852038 OXA852013:OXA852038 PGW852013:PGW852038 PQS852013:PQS852038 QAO852013:QAO852038 QKK852013:QKK852038 QUG852013:QUG852038 REC852013:REC852038 RNY852013:RNY852038 RXU852013:RXU852038 SHQ852013:SHQ852038 SRM852013:SRM852038 TBI852013:TBI852038 TLE852013:TLE852038 TVA852013:TVA852038 UEW852013:UEW852038 UOS852013:UOS852038 UYO852013:UYO852038 VIK852013:VIK852038 VSG852013:VSG852038 WCC852013:WCC852038 WLY852013:WLY852038 WVU852013:WVU852038 M917549:M917574 JI917549:JI917574 TE917549:TE917574 ADA917549:ADA917574 AMW917549:AMW917574 AWS917549:AWS917574 BGO917549:BGO917574 BQK917549:BQK917574 CAG917549:CAG917574 CKC917549:CKC917574 CTY917549:CTY917574 DDU917549:DDU917574 DNQ917549:DNQ917574 DXM917549:DXM917574 EHI917549:EHI917574 ERE917549:ERE917574 FBA917549:FBA917574 FKW917549:FKW917574 FUS917549:FUS917574 GEO917549:GEO917574 GOK917549:GOK917574 GYG917549:GYG917574 HIC917549:HIC917574 HRY917549:HRY917574 IBU917549:IBU917574 ILQ917549:ILQ917574 IVM917549:IVM917574 JFI917549:JFI917574 JPE917549:JPE917574 JZA917549:JZA917574 KIW917549:KIW917574 KSS917549:KSS917574 LCO917549:LCO917574 LMK917549:LMK917574 LWG917549:LWG917574 MGC917549:MGC917574 MPY917549:MPY917574 MZU917549:MZU917574 NJQ917549:NJQ917574 NTM917549:NTM917574 ODI917549:ODI917574 ONE917549:ONE917574 OXA917549:OXA917574 PGW917549:PGW917574 PQS917549:PQS917574 QAO917549:QAO917574 QKK917549:QKK917574 QUG917549:QUG917574 REC917549:REC917574 RNY917549:RNY917574 RXU917549:RXU917574 SHQ917549:SHQ917574 SRM917549:SRM917574 TBI917549:TBI917574 TLE917549:TLE917574 TVA917549:TVA917574 UEW917549:UEW917574 UOS917549:UOS917574 UYO917549:UYO917574 VIK917549:VIK917574 VSG917549:VSG917574 WCC917549:WCC917574 WLY917549:WLY917574 WVU917549:WVU917574 M983085:M983110 JI983085:JI983110 TE983085:TE983110 ADA983085:ADA983110 AMW983085:AMW983110 AWS983085:AWS983110 BGO983085:BGO983110 BQK983085:BQK983110 CAG983085:CAG983110 CKC983085:CKC983110 CTY983085:CTY983110 DDU983085:DDU983110 DNQ983085:DNQ983110 DXM983085:DXM983110 EHI983085:EHI983110 ERE983085:ERE983110 FBA983085:FBA983110 FKW983085:FKW983110 FUS983085:FUS983110 GEO983085:GEO983110 GOK983085:GOK983110 GYG983085:GYG983110 HIC983085:HIC983110 HRY983085:HRY983110 IBU983085:IBU983110 ILQ983085:ILQ983110 IVM983085:IVM983110 JFI983085:JFI983110 JPE983085:JPE983110 JZA983085:JZA983110 KIW983085:KIW983110 KSS983085:KSS983110 LCO983085:LCO983110 LMK983085:LMK983110 LWG983085:LWG983110 MGC983085:MGC983110 MPY983085:MPY983110 MZU983085:MZU983110 NJQ983085:NJQ983110 NTM983085:NTM983110 ODI983085:ODI983110 ONE983085:ONE983110 OXA983085:OXA983110 PGW983085:PGW983110 PQS983085:PQS983110 QAO983085:QAO983110 QKK983085:QKK983110 QUG983085:QUG983110 REC983085:REC983110 RNY983085:RNY983110 RXU983085:RXU983110 SHQ983085:SHQ983110 SRM983085:SRM983110 TBI983085:TBI983110 TLE983085:TLE983110 TVA983085:TVA983110 UEW983085:UEW983110 UOS983085:UOS983110 UYO983085:UYO983110 VIK983085:VIK983110 VSG983085:VSG983110 WCC983085:WCC983110 WLY983085:WLY983110 WVU983085:WVU983110 M185:M210 JI185:JI210 TE185:TE210 ADA185:ADA210 AMW185:AMW210 AWS185:AWS210 BGO185:BGO210 BQK185:BQK210 CAG185:CAG210 CKC185:CKC210 CTY185:CTY210 DDU185:DDU210 DNQ185:DNQ210 DXM185:DXM210 EHI185:EHI210 ERE185:ERE210 FBA185:FBA210 FKW185:FKW210 FUS185:FUS210 GEO185:GEO210 GOK185:GOK210 GYG185:GYG210 HIC185:HIC210 HRY185:HRY210 IBU185:IBU210 ILQ185:ILQ210 IVM185:IVM210 JFI185:JFI210 JPE185:JPE210 JZA185:JZA210 KIW185:KIW210 KSS185:KSS210 LCO185:LCO210 LMK185:LMK210 LWG185:LWG210 MGC185:MGC210 MPY185:MPY210 MZU185:MZU210 NJQ185:NJQ210 NTM185:NTM210 ODI185:ODI210 ONE185:ONE210 OXA185:OXA210 PGW185:PGW210 PQS185:PQS210 QAO185:QAO210 QKK185:QKK210 QUG185:QUG210 REC185:REC210 RNY185:RNY210 RXU185:RXU210 SHQ185:SHQ210 SRM185:SRM210 TBI185:TBI210 TLE185:TLE210 TVA185:TVA210 UEW185:UEW210 UOS185:UOS210 UYO185:UYO210 VIK185:VIK210 VSG185:VSG210 WCC185:WCC210 WLY185:WLY210 WVU185:WVU210 M65721:M65746 JI65721:JI65746 TE65721:TE65746 ADA65721:ADA65746 AMW65721:AMW65746 AWS65721:AWS65746 BGO65721:BGO65746 BQK65721:BQK65746 CAG65721:CAG65746 CKC65721:CKC65746 CTY65721:CTY65746 DDU65721:DDU65746 DNQ65721:DNQ65746 DXM65721:DXM65746 EHI65721:EHI65746 ERE65721:ERE65746 FBA65721:FBA65746 FKW65721:FKW65746 FUS65721:FUS65746 GEO65721:GEO65746 GOK65721:GOK65746 GYG65721:GYG65746 HIC65721:HIC65746 HRY65721:HRY65746 IBU65721:IBU65746 ILQ65721:ILQ65746 IVM65721:IVM65746 JFI65721:JFI65746 JPE65721:JPE65746 JZA65721:JZA65746 KIW65721:KIW65746 KSS65721:KSS65746 LCO65721:LCO65746 LMK65721:LMK65746 LWG65721:LWG65746 MGC65721:MGC65746 MPY65721:MPY65746 MZU65721:MZU65746 NJQ65721:NJQ65746 NTM65721:NTM65746 ODI65721:ODI65746 ONE65721:ONE65746 OXA65721:OXA65746 PGW65721:PGW65746 PQS65721:PQS65746 QAO65721:QAO65746 QKK65721:QKK65746 QUG65721:QUG65746 REC65721:REC65746 RNY65721:RNY65746 RXU65721:RXU65746 SHQ65721:SHQ65746 SRM65721:SRM65746 TBI65721:TBI65746 TLE65721:TLE65746 TVA65721:TVA65746 UEW65721:UEW65746 UOS65721:UOS65746 UYO65721:UYO65746 VIK65721:VIK65746 VSG65721:VSG65746 WCC65721:WCC65746 WLY65721:WLY65746 WVU65721:WVU65746 M131257:M131282 JI131257:JI131282 TE131257:TE131282 ADA131257:ADA131282 AMW131257:AMW131282 AWS131257:AWS131282 BGO131257:BGO131282 BQK131257:BQK131282 CAG131257:CAG131282 CKC131257:CKC131282 CTY131257:CTY131282 DDU131257:DDU131282 DNQ131257:DNQ131282 DXM131257:DXM131282 EHI131257:EHI131282 ERE131257:ERE131282 FBA131257:FBA131282 FKW131257:FKW131282 FUS131257:FUS131282 GEO131257:GEO131282 GOK131257:GOK131282 GYG131257:GYG131282 HIC131257:HIC131282 HRY131257:HRY131282 IBU131257:IBU131282 ILQ131257:ILQ131282 IVM131257:IVM131282 JFI131257:JFI131282 JPE131257:JPE131282 JZA131257:JZA131282 KIW131257:KIW131282 KSS131257:KSS131282 LCO131257:LCO131282 LMK131257:LMK131282 LWG131257:LWG131282 MGC131257:MGC131282 MPY131257:MPY131282 MZU131257:MZU131282 NJQ131257:NJQ131282 NTM131257:NTM131282 ODI131257:ODI131282 ONE131257:ONE131282 OXA131257:OXA131282 PGW131257:PGW131282 PQS131257:PQS131282 QAO131257:QAO131282 QKK131257:QKK131282 QUG131257:QUG131282 REC131257:REC131282 RNY131257:RNY131282 RXU131257:RXU131282 SHQ131257:SHQ131282 SRM131257:SRM131282 TBI131257:TBI131282 TLE131257:TLE131282 TVA131257:TVA131282 UEW131257:UEW131282 UOS131257:UOS131282 UYO131257:UYO131282 VIK131257:VIK131282 VSG131257:VSG131282 WCC131257:WCC131282 WLY131257:WLY131282 WVU131257:WVU131282 M196793:M196818 JI196793:JI196818 TE196793:TE196818 ADA196793:ADA196818 AMW196793:AMW196818 AWS196793:AWS196818 BGO196793:BGO196818 BQK196793:BQK196818 CAG196793:CAG196818 CKC196793:CKC196818 CTY196793:CTY196818 DDU196793:DDU196818 DNQ196793:DNQ196818 DXM196793:DXM196818 EHI196793:EHI196818 ERE196793:ERE196818 FBA196793:FBA196818 FKW196793:FKW196818 FUS196793:FUS196818 GEO196793:GEO196818 GOK196793:GOK196818 GYG196793:GYG196818 HIC196793:HIC196818 HRY196793:HRY196818 IBU196793:IBU196818 ILQ196793:ILQ196818 IVM196793:IVM196818 JFI196793:JFI196818 JPE196793:JPE196818 JZA196793:JZA196818 KIW196793:KIW196818 KSS196793:KSS196818 LCO196793:LCO196818 LMK196793:LMK196818 LWG196793:LWG196818 MGC196793:MGC196818 MPY196793:MPY196818 MZU196793:MZU196818 NJQ196793:NJQ196818 NTM196793:NTM196818 ODI196793:ODI196818 ONE196793:ONE196818 OXA196793:OXA196818 PGW196793:PGW196818 PQS196793:PQS196818 QAO196793:QAO196818 QKK196793:QKK196818 QUG196793:QUG196818 REC196793:REC196818 RNY196793:RNY196818 RXU196793:RXU196818 SHQ196793:SHQ196818 SRM196793:SRM196818 TBI196793:TBI196818 TLE196793:TLE196818 TVA196793:TVA196818 UEW196793:UEW196818 UOS196793:UOS196818 UYO196793:UYO196818 VIK196793:VIK196818 VSG196793:VSG196818 WCC196793:WCC196818 WLY196793:WLY196818 WVU196793:WVU196818 M262329:M262354 JI262329:JI262354 TE262329:TE262354 ADA262329:ADA262354 AMW262329:AMW262354 AWS262329:AWS262354 BGO262329:BGO262354 BQK262329:BQK262354 CAG262329:CAG262354 CKC262329:CKC262354 CTY262329:CTY262354 DDU262329:DDU262354 DNQ262329:DNQ262354 DXM262329:DXM262354 EHI262329:EHI262354 ERE262329:ERE262354 FBA262329:FBA262354 FKW262329:FKW262354 FUS262329:FUS262354 GEO262329:GEO262354 GOK262329:GOK262354 GYG262329:GYG262354 HIC262329:HIC262354 HRY262329:HRY262354 IBU262329:IBU262354 ILQ262329:ILQ262354 IVM262329:IVM262354 JFI262329:JFI262354 JPE262329:JPE262354 JZA262329:JZA262354 KIW262329:KIW262354 KSS262329:KSS262354 LCO262329:LCO262354 LMK262329:LMK262354 LWG262329:LWG262354 MGC262329:MGC262354 MPY262329:MPY262354 MZU262329:MZU262354 NJQ262329:NJQ262354 NTM262329:NTM262354 ODI262329:ODI262354 ONE262329:ONE262354 OXA262329:OXA262354 PGW262329:PGW262354 PQS262329:PQS262354 QAO262329:QAO262354 QKK262329:QKK262354 QUG262329:QUG262354 REC262329:REC262354 RNY262329:RNY262354 RXU262329:RXU262354 SHQ262329:SHQ262354 SRM262329:SRM262354 TBI262329:TBI262354 TLE262329:TLE262354 TVA262329:TVA262354 UEW262329:UEW262354 UOS262329:UOS262354 UYO262329:UYO262354 VIK262329:VIK262354 VSG262329:VSG262354 WCC262329:WCC262354 WLY262329:WLY262354 WVU262329:WVU262354 M327865:M327890 JI327865:JI327890 TE327865:TE327890 ADA327865:ADA327890 AMW327865:AMW327890 AWS327865:AWS327890 BGO327865:BGO327890 BQK327865:BQK327890 CAG327865:CAG327890 CKC327865:CKC327890 CTY327865:CTY327890 DDU327865:DDU327890 DNQ327865:DNQ327890 DXM327865:DXM327890 EHI327865:EHI327890 ERE327865:ERE327890 FBA327865:FBA327890 FKW327865:FKW327890 FUS327865:FUS327890 GEO327865:GEO327890 GOK327865:GOK327890 GYG327865:GYG327890 HIC327865:HIC327890 HRY327865:HRY327890 IBU327865:IBU327890 ILQ327865:ILQ327890 IVM327865:IVM327890 JFI327865:JFI327890 JPE327865:JPE327890 JZA327865:JZA327890 KIW327865:KIW327890 KSS327865:KSS327890 LCO327865:LCO327890 LMK327865:LMK327890 LWG327865:LWG327890 MGC327865:MGC327890 MPY327865:MPY327890 MZU327865:MZU327890 NJQ327865:NJQ327890 NTM327865:NTM327890 ODI327865:ODI327890 ONE327865:ONE327890 OXA327865:OXA327890 PGW327865:PGW327890 PQS327865:PQS327890 QAO327865:QAO327890 QKK327865:QKK327890 QUG327865:QUG327890 REC327865:REC327890 RNY327865:RNY327890 RXU327865:RXU327890 SHQ327865:SHQ327890 SRM327865:SRM327890 TBI327865:TBI327890 TLE327865:TLE327890 TVA327865:TVA327890 UEW327865:UEW327890 UOS327865:UOS327890 UYO327865:UYO327890 VIK327865:VIK327890 VSG327865:VSG327890 WCC327865:WCC327890 WLY327865:WLY327890 WVU327865:WVU327890 M393401:M393426 JI393401:JI393426 TE393401:TE393426 ADA393401:ADA393426 AMW393401:AMW393426 AWS393401:AWS393426 BGO393401:BGO393426 BQK393401:BQK393426 CAG393401:CAG393426 CKC393401:CKC393426 CTY393401:CTY393426 DDU393401:DDU393426 DNQ393401:DNQ393426 DXM393401:DXM393426 EHI393401:EHI393426 ERE393401:ERE393426 FBA393401:FBA393426 FKW393401:FKW393426 FUS393401:FUS393426 GEO393401:GEO393426 GOK393401:GOK393426 GYG393401:GYG393426 HIC393401:HIC393426 HRY393401:HRY393426 IBU393401:IBU393426 ILQ393401:ILQ393426 IVM393401:IVM393426 JFI393401:JFI393426 JPE393401:JPE393426 JZA393401:JZA393426 KIW393401:KIW393426 KSS393401:KSS393426 LCO393401:LCO393426 LMK393401:LMK393426 LWG393401:LWG393426 MGC393401:MGC393426 MPY393401:MPY393426 MZU393401:MZU393426 NJQ393401:NJQ393426 NTM393401:NTM393426 ODI393401:ODI393426 ONE393401:ONE393426 OXA393401:OXA393426 PGW393401:PGW393426 PQS393401:PQS393426 QAO393401:QAO393426 QKK393401:QKK393426 QUG393401:QUG393426 REC393401:REC393426 RNY393401:RNY393426 RXU393401:RXU393426 SHQ393401:SHQ393426 SRM393401:SRM393426 TBI393401:TBI393426 TLE393401:TLE393426 TVA393401:TVA393426 UEW393401:UEW393426 UOS393401:UOS393426 UYO393401:UYO393426 VIK393401:VIK393426 VSG393401:VSG393426 WCC393401:WCC393426 WLY393401:WLY393426 WVU393401:WVU393426 M458937:M458962 JI458937:JI458962 TE458937:TE458962 ADA458937:ADA458962 AMW458937:AMW458962 AWS458937:AWS458962 BGO458937:BGO458962 BQK458937:BQK458962 CAG458937:CAG458962 CKC458937:CKC458962 CTY458937:CTY458962 DDU458937:DDU458962 DNQ458937:DNQ458962 DXM458937:DXM458962 EHI458937:EHI458962 ERE458937:ERE458962 FBA458937:FBA458962 FKW458937:FKW458962 FUS458937:FUS458962 GEO458937:GEO458962 GOK458937:GOK458962 GYG458937:GYG458962 HIC458937:HIC458962 HRY458937:HRY458962 IBU458937:IBU458962 ILQ458937:ILQ458962 IVM458937:IVM458962 JFI458937:JFI458962 JPE458937:JPE458962 JZA458937:JZA458962 KIW458937:KIW458962 KSS458937:KSS458962 LCO458937:LCO458962 LMK458937:LMK458962 LWG458937:LWG458962 MGC458937:MGC458962 MPY458937:MPY458962 MZU458937:MZU458962 NJQ458937:NJQ458962 NTM458937:NTM458962 ODI458937:ODI458962 ONE458937:ONE458962 OXA458937:OXA458962 PGW458937:PGW458962 PQS458937:PQS458962 QAO458937:QAO458962 QKK458937:QKK458962 QUG458937:QUG458962 REC458937:REC458962 RNY458937:RNY458962 RXU458937:RXU458962 SHQ458937:SHQ458962 SRM458937:SRM458962 TBI458937:TBI458962 TLE458937:TLE458962 TVA458937:TVA458962 UEW458937:UEW458962 UOS458937:UOS458962 UYO458937:UYO458962 VIK458937:VIK458962 VSG458937:VSG458962 WCC458937:WCC458962 WLY458937:WLY458962 WVU458937:WVU458962 M524473:M524498 JI524473:JI524498 TE524473:TE524498 ADA524473:ADA524498 AMW524473:AMW524498 AWS524473:AWS524498 BGO524473:BGO524498 BQK524473:BQK524498 CAG524473:CAG524498 CKC524473:CKC524498 CTY524473:CTY524498 DDU524473:DDU524498 DNQ524473:DNQ524498 DXM524473:DXM524498 EHI524473:EHI524498 ERE524473:ERE524498 FBA524473:FBA524498 FKW524473:FKW524498 FUS524473:FUS524498 GEO524473:GEO524498 GOK524473:GOK524498 GYG524473:GYG524498 HIC524473:HIC524498 HRY524473:HRY524498 IBU524473:IBU524498 ILQ524473:ILQ524498 IVM524473:IVM524498 JFI524473:JFI524498 JPE524473:JPE524498 JZA524473:JZA524498 KIW524473:KIW524498 KSS524473:KSS524498 LCO524473:LCO524498 LMK524473:LMK524498 LWG524473:LWG524498 MGC524473:MGC524498 MPY524473:MPY524498 MZU524473:MZU524498 NJQ524473:NJQ524498 NTM524473:NTM524498 ODI524473:ODI524498 ONE524473:ONE524498 OXA524473:OXA524498 PGW524473:PGW524498 PQS524473:PQS524498 QAO524473:QAO524498 QKK524473:QKK524498 QUG524473:QUG524498 REC524473:REC524498 RNY524473:RNY524498 RXU524473:RXU524498 SHQ524473:SHQ524498 SRM524473:SRM524498 TBI524473:TBI524498 TLE524473:TLE524498 TVA524473:TVA524498 UEW524473:UEW524498 UOS524473:UOS524498 UYO524473:UYO524498 VIK524473:VIK524498 VSG524473:VSG524498 WCC524473:WCC524498 WLY524473:WLY524498 WVU524473:WVU524498 M590009:M590034 JI590009:JI590034 TE590009:TE590034 ADA590009:ADA590034 AMW590009:AMW590034 AWS590009:AWS590034 BGO590009:BGO590034 BQK590009:BQK590034 CAG590009:CAG590034 CKC590009:CKC590034 CTY590009:CTY590034 DDU590009:DDU590034 DNQ590009:DNQ590034 DXM590009:DXM590034 EHI590009:EHI590034 ERE590009:ERE590034 FBA590009:FBA590034 FKW590009:FKW590034 FUS590009:FUS590034 GEO590009:GEO590034 GOK590009:GOK590034 GYG590009:GYG590034 HIC590009:HIC590034 HRY590009:HRY590034 IBU590009:IBU590034 ILQ590009:ILQ590034 IVM590009:IVM590034 JFI590009:JFI590034 JPE590009:JPE590034 JZA590009:JZA590034 KIW590009:KIW590034 KSS590009:KSS590034 LCO590009:LCO590034 LMK590009:LMK590034 LWG590009:LWG590034 MGC590009:MGC590034 MPY590009:MPY590034 MZU590009:MZU590034 NJQ590009:NJQ590034 NTM590009:NTM590034 ODI590009:ODI590034 ONE590009:ONE590034 OXA590009:OXA590034 PGW590009:PGW590034 PQS590009:PQS590034 QAO590009:QAO590034 QKK590009:QKK590034 QUG590009:QUG590034 REC590009:REC590034 RNY590009:RNY590034 RXU590009:RXU590034 SHQ590009:SHQ590034 SRM590009:SRM590034 TBI590009:TBI590034 TLE590009:TLE590034 TVA590009:TVA590034 UEW590009:UEW590034 UOS590009:UOS590034 UYO590009:UYO590034 VIK590009:VIK590034 VSG590009:VSG590034 WCC590009:WCC590034 WLY590009:WLY590034 WVU590009:WVU590034 M655545:M655570 JI655545:JI655570 TE655545:TE655570 ADA655545:ADA655570 AMW655545:AMW655570 AWS655545:AWS655570 BGO655545:BGO655570 BQK655545:BQK655570 CAG655545:CAG655570 CKC655545:CKC655570 CTY655545:CTY655570 DDU655545:DDU655570 DNQ655545:DNQ655570 DXM655545:DXM655570 EHI655545:EHI655570 ERE655545:ERE655570 FBA655545:FBA655570 FKW655545:FKW655570 FUS655545:FUS655570 GEO655545:GEO655570 GOK655545:GOK655570 GYG655545:GYG655570 HIC655545:HIC655570 HRY655545:HRY655570 IBU655545:IBU655570 ILQ655545:ILQ655570 IVM655545:IVM655570 JFI655545:JFI655570 JPE655545:JPE655570 JZA655545:JZA655570 KIW655545:KIW655570 KSS655545:KSS655570 LCO655545:LCO655570 LMK655545:LMK655570 LWG655545:LWG655570 MGC655545:MGC655570 MPY655545:MPY655570 MZU655545:MZU655570 NJQ655545:NJQ655570 NTM655545:NTM655570 ODI655545:ODI655570 ONE655545:ONE655570 OXA655545:OXA655570 PGW655545:PGW655570 PQS655545:PQS655570 QAO655545:QAO655570 QKK655545:QKK655570 QUG655545:QUG655570 REC655545:REC655570 RNY655545:RNY655570 RXU655545:RXU655570 SHQ655545:SHQ655570 SRM655545:SRM655570 TBI655545:TBI655570 TLE655545:TLE655570 TVA655545:TVA655570 UEW655545:UEW655570 UOS655545:UOS655570 UYO655545:UYO655570 VIK655545:VIK655570 VSG655545:VSG655570 WCC655545:WCC655570 WLY655545:WLY655570 WVU655545:WVU655570 M721081:M721106 JI721081:JI721106 TE721081:TE721106 ADA721081:ADA721106 AMW721081:AMW721106 AWS721081:AWS721106 BGO721081:BGO721106 BQK721081:BQK721106 CAG721081:CAG721106 CKC721081:CKC721106 CTY721081:CTY721106 DDU721081:DDU721106 DNQ721081:DNQ721106 DXM721081:DXM721106 EHI721081:EHI721106 ERE721081:ERE721106 FBA721081:FBA721106 FKW721081:FKW721106 FUS721081:FUS721106 GEO721081:GEO721106 GOK721081:GOK721106 GYG721081:GYG721106 HIC721081:HIC721106 HRY721081:HRY721106 IBU721081:IBU721106 ILQ721081:ILQ721106 IVM721081:IVM721106 JFI721081:JFI721106 JPE721081:JPE721106 JZA721081:JZA721106 KIW721081:KIW721106 KSS721081:KSS721106 LCO721081:LCO721106 LMK721081:LMK721106 LWG721081:LWG721106 MGC721081:MGC721106 MPY721081:MPY721106 MZU721081:MZU721106 NJQ721081:NJQ721106 NTM721081:NTM721106 ODI721081:ODI721106 ONE721081:ONE721106 OXA721081:OXA721106 PGW721081:PGW721106 PQS721081:PQS721106 QAO721081:QAO721106 QKK721081:QKK721106 QUG721081:QUG721106 REC721081:REC721106 RNY721081:RNY721106 RXU721081:RXU721106 SHQ721081:SHQ721106 SRM721081:SRM721106 TBI721081:TBI721106 TLE721081:TLE721106 TVA721081:TVA721106 UEW721081:UEW721106 UOS721081:UOS721106 UYO721081:UYO721106 VIK721081:VIK721106 VSG721081:VSG721106 WCC721081:WCC721106 WLY721081:WLY721106 WVU721081:WVU721106 M786617:M786642 JI786617:JI786642 TE786617:TE786642 ADA786617:ADA786642 AMW786617:AMW786642 AWS786617:AWS786642 BGO786617:BGO786642 BQK786617:BQK786642 CAG786617:CAG786642 CKC786617:CKC786642 CTY786617:CTY786642 DDU786617:DDU786642 DNQ786617:DNQ786642 DXM786617:DXM786642 EHI786617:EHI786642 ERE786617:ERE786642 FBA786617:FBA786642 FKW786617:FKW786642 FUS786617:FUS786642 GEO786617:GEO786642 GOK786617:GOK786642 GYG786617:GYG786642 HIC786617:HIC786642 HRY786617:HRY786642 IBU786617:IBU786642 ILQ786617:ILQ786642 IVM786617:IVM786642 JFI786617:JFI786642 JPE786617:JPE786642 JZA786617:JZA786642 KIW786617:KIW786642 KSS786617:KSS786642 LCO786617:LCO786642 LMK786617:LMK786642 LWG786617:LWG786642 MGC786617:MGC786642 MPY786617:MPY786642 MZU786617:MZU786642 NJQ786617:NJQ786642 NTM786617:NTM786642 ODI786617:ODI786642 ONE786617:ONE786642 OXA786617:OXA786642 PGW786617:PGW786642 PQS786617:PQS786642 QAO786617:QAO786642 QKK786617:QKK786642 QUG786617:QUG786642 REC786617:REC786642 RNY786617:RNY786642 RXU786617:RXU786642 SHQ786617:SHQ786642 SRM786617:SRM786642 TBI786617:TBI786642 TLE786617:TLE786642 TVA786617:TVA786642 UEW786617:UEW786642 UOS786617:UOS786642 UYO786617:UYO786642 VIK786617:VIK786642 VSG786617:VSG786642 WCC786617:WCC786642 WLY786617:WLY786642 WVU786617:WVU786642 M852153:M852178 JI852153:JI852178 TE852153:TE852178 ADA852153:ADA852178 AMW852153:AMW852178 AWS852153:AWS852178 BGO852153:BGO852178 BQK852153:BQK852178 CAG852153:CAG852178 CKC852153:CKC852178 CTY852153:CTY852178 DDU852153:DDU852178 DNQ852153:DNQ852178 DXM852153:DXM852178 EHI852153:EHI852178 ERE852153:ERE852178 FBA852153:FBA852178 FKW852153:FKW852178 FUS852153:FUS852178 GEO852153:GEO852178 GOK852153:GOK852178 GYG852153:GYG852178 HIC852153:HIC852178 HRY852153:HRY852178 IBU852153:IBU852178 ILQ852153:ILQ852178 IVM852153:IVM852178 JFI852153:JFI852178 JPE852153:JPE852178 JZA852153:JZA852178 KIW852153:KIW852178 KSS852153:KSS852178 LCO852153:LCO852178 LMK852153:LMK852178 LWG852153:LWG852178 MGC852153:MGC852178 MPY852153:MPY852178 MZU852153:MZU852178 NJQ852153:NJQ852178 NTM852153:NTM852178 ODI852153:ODI852178 ONE852153:ONE852178 OXA852153:OXA852178 PGW852153:PGW852178 PQS852153:PQS852178 QAO852153:QAO852178 QKK852153:QKK852178 QUG852153:QUG852178 REC852153:REC852178 RNY852153:RNY852178 RXU852153:RXU852178 SHQ852153:SHQ852178 SRM852153:SRM852178 TBI852153:TBI852178 TLE852153:TLE852178 TVA852153:TVA852178 UEW852153:UEW852178 UOS852153:UOS852178 UYO852153:UYO852178 VIK852153:VIK852178 VSG852153:VSG852178 WCC852153:WCC852178 WLY852153:WLY852178 WVU852153:WVU852178 M917689:M917714 JI917689:JI917714 TE917689:TE917714 ADA917689:ADA917714 AMW917689:AMW917714 AWS917689:AWS917714 BGO917689:BGO917714 BQK917689:BQK917714 CAG917689:CAG917714 CKC917689:CKC917714 CTY917689:CTY917714 DDU917689:DDU917714 DNQ917689:DNQ917714 DXM917689:DXM917714 EHI917689:EHI917714 ERE917689:ERE917714 FBA917689:FBA917714 FKW917689:FKW917714 FUS917689:FUS917714 GEO917689:GEO917714 GOK917689:GOK917714 GYG917689:GYG917714 HIC917689:HIC917714 HRY917689:HRY917714 IBU917689:IBU917714 ILQ917689:ILQ917714 IVM917689:IVM917714 JFI917689:JFI917714 JPE917689:JPE917714 JZA917689:JZA917714 KIW917689:KIW917714 KSS917689:KSS917714 LCO917689:LCO917714 LMK917689:LMK917714 LWG917689:LWG917714 MGC917689:MGC917714 MPY917689:MPY917714 MZU917689:MZU917714 NJQ917689:NJQ917714 NTM917689:NTM917714 ODI917689:ODI917714 ONE917689:ONE917714 OXA917689:OXA917714 PGW917689:PGW917714 PQS917689:PQS917714 QAO917689:QAO917714 QKK917689:QKK917714 QUG917689:QUG917714 REC917689:REC917714 RNY917689:RNY917714 RXU917689:RXU917714 SHQ917689:SHQ917714 SRM917689:SRM917714 TBI917689:TBI917714 TLE917689:TLE917714 TVA917689:TVA917714 UEW917689:UEW917714 UOS917689:UOS917714 UYO917689:UYO917714 VIK917689:VIK917714 VSG917689:VSG917714 WCC917689:WCC917714 WLY917689:WLY917714 WVU917689:WVU917714 M983225:M983250 JI983225:JI983250 TE983225:TE983250 ADA983225:ADA983250 AMW983225:AMW983250 AWS983225:AWS983250 BGO983225:BGO983250 BQK983225:BQK983250 CAG983225:CAG983250 CKC983225:CKC983250 CTY983225:CTY983250 DDU983225:DDU983250 DNQ983225:DNQ983250 DXM983225:DXM983250 EHI983225:EHI983250 ERE983225:ERE983250 FBA983225:FBA983250 FKW983225:FKW983250 FUS983225:FUS983250 GEO983225:GEO983250 GOK983225:GOK983250 GYG983225:GYG983250 HIC983225:HIC983250 HRY983225:HRY983250 IBU983225:IBU983250 ILQ983225:ILQ983250 IVM983225:IVM983250 JFI983225:JFI983250 JPE983225:JPE983250 JZA983225:JZA983250 KIW983225:KIW983250 KSS983225:KSS983250 LCO983225:LCO983250 LMK983225:LMK983250 LWG983225:LWG983250 MGC983225:MGC983250 MPY983225:MPY983250 MZU983225:MZU983250 NJQ983225:NJQ983250 NTM983225:NTM983250 ODI983225:ODI983250 ONE983225:ONE983250 OXA983225:OXA983250 PGW983225:PGW983250 PQS983225:PQS983250 QAO983225:QAO983250 QKK983225:QKK983250 QUG983225:QUG983250 REC983225:REC983250 RNY983225:RNY983250 RXU983225:RXU983250 SHQ983225:SHQ983250 SRM983225:SRM983250 TBI983225:TBI983250 TLE983225:TLE983250 TVA983225:TVA983250 UEW983225:UEW983250 UOS983225:UOS983250 UYO983225:UYO983250 VIK983225:VIK983250 VSG983225:VSG983250 WCC983225:WCC983250 WLY983225:WLY983250 WVU983225:WVU983250 M129:M154 JI129:JI154 TE129:TE154 ADA129:ADA154 AMW129:AMW154 AWS129:AWS154 BGO129:BGO154 BQK129:BQK154 CAG129:CAG154 CKC129:CKC154 CTY129:CTY154 DDU129:DDU154 DNQ129:DNQ154 DXM129:DXM154 EHI129:EHI154 ERE129:ERE154 FBA129:FBA154 FKW129:FKW154 FUS129:FUS154 GEO129:GEO154 GOK129:GOK154 GYG129:GYG154 HIC129:HIC154 HRY129:HRY154 IBU129:IBU154 ILQ129:ILQ154 IVM129:IVM154 JFI129:JFI154 JPE129:JPE154 JZA129:JZA154 KIW129:KIW154 KSS129:KSS154 LCO129:LCO154 LMK129:LMK154 LWG129:LWG154 MGC129:MGC154 MPY129:MPY154 MZU129:MZU154 NJQ129:NJQ154 NTM129:NTM154 ODI129:ODI154 ONE129:ONE154 OXA129:OXA154 PGW129:PGW154 PQS129:PQS154 QAO129:QAO154 QKK129:QKK154 QUG129:QUG154 REC129:REC154 RNY129:RNY154 RXU129:RXU154 SHQ129:SHQ154 SRM129:SRM154 TBI129:TBI154 TLE129:TLE154 TVA129:TVA154 UEW129:UEW154 UOS129:UOS154 UYO129:UYO154 VIK129:VIK154 VSG129:VSG154 WCC129:WCC154 WLY129:WLY154 WVU129:WVU154 M65665:M65690 JI65665:JI65690 TE65665:TE65690 ADA65665:ADA65690 AMW65665:AMW65690 AWS65665:AWS65690 BGO65665:BGO65690 BQK65665:BQK65690 CAG65665:CAG65690 CKC65665:CKC65690 CTY65665:CTY65690 DDU65665:DDU65690 DNQ65665:DNQ65690 DXM65665:DXM65690 EHI65665:EHI65690 ERE65665:ERE65690 FBA65665:FBA65690 FKW65665:FKW65690 FUS65665:FUS65690 GEO65665:GEO65690 GOK65665:GOK65690 GYG65665:GYG65690 HIC65665:HIC65690 HRY65665:HRY65690 IBU65665:IBU65690 ILQ65665:ILQ65690 IVM65665:IVM65690 JFI65665:JFI65690 JPE65665:JPE65690 JZA65665:JZA65690 KIW65665:KIW65690 KSS65665:KSS65690 LCO65665:LCO65690 LMK65665:LMK65690 LWG65665:LWG65690 MGC65665:MGC65690 MPY65665:MPY65690 MZU65665:MZU65690 NJQ65665:NJQ65690 NTM65665:NTM65690 ODI65665:ODI65690 ONE65665:ONE65690 OXA65665:OXA65690 PGW65665:PGW65690 PQS65665:PQS65690 QAO65665:QAO65690 QKK65665:QKK65690 QUG65665:QUG65690 REC65665:REC65690 RNY65665:RNY65690 RXU65665:RXU65690 SHQ65665:SHQ65690 SRM65665:SRM65690 TBI65665:TBI65690 TLE65665:TLE65690 TVA65665:TVA65690 UEW65665:UEW65690 UOS65665:UOS65690 UYO65665:UYO65690 VIK65665:VIK65690 VSG65665:VSG65690 WCC65665:WCC65690 WLY65665:WLY65690 WVU65665:WVU65690 M131201:M131226 JI131201:JI131226 TE131201:TE131226 ADA131201:ADA131226 AMW131201:AMW131226 AWS131201:AWS131226 BGO131201:BGO131226 BQK131201:BQK131226 CAG131201:CAG131226 CKC131201:CKC131226 CTY131201:CTY131226 DDU131201:DDU131226 DNQ131201:DNQ131226 DXM131201:DXM131226 EHI131201:EHI131226 ERE131201:ERE131226 FBA131201:FBA131226 FKW131201:FKW131226 FUS131201:FUS131226 GEO131201:GEO131226 GOK131201:GOK131226 GYG131201:GYG131226 HIC131201:HIC131226 HRY131201:HRY131226 IBU131201:IBU131226 ILQ131201:ILQ131226 IVM131201:IVM131226 JFI131201:JFI131226 JPE131201:JPE131226 JZA131201:JZA131226 KIW131201:KIW131226 KSS131201:KSS131226 LCO131201:LCO131226 LMK131201:LMK131226 LWG131201:LWG131226 MGC131201:MGC131226 MPY131201:MPY131226 MZU131201:MZU131226 NJQ131201:NJQ131226 NTM131201:NTM131226 ODI131201:ODI131226 ONE131201:ONE131226 OXA131201:OXA131226 PGW131201:PGW131226 PQS131201:PQS131226 QAO131201:QAO131226 QKK131201:QKK131226 QUG131201:QUG131226 REC131201:REC131226 RNY131201:RNY131226 RXU131201:RXU131226 SHQ131201:SHQ131226 SRM131201:SRM131226 TBI131201:TBI131226 TLE131201:TLE131226 TVA131201:TVA131226 UEW131201:UEW131226 UOS131201:UOS131226 UYO131201:UYO131226 VIK131201:VIK131226 VSG131201:VSG131226 WCC131201:WCC131226 WLY131201:WLY131226 WVU131201:WVU131226 M196737:M196762 JI196737:JI196762 TE196737:TE196762 ADA196737:ADA196762 AMW196737:AMW196762 AWS196737:AWS196762 BGO196737:BGO196762 BQK196737:BQK196762 CAG196737:CAG196762 CKC196737:CKC196762 CTY196737:CTY196762 DDU196737:DDU196762 DNQ196737:DNQ196762 DXM196737:DXM196762 EHI196737:EHI196762 ERE196737:ERE196762 FBA196737:FBA196762 FKW196737:FKW196762 FUS196737:FUS196762 GEO196737:GEO196762 GOK196737:GOK196762 GYG196737:GYG196762 HIC196737:HIC196762 HRY196737:HRY196762 IBU196737:IBU196762 ILQ196737:ILQ196762 IVM196737:IVM196762 JFI196737:JFI196762 JPE196737:JPE196762 JZA196737:JZA196762 KIW196737:KIW196762 KSS196737:KSS196762 LCO196737:LCO196762 LMK196737:LMK196762 LWG196737:LWG196762 MGC196737:MGC196762 MPY196737:MPY196762 MZU196737:MZU196762 NJQ196737:NJQ196762 NTM196737:NTM196762 ODI196737:ODI196762 ONE196737:ONE196762 OXA196737:OXA196762 PGW196737:PGW196762 PQS196737:PQS196762 QAO196737:QAO196762 QKK196737:QKK196762 QUG196737:QUG196762 REC196737:REC196762 RNY196737:RNY196762 RXU196737:RXU196762 SHQ196737:SHQ196762 SRM196737:SRM196762 TBI196737:TBI196762 TLE196737:TLE196762 TVA196737:TVA196762 UEW196737:UEW196762 UOS196737:UOS196762 UYO196737:UYO196762 VIK196737:VIK196762 VSG196737:VSG196762 WCC196737:WCC196762 WLY196737:WLY196762 WVU196737:WVU196762 M262273:M262298 JI262273:JI262298 TE262273:TE262298 ADA262273:ADA262298 AMW262273:AMW262298 AWS262273:AWS262298 BGO262273:BGO262298 BQK262273:BQK262298 CAG262273:CAG262298 CKC262273:CKC262298 CTY262273:CTY262298 DDU262273:DDU262298 DNQ262273:DNQ262298 DXM262273:DXM262298 EHI262273:EHI262298 ERE262273:ERE262298 FBA262273:FBA262298 FKW262273:FKW262298 FUS262273:FUS262298 GEO262273:GEO262298 GOK262273:GOK262298 GYG262273:GYG262298 HIC262273:HIC262298 HRY262273:HRY262298 IBU262273:IBU262298 ILQ262273:ILQ262298 IVM262273:IVM262298 JFI262273:JFI262298 JPE262273:JPE262298 JZA262273:JZA262298 KIW262273:KIW262298 KSS262273:KSS262298 LCO262273:LCO262298 LMK262273:LMK262298 LWG262273:LWG262298 MGC262273:MGC262298 MPY262273:MPY262298 MZU262273:MZU262298 NJQ262273:NJQ262298 NTM262273:NTM262298 ODI262273:ODI262298 ONE262273:ONE262298 OXA262273:OXA262298 PGW262273:PGW262298 PQS262273:PQS262298 QAO262273:QAO262298 QKK262273:QKK262298 QUG262273:QUG262298 REC262273:REC262298 RNY262273:RNY262298 RXU262273:RXU262298 SHQ262273:SHQ262298 SRM262273:SRM262298 TBI262273:TBI262298 TLE262273:TLE262298 TVA262273:TVA262298 UEW262273:UEW262298 UOS262273:UOS262298 UYO262273:UYO262298 VIK262273:VIK262298 VSG262273:VSG262298 WCC262273:WCC262298 WLY262273:WLY262298 WVU262273:WVU262298 M327809:M327834 JI327809:JI327834 TE327809:TE327834 ADA327809:ADA327834 AMW327809:AMW327834 AWS327809:AWS327834 BGO327809:BGO327834 BQK327809:BQK327834 CAG327809:CAG327834 CKC327809:CKC327834 CTY327809:CTY327834 DDU327809:DDU327834 DNQ327809:DNQ327834 DXM327809:DXM327834 EHI327809:EHI327834 ERE327809:ERE327834 FBA327809:FBA327834 FKW327809:FKW327834 FUS327809:FUS327834 GEO327809:GEO327834 GOK327809:GOK327834 GYG327809:GYG327834 HIC327809:HIC327834 HRY327809:HRY327834 IBU327809:IBU327834 ILQ327809:ILQ327834 IVM327809:IVM327834 JFI327809:JFI327834 JPE327809:JPE327834 JZA327809:JZA327834 KIW327809:KIW327834 KSS327809:KSS327834 LCO327809:LCO327834 LMK327809:LMK327834 LWG327809:LWG327834 MGC327809:MGC327834 MPY327809:MPY327834 MZU327809:MZU327834 NJQ327809:NJQ327834 NTM327809:NTM327834 ODI327809:ODI327834 ONE327809:ONE327834 OXA327809:OXA327834 PGW327809:PGW327834 PQS327809:PQS327834 QAO327809:QAO327834 QKK327809:QKK327834 QUG327809:QUG327834 REC327809:REC327834 RNY327809:RNY327834 RXU327809:RXU327834 SHQ327809:SHQ327834 SRM327809:SRM327834 TBI327809:TBI327834 TLE327809:TLE327834 TVA327809:TVA327834 UEW327809:UEW327834 UOS327809:UOS327834 UYO327809:UYO327834 VIK327809:VIK327834 VSG327809:VSG327834 WCC327809:WCC327834 WLY327809:WLY327834 WVU327809:WVU327834 M393345:M393370 JI393345:JI393370 TE393345:TE393370 ADA393345:ADA393370 AMW393345:AMW393370 AWS393345:AWS393370 BGO393345:BGO393370 BQK393345:BQK393370 CAG393345:CAG393370 CKC393345:CKC393370 CTY393345:CTY393370 DDU393345:DDU393370 DNQ393345:DNQ393370 DXM393345:DXM393370 EHI393345:EHI393370 ERE393345:ERE393370 FBA393345:FBA393370 FKW393345:FKW393370 FUS393345:FUS393370 GEO393345:GEO393370 GOK393345:GOK393370 GYG393345:GYG393370 HIC393345:HIC393370 HRY393345:HRY393370 IBU393345:IBU393370 ILQ393345:ILQ393370 IVM393345:IVM393370 JFI393345:JFI393370 JPE393345:JPE393370 JZA393345:JZA393370 KIW393345:KIW393370 KSS393345:KSS393370 LCO393345:LCO393370 LMK393345:LMK393370 LWG393345:LWG393370 MGC393345:MGC393370 MPY393345:MPY393370 MZU393345:MZU393370 NJQ393345:NJQ393370 NTM393345:NTM393370 ODI393345:ODI393370 ONE393345:ONE393370 OXA393345:OXA393370 PGW393345:PGW393370 PQS393345:PQS393370 QAO393345:QAO393370 QKK393345:QKK393370 QUG393345:QUG393370 REC393345:REC393370 RNY393345:RNY393370 RXU393345:RXU393370 SHQ393345:SHQ393370 SRM393345:SRM393370 TBI393345:TBI393370 TLE393345:TLE393370 TVA393345:TVA393370 UEW393345:UEW393370 UOS393345:UOS393370 UYO393345:UYO393370 VIK393345:VIK393370 VSG393345:VSG393370 WCC393345:WCC393370 WLY393345:WLY393370 WVU393345:WVU393370 M458881:M458906 JI458881:JI458906 TE458881:TE458906 ADA458881:ADA458906 AMW458881:AMW458906 AWS458881:AWS458906 BGO458881:BGO458906 BQK458881:BQK458906 CAG458881:CAG458906 CKC458881:CKC458906 CTY458881:CTY458906 DDU458881:DDU458906 DNQ458881:DNQ458906 DXM458881:DXM458906 EHI458881:EHI458906 ERE458881:ERE458906 FBA458881:FBA458906 FKW458881:FKW458906 FUS458881:FUS458906 GEO458881:GEO458906 GOK458881:GOK458906 GYG458881:GYG458906 HIC458881:HIC458906 HRY458881:HRY458906 IBU458881:IBU458906 ILQ458881:ILQ458906 IVM458881:IVM458906 JFI458881:JFI458906 JPE458881:JPE458906 JZA458881:JZA458906 KIW458881:KIW458906 KSS458881:KSS458906 LCO458881:LCO458906 LMK458881:LMK458906 LWG458881:LWG458906 MGC458881:MGC458906 MPY458881:MPY458906 MZU458881:MZU458906 NJQ458881:NJQ458906 NTM458881:NTM458906 ODI458881:ODI458906 ONE458881:ONE458906 OXA458881:OXA458906 PGW458881:PGW458906 PQS458881:PQS458906 QAO458881:QAO458906 QKK458881:QKK458906 QUG458881:QUG458906 REC458881:REC458906 RNY458881:RNY458906 RXU458881:RXU458906 SHQ458881:SHQ458906 SRM458881:SRM458906 TBI458881:TBI458906 TLE458881:TLE458906 TVA458881:TVA458906 UEW458881:UEW458906 UOS458881:UOS458906 UYO458881:UYO458906 VIK458881:VIK458906 VSG458881:VSG458906 WCC458881:WCC458906 WLY458881:WLY458906 WVU458881:WVU458906 M524417:M524442 JI524417:JI524442 TE524417:TE524442 ADA524417:ADA524442 AMW524417:AMW524442 AWS524417:AWS524442 BGO524417:BGO524442 BQK524417:BQK524442 CAG524417:CAG524442 CKC524417:CKC524442 CTY524417:CTY524442 DDU524417:DDU524442 DNQ524417:DNQ524442 DXM524417:DXM524442 EHI524417:EHI524442 ERE524417:ERE524442 FBA524417:FBA524442 FKW524417:FKW524442 FUS524417:FUS524442 GEO524417:GEO524442 GOK524417:GOK524442 GYG524417:GYG524442 HIC524417:HIC524442 HRY524417:HRY524442 IBU524417:IBU524442 ILQ524417:ILQ524442 IVM524417:IVM524442 JFI524417:JFI524442 JPE524417:JPE524442 JZA524417:JZA524442 KIW524417:KIW524442 KSS524417:KSS524442 LCO524417:LCO524442 LMK524417:LMK524442 LWG524417:LWG524442 MGC524417:MGC524442 MPY524417:MPY524442 MZU524417:MZU524442 NJQ524417:NJQ524442 NTM524417:NTM524442 ODI524417:ODI524442 ONE524417:ONE524442 OXA524417:OXA524442 PGW524417:PGW524442 PQS524417:PQS524442 QAO524417:QAO524442 QKK524417:QKK524442 QUG524417:QUG524442 REC524417:REC524442 RNY524417:RNY524442 RXU524417:RXU524442 SHQ524417:SHQ524442 SRM524417:SRM524442 TBI524417:TBI524442 TLE524417:TLE524442 TVA524417:TVA524442 UEW524417:UEW524442 UOS524417:UOS524442 UYO524417:UYO524442 VIK524417:VIK524442 VSG524417:VSG524442 WCC524417:WCC524442 WLY524417:WLY524442 WVU524417:WVU524442 M589953:M589978 JI589953:JI589978 TE589953:TE589978 ADA589953:ADA589978 AMW589953:AMW589978 AWS589953:AWS589978 BGO589953:BGO589978 BQK589953:BQK589978 CAG589953:CAG589978 CKC589953:CKC589978 CTY589953:CTY589978 DDU589953:DDU589978 DNQ589953:DNQ589978 DXM589953:DXM589978 EHI589953:EHI589978 ERE589953:ERE589978 FBA589953:FBA589978 FKW589953:FKW589978 FUS589953:FUS589978 GEO589953:GEO589978 GOK589953:GOK589978 GYG589953:GYG589978 HIC589953:HIC589978 HRY589953:HRY589978 IBU589953:IBU589978 ILQ589953:ILQ589978 IVM589953:IVM589978 JFI589953:JFI589978 JPE589953:JPE589978 JZA589953:JZA589978 KIW589953:KIW589978 KSS589953:KSS589978 LCO589953:LCO589978 LMK589953:LMK589978 LWG589953:LWG589978 MGC589953:MGC589978 MPY589953:MPY589978 MZU589953:MZU589978 NJQ589953:NJQ589978 NTM589953:NTM589978 ODI589953:ODI589978 ONE589953:ONE589978 OXA589953:OXA589978 PGW589953:PGW589978 PQS589953:PQS589978 QAO589953:QAO589978 QKK589953:QKK589978 QUG589953:QUG589978 REC589953:REC589978 RNY589953:RNY589978 RXU589953:RXU589978 SHQ589953:SHQ589978 SRM589953:SRM589978 TBI589953:TBI589978 TLE589953:TLE589978 TVA589953:TVA589978 UEW589953:UEW589978 UOS589953:UOS589978 UYO589953:UYO589978 VIK589953:VIK589978 VSG589953:VSG589978 WCC589953:WCC589978 WLY589953:WLY589978 WVU589953:WVU589978 M655489:M655514 JI655489:JI655514 TE655489:TE655514 ADA655489:ADA655514 AMW655489:AMW655514 AWS655489:AWS655514 BGO655489:BGO655514 BQK655489:BQK655514 CAG655489:CAG655514 CKC655489:CKC655514 CTY655489:CTY655514 DDU655489:DDU655514 DNQ655489:DNQ655514 DXM655489:DXM655514 EHI655489:EHI655514 ERE655489:ERE655514 FBA655489:FBA655514 FKW655489:FKW655514 FUS655489:FUS655514 GEO655489:GEO655514 GOK655489:GOK655514 GYG655489:GYG655514 HIC655489:HIC655514 HRY655489:HRY655514 IBU655489:IBU655514 ILQ655489:ILQ655514 IVM655489:IVM655514 JFI655489:JFI655514 JPE655489:JPE655514 JZA655489:JZA655514 KIW655489:KIW655514 KSS655489:KSS655514 LCO655489:LCO655514 LMK655489:LMK655514 LWG655489:LWG655514 MGC655489:MGC655514 MPY655489:MPY655514 MZU655489:MZU655514 NJQ655489:NJQ655514 NTM655489:NTM655514 ODI655489:ODI655514 ONE655489:ONE655514 OXA655489:OXA655514 PGW655489:PGW655514 PQS655489:PQS655514 QAO655489:QAO655514 QKK655489:QKK655514 QUG655489:QUG655514 REC655489:REC655514 RNY655489:RNY655514 RXU655489:RXU655514 SHQ655489:SHQ655514 SRM655489:SRM655514 TBI655489:TBI655514 TLE655489:TLE655514 TVA655489:TVA655514 UEW655489:UEW655514 UOS655489:UOS655514 UYO655489:UYO655514 VIK655489:VIK655514 VSG655489:VSG655514 WCC655489:WCC655514 WLY655489:WLY655514 WVU655489:WVU655514 M721025:M721050 JI721025:JI721050 TE721025:TE721050 ADA721025:ADA721050 AMW721025:AMW721050 AWS721025:AWS721050 BGO721025:BGO721050 BQK721025:BQK721050 CAG721025:CAG721050 CKC721025:CKC721050 CTY721025:CTY721050 DDU721025:DDU721050 DNQ721025:DNQ721050 DXM721025:DXM721050 EHI721025:EHI721050 ERE721025:ERE721050 FBA721025:FBA721050 FKW721025:FKW721050 FUS721025:FUS721050 GEO721025:GEO721050 GOK721025:GOK721050 GYG721025:GYG721050 HIC721025:HIC721050 HRY721025:HRY721050 IBU721025:IBU721050 ILQ721025:ILQ721050 IVM721025:IVM721050 JFI721025:JFI721050 JPE721025:JPE721050 JZA721025:JZA721050 KIW721025:KIW721050 KSS721025:KSS721050 LCO721025:LCO721050 LMK721025:LMK721050 LWG721025:LWG721050 MGC721025:MGC721050 MPY721025:MPY721050 MZU721025:MZU721050 NJQ721025:NJQ721050 NTM721025:NTM721050 ODI721025:ODI721050 ONE721025:ONE721050 OXA721025:OXA721050 PGW721025:PGW721050 PQS721025:PQS721050 QAO721025:QAO721050 QKK721025:QKK721050 QUG721025:QUG721050 REC721025:REC721050 RNY721025:RNY721050 RXU721025:RXU721050 SHQ721025:SHQ721050 SRM721025:SRM721050 TBI721025:TBI721050 TLE721025:TLE721050 TVA721025:TVA721050 UEW721025:UEW721050 UOS721025:UOS721050 UYO721025:UYO721050 VIK721025:VIK721050 VSG721025:VSG721050 WCC721025:WCC721050 WLY721025:WLY721050 WVU721025:WVU721050 M786561:M786586 JI786561:JI786586 TE786561:TE786586 ADA786561:ADA786586 AMW786561:AMW786586 AWS786561:AWS786586 BGO786561:BGO786586 BQK786561:BQK786586 CAG786561:CAG786586 CKC786561:CKC786586 CTY786561:CTY786586 DDU786561:DDU786586 DNQ786561:DNQ786586 DXM786561:DXM786586 EHI786561:EHI786586 ERE786561:ERE786586 FBA786561:FBA786586 FKW786561:FKW786586 FUS786561:FUS786586 GEO786561:GEO786586 GOK786561:GOK786586 GYG786561:GYG786586 HIC786561:HIC786586 HRY786561:HRY786586 IBU786561:IBU786586 ILQ786561:ILQ786586 IVM786561:IVM786586 JFI786561:JFI786586 JPE786561:JPE786586 JZA786561:JZA786586 KIW786561:KIW786586 KSS786561:KSS786586 LCO786561:LCO786586 LMK786561:LMK786586 LWG786561:LWG786586 MGC786561:MGC786586 MPY786561:MPY786586 MZU786561:MZU786586 NJQ786561:NJQ786586 NTM786561:NTM786586 ODI786561:ODI786586 ONE786561:ONE786586 OXA786561:OXA786586 PGW786561:PGW786586 PQS786561:PQS786586 QAO786561:QAO786586 QKK786561:QKK786586 QUG786561:QUG786586 REC786561:REC786586 RNY786561:RNY786586 RXU786561:RXU786586 SHQ786561:SHQ786586 SRM786561:SRM786586 TBI786561:TBI786586 TLE786561:TLE786586 TVA786561:TVA786586 UEW786561:UEW786586 UOS786561:UOS786586 UYO786561:UYO786586 VIK786561:VIK786586 VSG786561:VSG786586 WCC786561:WCC786586 WLY786561:WLY786586 WVU786561:WVU786586 M852097:M852122 JI852097:JI852122 TE852097:TE852122 ADA852097:ADA852122 AMW852097:AMW852122 AWS852097:AWS852122 BGO852097:BGO852122 BQK852097:BQK852122 CAG852097:CAG852122 CKC852097:CKC852122 CTY852097:CTY852122 DDU852097:DDU852122 DNQ852097:DNQ852122 DXM852097:DXM852122 EHI852097:EHI852122 ERE852097:ERE852122 FBA852097:FBA852122 FKW852097:FKW852122 FUS852097:FUS852122 GEO852097:GEO852122 GOK852097:GOK852122 GYG852097:GYG852122 HIC852097:HIC852122 HRY852097:HRY852122 IBU852097:IBU852122 ILQ852097:ILQ852122 IVM852097:IVM852122 JFI852097:JFI852122 JPE852097:JPE852122 JZA852097:JZA852122 KIW852097:KIW852122 KSS852097:KSS852122 LCO852097:LCO852122 LMK852097:LMK852122 LWG852097:LWG852122 MGC852097:MGC852122 MPY852097:MPY852122 MZU852097:MZU852122 NJQ852097:NJQ852122 NTM852097:NTM852122 ODI852097:ODI852122 ONE852097:ONE852122 OXA852097:OXA852122 PGW852097:PGW852122 PQS852097:PQS852122 QAO852097:QAO852122 QKK852097:QKK852122 QUG852097:QUG852122 REC852097:REC852122 RNY852097:RNY852122 RXU852097:RXU852122 SHQ852097:SHQ852122 SRM852097:SRM852122 TBI852097:TBI852122 TLE852097:TLE852122 TVA852097:TVA852122 UEW852097:UEW852122 UOS852097:UOS852122 UYO852097:UYO852122 VIK852097:VIK852122 VSG852097:VSG852122 WCC852097:WCC852122 WLY852097:WLY852122 WVU852097:WVU852122 M917633:M917658 JI917633:JI917658 TE917633:TE917658 ADA917633:ADA917658 AMW917633:AMW917658 AWS917633:AWS917658 BGO917633:BGO917658 BQK917633:BQK917658 CAG917633:CAG917658 CKC917633:CKC917658 CTY917633:CTY917658 DDU917633:DDU917658 DNQ917633:DNQ917658 DXM917633:DXM917658 EHI917633:EHI917658 ERE917633:ERE917658 FBA917633:FBA917658 FKW917633:FKW917658 FUS917633:FUS917658 GEO917633:GEO917658 GOK917633:GOK917658 GYG917633:GYG917658 HIC917633:HIC917658 HRY917633:HRY917658 IBU917633:IBU917658 ILQ917633:ILQ917658 IVM917633:IVM917658 JFI917633:JFI917658 JPE917633:JPE917658 JZA917633:JZA917658 KIW917633:KIW917658 KSS917633:KSS917658 LCO917633:LCO917658 LMK917633:LMK917658 LWG917633:LWG917658 MGC917633:MGC917658 MPY917633:MPY917658 MZU917633:MZU917658 NJQ917633:NJQ917658 NTM917633:NTM917658 ODI917633:ODI917658 ONE917633:ONE917658 OXA917633:OXA917658 PGW917633:PGW917658 PQS917633:PQS917658 QAO917633:QAO917658 QKK917633:QKK917658 QUG917633:QUG917658 REC917633:REC917658 RNY917633:RNY917658 RXU917633:RXU917658 SHQ917633:SHQ917658 SRM917633:SRM917658 TBI917633:TBI917658 TLE917633:TLE917658 TVA917633:TVA917658 UEW917633:UEW917658 UOS917633:UOS917658 UYO917633:UYO917658 VIK917633:VIK917658 VSG917633:VSG917658 WCC917633:WCC917658 WLY917633:WLY917658 WVU917633:WVU917658 M983169:M983194 JI983169:JI983194 TE983169:TE983194 ADA983169:ADA983194 AMW983169:AMW983194 AWS983169:AWS983194 BGO983169:BGO983194 BQK983169:BQK983194 CAG983169:CAG983194 CKC983169:CKC983194 CTY983169:CTY983194 DDU983169:DDU983194 DNQ983169:DNQ983194 DXM983169:DXM983194 EHI983169:EHI983194 ERE983169:ERE983194 FBA983169:FBA983194 FKW983169:FKW983194 FUS983169:FUS983194 GEO983169:GEO983194 GOK983169:GOK983194 GYG983169:GYG983194 HIC983169:HIC983194 HRY983169:HRY983194 IBU983169:IBU983194 ILQ983169:ILQ983194 IVM983169:IVM983194 JFI983169:JFI983194 JPE983169:JPE983194 JZA983169:JZA983194 KIW983169:KIW983194 KSS983169:KSS983194 LCO983169:LCO983194 LMK983169:LMK983194 LWG983169:LWG983194 MGC983169:MGC983194 MPY983169:MPY983194 MZU983169:MZU983194 NJQ983169:NJQ983194 NTM983169:NTM983194 ODI983169:ODI983194 ONE983169:ONE983194 OXA983169:OXA983194 PGW983169:PGW983194 PQS983169:PQS983194 QAO983169:QAO983194 QKK983169:QKK983194 QUG983169:QUG983194 REC983169:REC983194 RNY983169:RNY983194 RXU983169:RXU983194 SHQ983169:SHQ983194 SRM983169:SRM983194 TBI983169:TBI983194 TLE983169:TLE983194 TVA983169:TVA983194 UEW983169:UEW983194 UOS983169:UOS983194 UYO983169:UYO983194 VIK983169:VIK983194 VSG983169:VSG983194 WCC983169:WCC983194 WLY983169:WLY983194 WVU983169:WVU983194 Q4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Q65540 JM65540 TI65540 ADE65540 ANA65540 AWW65540 BGS65540 BQO65540 CAK65540 CKG65540 CUC65540 DDY65540 DNU65540 DXQ65540 EHM65540 ERI65540 FBE65540 FLA65540 FUW65540 GES65540 GOO65540 GYK65540 HIG65540 HSC65540 IBY65540 ILU65540 IVQ65540 JFM65540 JPI65540 JZE65540 KJA65540 KSW65540 LCS65540 LMO65540 LWK65540 MGG65540 MQC65540 MZY65540 NJU65540 NTQ65540 ODM65540 ONI65540 OXE65540 PHA65540 PQW65540 QAS65540 QKO65540 QUK65540 REG65540 ROC65540 RXY65540 SHU65540 SRQ65540 TBM65540 TLI65540 TVE65540 UFA65540 UOW65540 UYS65540 VIO65540 VSK65540 WCG65540 WMC65540 WVY65540 Q131076 JM131076 TI131076 ADE131076 ANA131076 AWW131076 BGS131076 BQO131076 CAK131076 CKG131076 CUC131076 DDY131076 DNU131076 DXQ131076 EHM131076 ERI131076 FBE131076 FLA131076 FUW131076 GES131076 GOO131076 GYK131076 HIG131076 HSC131076 IBY131076 ILU131076 IVQ131076 JFM131076 JPI131076 JZE131076 KJA131076 KSW131076 LCS131076 LMO131076 LWK131076 MGG131076 MQC131076 MZY131076 NJU131076 NTQ131076 ODM131076 ONI131076 OXE131076 PHA131076 PQW131076 QAS131076 QKO131076 QUK131076 REG131076 ROC131076 RXY131076 SHU131076 SRQ131076 TBM131076 TLI131076 TVE131076 UFA131076 UOW131076 UYS131076 VIO131076 VSK131076 WCG131076 WMC131076 WVY131076 Q196612 JM196612 TI196612 ADE196612 ANA196612 AWW196612 BGS196612 BQO196612 CAK196612 CKG196612 CUC196612 DDY196612 DNU196612 DXQ196612 EHM196612 ERI196612 FBE196612 FLA196612 FUW196612 GES196612 GOO196612 GYK196612 HIG196612 HSC196612 IBY196612 ILU196612 IVQ196612 JFM196612 JPI196612 JZE196612 KJA196612 KSW196612 LCS196612 LMO196612 LWK196612 MGG196612 MQC196612 MZY196612 NJU196612 NTQ196612 ODM196612 ONI196612 OXE196612 PHA196612 PQW196612 QAS196612 QKO196612 QUK196612 REG196612 ROC196612 RXY196612 SHU196612 SRQ196612 TBM196612 TLI196612 TVE196612 UFA196612 UOW196612 UYS196612 VIO196612 VSK196612 WCG196612 WMC196612 WVY196612 Q262148 JM262148 TI262148 ADE262148 ANA262148 AWW262148 BGS262148 BQO262148 CAK262148 CKG262148 CUC262148 DDY262148 DNU262148 DXQ262148 EHM262148 ERI262148 FBE262148 FLA262148 FUW262148 GES262148 GOO262148 GYK262148 HIG262148 HSC262148 IBY262148 ILU262148 IVQ262148 JFM262148 JPI262148 JZE262148 KJA262148 KSW262148 LCS262148 LMO262148 LWK262148 MGG262148 MQC262148 MZY262148 NJU262148 NTQ262148 ODM262148 ONI262148 OXE262148 PHA262148 PQW262148 QAS262148 QKO262148 QUK262148 REG262148 ROC262148 RXY262148 SHU262148 SRQ262148 TBM262148 TLI262148 TVE262148 UFA262148 UOW262148 UYS262148 VIO262148 VSK262148 WCG262148 WMC262148 WVY262148 Q327684 JM327684 TI327684 ADE327684 ANA327684 AWW327684 BGS327684 BQO327684 CAK327684 CKG327684 CUC327684 DDY327684 DNU327684 DXQ327684 EHM327684 ERI327684 FBE327684 FLA327684 FUW327684 GES327684 GOO327684 GYK327684 HIG327684 HSC327684 IBY327684 ILU327684 IVQ327684 JFM327684 JPI327684 JZE327684 KJA327684 KSW327684 LCS327684 LMO327684 LWK327684 MGG327684 MQC327684 MZY327684 NJU327684 NTQ327684 ODM327684 ONI327684 OXE327684 PHA327684 PQW327684 QAS327684 QKO327684 QUK327684 REG327684 ROC327684 RXY327684 SHU327684 SRQ327684 TBM327684 TLI327684 TVE327684 UFA327684 UOW327684 UYS327684 VIO327684 VSK327684 WCG327684 WMC327684 WVY327684 Q393220 JM393220 TI393220 ADE393220 ANA393220 AWW393220 BGS393220 BQO393220 CAK393220 CKG393220 CUC393220 DDY393220 DNU393220 DXQ393220 EHM393220 ERI393220 FBE393220 FLA393220 FUW393220 GES393220 GOO393220 GYK393220 HIG393220 HSC393220 IBY393220 ILU393220 IVQ393220 JFM393220 JPI393220 JZE393220 KJA393220 KSW393220 LCS393220 LMO393220 LWK393220 MGG393220 MQC393220 MZY393220 NJU393220 NTQ393220 ODM393220 ONI393220 OXE393220 PHA393220 PQW393220 QAS393220 QKO393220 QUK393220 REG393220 ROC393220 RXY393220 SHU393220 SRQ393220 TBM393220 TLI393220 TVE393220 UFA393220 UOW393220 UYS393220 VIO393220 VSK393220 WCG393220 WMC393220 WVY393220 Q458756 JM458756 TI458756 ADE458756 ANA458756 AWW458756 BGS458756 BQO458756 CAK458756 CKG458756 CUC458756 DDY458756 DNU458756 DXQ458756 EHM458756 ERI458756 FBE458756 FLA458756 FUW458756 GES458756 GOO458756 GYK458756 HIG458756 HSC458756 IBY458756 ILU458756 IVQ458756 JFM458756 JPI458756 JZE458756 KJA458756 KSW458756 LCS458756 LMO458756 LWK458756 MGG458756 MQC458756 MZY458756 NJU458756 NTQ458756 ODM458756 ONI458756 OXE458756 PHA458756 PQW458756 QAS458756 QKO458756 QUK458756 REG458756 ROC458756 RXY458756 SHU458756 SRQ458756 TBM458756 TLI458756 TVE458756 UFA458756 UOW458756 UYS458756 VIO458756 VSK458756 WCG458756 WMC458756 WVY458756 Q524292 JM524292 TI524292 ADE524292 ANA524292 AWW524292 BGS524292 BQO524292 CAK524292 CKG524292 CUC524292 DDY524292 DNU524292 DXQ524292 EHM524292 ERI524292 FBE524292 FLA524292 FUW524292 GES524292 GOO524292 GYK524292 HIG524292 HSC524292 IBY524292 ILU524292 IVQ524292 JFM524292 JPI524292 JZE524292 KJA524292 KSW524292 LCS524292 LMO524292 LWK524292 MGG524292 MQC524292 MZY524292 NJU524292 NTQ524292 ODM524292 ONI524292 OXE524292 PHA524292 PQW524292 QAS524292 QKO524292 QUK524292 REG524292 ROC524292 RXY524292 SHU524292 SRQ524292 TBM524292 TLI524292 TVE524292 UFA524292 UOW524292 UYS524292 VIO524292 VSK524292 WCG524292 WMC524292 WVY524292 Q589828 JM589828 TI589828 ADE589828 ANA589828 AWW589828 BGS589828 BQO589828 CAK589828 CKG589828 CUC589828 DDY589828 DNU589828 DXQ589828 EHM589828 ERI589828 FBE589828 FLA589828 FUW589828 GES589828 GOO589828 GYK589828 HIG589828 HSC589828 IBY589828 ILU589828 IVQ589828 JFM589828 JPI589828 JZE589828 KJA589828 KSW589828 LCS589828 LMO589828 LWK589828 MGG589828 MQC589828 MZY589828 NJU589828 NTQ589828 ODM589828 ONI589828 OXE589828 PHA589828 PQW589828 QAS589828 QKO589828 QUK589828 REG589828 ROC589828 RXY589828 SHU589828 SRQ589828 TBM589828 TLI589828 TVE589828 UFA589828 UOW589828 UYS589828 VIO589828 VSK589828 WCG589828 WMC589828 WVY589828 Q655364 JM655364 TI655364 ADE655364 ANA655364 AWW655364 BGS655364 BQO655364 CAK655364 CKG655364 CUC655364 DDY655364 DNU655364 DXQ655364 EHM655364 ERI655364 FBE655364 FLA655364 FUW655364 GES655364 GOO655364 GYK655364 HIG655364 HSC655364 IBY655364 ILU655364 IVQ655364 JFM655364 JPI655364 JZE655364 KJA655364 KSW655364 LCS655364 LMO655364 LWK655364 MGG655364 MQC655364 MZY655364 NJU655364 NTQ655364 ODM655364 ONI655364 OXE655364 PHA655364 PQW655364 QAS655364 QKO655364 QUK655364 REG655364 ROC655364 RXY655364 SHU655364 SRQ655364 TBM655364 TLI655364 TVE655364 UFA655364 UOW655364 UYS655364 VIO655364 VSK655364 WCG655364 WMC655364 WVY655364 Q720900 JM720900 TI720900 ADE720900 ANA720900 AWW720900 BGS720900 BQO720900 CAK720900 CKG720900 CUC720900 DDY720900 DNU720900 DXQ720900 EHM720900 ERI720900 FBE720900 FLA720900 FUW720900 GES720900 GOO720900 GYK720900 HIG720900 HSC720900 IBY720900 ILU720900 IVQ720900 JFM720900 JPI720900 JZE720900 KJA720900 KSW720900 LCS720900 LMO720900 LWK720900 MGG720900 MQC720900 MZY720900 NJU720900 NTQ720900 ODM720900 ONI720900 OXE720900 PHA720900 PQW720900 QAS720900 QKO720900 QUK720900 REG720900 ROC720900 RXY720900 SHU720900 SRQ720900 TBM720900 TLI720900 TVE720900 UFA720900 UOW720900 UYS720900 VIO720900 VSK720900 WCG720900 WMC720900 WVY720900 Q786436 JM786436 TI786436 ADE786436 ANA786436 AWW786436 BGS786436 BQO786436 CAK786436 CKG786436 CUC786436 DDY786436 DNU786436 DXQ786436 EHM786436 ERI786436 FBE786436 FLA786436 FUW786436 GES786436 GOO786436 GYK786436 HIG786436 HSC786436 IBY786436 ILU786436 IVQ786436 JFM786436 JPI786436 JZE786436 KJA786436 KSW786436 LCS786436 LMO786436 LWK786436 MGG786436 MQC786436 MZY786436 NJU786436 NTQ786436 ODM786436 ONI786436 OXE786436 PHA786436 PQW786436 QAS786436 QKO786436 QUK786436 REG786436 ROC786436 RXY786436 SHU786436 SRQ786436 TBM786436 TLI786436 TVE786436 UFA786436 UOW786436 UYS786436 VIO786436 VSK786436 WCG786436 WMC786436 WVY786436 Q851972 JM851972 TI851972 ADE851972 ANA851972 AWW851972 BGS851972 BQO851972 CAK851972 CKG851972 CUC851972 DDY851972 DNU851972 DXQ851972 EHM851972 ERI851972 FBE851972 FLA851972 FUW851972 GES851972 GOO851972 GYK851972 HIG851972 HSC851972 IBY851972 ILU851972 IVQ851972 JFM851972 JPI851972 JZE851972 KJA851972 KSW851972 LCS851972 LMO851972 LWK851972 MGG851972 MQC851972 MZY851972 NJU851972 NTQ851972 ODM851972 ONI851972 OXE851972 PHA851972 PQW851972 QAS851972 QKO851972 QUK851972 REG851972 ROC851972 RXY851972 SHU851972 SRQ851972 TBM851972 TLI851972 TVE851972 UFA851972 UOW851972 UYS851972 VIO851972 VSK851972 WCG851972 WMC851972 WVY851972 Q917508 JM917508 TI917508 ADE917508 ANA917508 AWW917508 BGS917508 BQO917508 CAK917508 CKG917508 CUC917508 DDY917508 DNU917508 DXQ917508 EHM917508 ERI917508 FBE917508 FLA917508 FUW917508 GES917508 GOO917508 GYK917508 HIG917508 HSC917508 IBY917508 ILU917508 IVQ917508 JFM917508 JPI917508 JZE917508 KJA917508 KSW917508 LCS917508 LMO917508 LWK917508 MGG917508 MQC917508 MZY917508 NJU917508 NTQ917508 ODM917508 ONI917508 OXE917508 PHA917508 PQW917508 QAS917508 QKO917508 QUK917508 REG917508 ROC917508 RXY917508 SHU917508 SRQ917508 TBM917508 TLI917508 TVE917508 UFA917508 UOW917508 UYS917508 VIO917508 VSK917508 WCG917508 WMC917508 WVY917508 Q983044 JM983044 TI983044 ADE983044 ANA983044 AWW983044 BGS983044 BQO983044 CAK983044 CKG983044 CUC983044 DDY983044 DNU983044 DXQ983044 EHM983044 ERI983044 FBE983044 FLA983044 FUW983044 GES983044 GOO983044 GYK983044 HIG983044 HSC983044 IBY983044 ILU983044 IVQ983044 JFM983044 JPI983044 JZE983044 KJA983044 KSW983044 LCS983044 LMO983044 LWK983044 MGG983044 MQC983044 MZY983044 NJU983044 NTQ983044 ODM983044 ONI983044 OXE983044 PHA983044 PQW983044 QAS983044 QKO983044 QUK983044 REG983044 ROC983044 RXY983044 SHU983044 SRQ983044 TBM983044 TLI983044 TVE983044 UFA983044 UOW983044 UYS983044 VIO983044 VSK983044 WCG983044 WMC983044 WVY983044 M157:M182 JI157:JI182 TE157:TE182 ADA157:ADA182 AMW157:AMW182 AWS157:AWS182 BGO157:BGO182 BQK157:BQK182 CAG157:CAG182 CKC157:CKC182 CTY157:CTY182 DDU157:DDU182 DNQ157:DNQ182 DXM157:DXM182 EHI157:EHI182 ERE157:ERE182 FBA157:FBA182 FKW157:FKW182 FUS157:FUS182 GEO157:GEO182 GOK157:GOK182 GYG157:GYG182 HIC157:HIC182 HRY157:HRY182 IBU157:IBU182 ILQ157:ILQ182 IVM157:IVM182 JFI157:JFI182 JPE157:JPE182 JZA157:JZA182 KIW157:KIW182 KSS157:KSS182 LCO157:LCO182 LMK157:LMK182 LWG157:LWG182 MGC157:MGC182 MPY157:MPY182 MZU157:MZU182 NJQ157:NJQ182 NTM157:NTM182 ODI157:ODI182 ONE157:ONE182 OXA157:OXA182 PGW157:PGW182 PQS157:PQS182 QAO157:QAO182 QKK157:QKK182 QUG157:QUG182 REC157:REC182 RNY157:RNY182 RXU157:RXU182 SHQ157:SHQ182 SRM157:SRM182 TBI157:TBI182 TLE157:TLE182 TVA157:TVA182 UEW157:UEW182 UOS157:UOS182 UYO157:UYO182 VIK157:VIK182 VSG157:VSG182 WCC157:WCC182 WLY157:WLY182 WVU157:WVU182 M65693:M65718 JI65693:JI65718 TE65693:TE65718 ADA65693:ADA65718 AMW65693:AMW65718 AWS65693:AWS65718 BGO65693:BGO65718 BQK65693:BQK65718 CAG65693:CAG65718 CKC65693:CKC65718 CTY65693:CTY65718 DDU65693:DDU65718 DNQ65693:DNQ65718 DXM65693:DXM65718 EHI65693:EHI65718 ERE65693:ERE65718 FBA65693:FBA65718 FKW65693:FKW65718 FUS65693:FUS65718 GEO65693:GEO65718 GOK65693:GOK65718 GYG65693:GYG65718 HIC65693:HIC65718 HRY65693:HRY65718 IBU65693:IBU65718 ILQ65693:ILQ65718 IVM65693:IVM65718 JFI65693:JFI65718 JPE65693:JPE65718 JZA65693:JZA65718 KIW65693:KIW65718 KSS65693:KSS65718 LCO65693:LCO65718 LMK65693:LMK65718 LWG65693:LWG65718 MGC65693:MGC65718 MPY65693:MPY65718 MZU65693:MZU65718 NJQ65693:NJQ65718 NTM65693:NTM65718 ODI65693:ODI65718 ONE65693:ONE65718 OXA65693:OXA65718 PGW65693:PGW65718 PQS65693:PQS65718 QAO65693:QAO65718 QKK65693:QKK65718 QUG65693:QUG65718 REC65693:REC65718 RNY65693:RNY65718 RXU65693:RXU65718 SHQ65693:SHQ65718 SRM65693:SRM65718 TBI65693:TBI65718 TLE65693:TLE65718 TVA65693:TVA65718 UEW65693:UEW65718 UOS65693:UOS65718 UYO65693:UYO65718 VIK65693:VIK65718 VSG65693:VSG65718 WCC65693:WCC65718 WLY65693:WLY65718 WVU65693:WVU65718 M131229:M131254 JI131229:JI131254 TE131229:TE131254 ADA131229:ADA131254 AMW131229:AMW131254 AWS131229:AWS131254 BGO131229:BGO131254 BQK131229:BQK131254 CAG131229:CAG131254 CKC131229:CKC131254 CTY131229:CTY131254 DDU131229:DDU131254 DNQ131229:DNQ131254 DXM131229:DXM131254 EHI131229:EHI131254 ERE131229:ERE131254 FBA131229:FBA131254 FKW131229:FKW131254 FUS131229:FUS131254 GEO131229:GEO131254 GOK131229:GOK131254 GYG131229:GYG131254 HIC131229:HIC131254 HRY131229:HRY131254 IBU131229:IBU131254 ILQ131229:ILQ131254 IVM131229:IVM131254 JFI131229:JFI131254 JPE131229:JPE131254 JZA131229:JZA131254 KIW131229:KIW131254 KSS131229:KSS131254 LCO131229:LCO131254 LMK131229:LMK131254 LWG131229:LWG131254 MGC131229:MGC131254 MPY131229:MPY131254 MZU131229:MZU131254 NJQ131229:NJQ131254 NTM131229:NTM131254 ODI131229:ODI131254 ONE131229:ONE131254 OXA131229:OXA131254 PGW131229:PGW131254 PQS131229:PQS131254 QAO131229:QAO131254 QKK131229:QKK131254 QUG131229:QUG131254 REC131229:REC131254 RNY131229:RNY131254 RXU131229:RXU131254 SHQ131229:SHQ131254 SRM131229:SRM131254 TBI131229:TBI131254 TLE131229:TLE131254 TVA131229:TVA131254 UEW131229:UEW131254 UOS131229:UOS131254 UYO131229:UYO131254 VIK131229:VIK131254 VSG131229:VSG131254 WCC131229:WCC131254 WLY131229:WLY131254 WVU131229:WVU131254 M196765:M196790 JI196765:JI196790 TE196765:TE196790 ADA196765:ADA196790 AMW196765:AMW196790 AWS196765:AWS196790 BGO196765:BGO196790 BQK196765:BQK196790 CAG196765:CAG196790 CKC196765:CKC196790 CTY196765:CTY196790 DDU196765:DDU196790 DNQ196765:DNQ196790 DXM196765:DXM196790 EHI196765:EHI196790 ERE196765:ERE196790 FBA196765:FBA196790 FKW196765:FKW196790 FUS196765:FUS196790 GEO196765:GEO196790 GOK196765:GOK196790 GYG196765:GYG196790 HIC196765:HIC196790 HRY196765:HRY196790 IBU196765:IBU196790 ILQ196765:ILQ196790 IVM196765:IVM196790 JFI196765:JFI196790 JPE196765:JPE196790 JZA196765:JZA196790 KIW196765:KIW196790 KSS196765:KSS196790 LCO196765:LCO196790 LMK196765:LMK196790 LWG196765:LWG196790 MGC196765:MGC196790 MPY196765:MPY196790 MZU196765:MZU196790 NJQ196765:NJQ196790 NTM196765:NTM196790 ODI196765:ODI196790 ONE196765:ONE196790 OXA196765:OXA196790 PGW196765:PGW196790 PQS196765:PQS196790 QAO196765:QAO196790 QKK196765:QKK196790 QUG196765:QUG196790 REC196765:REC196790 RNY196765:RNY196790 RXU196765:RXU196790 SHQ196765:SHQ196790 SRM196765:SRM196790 TBI196765:TBI196790 TLE196765:TLE196790 TVA196765:TVA196790 UEW196765:UEW196790 UOS196765:UOS196790 UYO196765:UYO196790 VIK196765:VIK196790 VSG196765:VSG196790 WCC196765:WCC196790 WLY196765:WLY196790 WVU196765:WVU196790 M262301:M262326 JI262301:JI262326 TE262301:TE262326 ADA262301:ADA262326 AMW262301:AMW262326 AWS262301:AWS262326 BGO262301:BGO262326 BQK262301:BQK262326 CAG262301:CAG262326 CKC262301:CKC262326 CTY262301:CTY262326 DDU262301:DDU262326 DNQ262301:DNQ262326 DXM262301:DXM262326 EHI262301:EHI262326 ERE262301:ERE262326 FBA262301:FBA262326 FKW262301:FKW262326 FUS262301:FUS262326 GEO262301:GEO262326 GOK262301:GOK262326 GYG262301:GYG262326 HIC262301:HIC262326 HRY262301:HRY262326 IBU262301:IBU262326 ILQ262301:ILQ262326 IVM262301:IVM262326 JFI262301:JFI262326 JPE262301:JPE262326 JZA262301:JZA262326 KIW262301:KIW262326 KSS262301:KSS262326 LCO262301:LCO262326 LMK262301:LMK262326 LWG262301:LWG262326 MGC262301:MGC262326 MPY262301:MPY262326 MZU262301:MZU262326 NJQ262301:NJQ262326 NTM262301:NTM262326 ODI262301:ODI262326 ONE262301:ONE262326 OXA262301:OXA262326 PGW262301:PGW262326 PQS262301:PQS262326 QAO262301:QAO262326 QKK262301:QKK262326 QUG262301:QUG262326 REC262301:REC262326 RNY262301:RNY262326 RXU262301:RXU262326 SHQ262301:SHQ262326 SRM262301:SRM262326 TBI262301:TBI262326 TLE262301:TLE262326 TVA262301:TVA262326 UEW262301:UEW262326 UOS262301:UOS262326 UYO262301:UYO262326 VIK262301:VIK262326 VSG262301:VSG262326 WCC262301:WCC262326 WLY262301:WLY262326 WVU262301:WVU262326 M327837:M327862 JI327837:JI327862 TE327837:TE327862 ADA327837:ADA327862 AMW327837:AMW327862 AWS327837:AWS327862 BGO327837:BGO327862 BQK327837:BQK327862 CAG327837:CAG327862 CKC327837:CKC327862 CTY327837:CTY327862 DDU327837:DDU327862 DNQ327837:DNQ327862 DXM327837:DXM327862 EHI327837:EHI327862 ERE327837:ERE327862 FBA327837:FBA327862 FKW327837:FKW327862 FUS327837:FUS327862 GEO327837:GEO327862 GOK327837:GOK327862 GYG327837:GYG327862 HIC327837:HIC327862 HRY327837:HRY327862 IBU327837:IBU327862 ILQ327837:ILQ327862 IVM327837:IVM327862 JFI327837:JFI327862 JPE327837:JPE327862 JZA327837:JZA327862 KIW327837:KIW327862 KSS327837:KSS327862 LCO327837:LCO327862 LMK327837:LMK327862 LWG327837:LWG327862 MGC327837:MGC327862 MPY327837:MPY327862 MZU327837:MZU327862 NJQ327837:NJQ327862 NTM327837:NTM327862 ODI327837:ODI327862 ONE327837:ONE327862 OXA327837:OXA327862 PGW327837:PGW327862 PQS327837:PQS327862 QAO327837:QAO327862 QKK327837:QKK327862 QUG327837:QUG327862 REC327837:REC327862 RNY327837:RNY327862 RXU327837:RXU327862 SHQ327837:SHQ327862 SRM327837:SRM327862 TBI327837:TBI327862 TLE327837:TLE327862 TVA327837:TVA327862 UEW327837:UEW327862 UOS327837:UOS327862 UYO327837:UYO327862 VIK327837:VIK327862 VSG327837:VSG327862 WCC327837:WCC327862 WLY327837:WLY327862 WVU327837:WVU327862 M393373:M393398 JI393373:JI393398 TE393373:TE393398 ADA393373:ADA393398 AMW393373:AMW393398 AWS393373:AWS393398 BGO393373:BGO393398 BQK393373:BQK393398 CAG393373:CAG393398 CKC393373:CKC393398 CTY393373:CTY393398 DDU393373:DDU393398 DNQ393373:DNQ393398 DXM393373:DXM393398 EHI393373:EHI393398 ERE393373:ERE393398 FBA393373:FBA393398 FKW393373:FKW393398 FUS393373:FUS393398 GEO393373:GEO393398 GOK393373:GOK393398 GYG393373:GYG393398 HIC393373:HIC393398 HRY393373:HRY393398 IBU393373:IBU393398 ILQ393373:ILQ393398 IVM393373:IVM393398 JFI393373:JFI393398 JPE393373:JPE393398 JZA393373:JZA393398 KIW393373:KIW393398 KSS393373:KSS393398 LCO393373:LCO393398 LMK393373:LMK393398 LWG393373:LWG393398 MGC393373:MGC393398 MPY393373:MPY393398 MZU393373:MZU393398 NJQ393373:NJQ393398 NTM393373:NTM393398 ODI393373:ODI393398 ONE393373:ONE393398 OXA393373:OXA393398 PGW393373:PGW393398 PQS393373:PQS393398 QAO393373:QAO393398 QKK393373:QKK393398 QUG393373:QUG393398 REC393373:REC393398 RNY393373:RNY393398 RXU393373:RXU393398 SHQ393373:SHQ393398 SRM393373:SRM393398 TBI393373:TBI393398 TLE393373:TLE393398 TVA393373:TVA393398 UEW393373:UEW393398 UOS393373:UOS393398 UYO393373:UYO393398 VIK393373:VIK393398 VSG393373:VSG393398 WCC393373:WCC393398 WLY393373:WLY393398 WVU393373:WVU393398 M458909:M458934 JI458909:JI458934 TE458909:TE458934 ADA458909:ADA458934 AMW458909:AMW458934 AWS458909:AWS458934 BGO458909:BGO458934 BQK458909:BQK458934 CAG458909:CAG458934 CKC458909:CKC458934 CTY458909:CTY458934 DDU458909:DDU458934 DNQ458909:DNQ458934 DXM458909:DXM458934 EHI458909:EHI458934 ERE458909:ERE458934 FBA458909:FBA458934 FKW458909:FKW458934 FUS458909:FUS458934 GEO458909:GEO458934 GOK458909:GOK458934 GYG458909:GYG458934 HIC458909:HIC458934 HRY458909:HRY458934 IBU458909:IBU458934 ILQ458909:ILQ458934 IVM458909:IVM458934 JFI458909:JFI458934 JPE458909:JPE458934 JZA458909:JZA458934 KIW458909:KIW458934 KSS458909:KSS458934 LCO458909:LCO458934 LMK458909:LMK458934 LWG458909:LWG458934 MGC458909:MGC458934 MPY458909:MPY458934 MZU458909:MZU458934 NJQ458909:NJQ458934 NTM458909:NTM458934 ODI458909:ODI458934 ONE458909:ONE458934 OXA458909:OXA458934 PGW458909:PGW458934 PQS458909:PQS458934 QAO458909:QAO458934 QKK458909:QKK458934 QUG458909:QUG458934 REC458909:REC458934 RNY458909:RNY458934 RXU458909:RXU458934 SHQ458909:SHQ458934 SRM458909:SRM458934 TBI458909:TBI458934 TLE458909:TLE458934 TVA458909:TVA458934 UEW458909:UEW458934 UOS458909:UOS458934 UYO458909:UYO458934 VIK458909:VIK458934 VSG458909:VSG458934 WCC458909:WCC458934 WLY458909:WLY458934 WVU458909:WVU458934 M524445:M524470 JI524445:JI524470 TE524445:TE524470 ADA524445:ADA524470 AMW524445:AMW524470 AWS524445:AWS524470 BGO524445:BGO524470 BQK524445:BQK524470 CAG524445:CAG524470 CKC524445:CKC524470 CTY524445:CTY524470 DDU524445:DDU524470 DNQ524445:DNQ524470 DXM524445:DXM524470 EHI524445:EHI524470 ERE524445:ERE524470 FBA524445:FBA524470 FKW524445:FKW524470 FUS524445:FUS524470 GEO524445:GEO524470 GOK524445:GOK524470 GYG524445:GYG524470 HIC524445:HIC524470 HRY524445:HRY524470 IBU524445:IBU524470 ILQ524445:ILQ524470 IVM524445:IVM524470 JFI524445:JFI524470 JPE524445:JPE524470 JZA524445:JZA524470 KIW524445:KIW524470 KSS524445:KSS524470 LCO524445:LCO524470 LMK524445:LMK524470 LWG524445:LWG524470 MGC524445:MGC524470 MPY524445:MPY524470 MZU524445:MZU524470 NJQ524445:NJQ524470 NTM524445:NTM524470 ODI524445:ODI524470 ONE524445:ONE524470 OXA524445:OXA524470 PGW524445:PGW524470 PQS524445:PQS524470 QAO524445:QAO524470 QKK524445:QKK524470 QUG524445:QUG524470 REC524445:REC524470 RNY524445:RNY524470 RXU524445:RXU524470 SHQ524445:SHQ524470 SRM524445:SRM524470 TBI524445:TBI524470 TLE524445:TLE524470 TVA524445:TVA524470 UEW524445:UEW524470 UOS524445:UOS524470 UYO524445:UYO524470 VIK524445:VIK524470 VSG524445:VSG524470 WCC524445:WCC524470 WLY524445:WLY524470 WVU524445:WVU524470 M589981:M590006 JI589981:JI590006 TE589981:TE590006 ADA589981:ADA590006 AMW589981:AMW590006 AWS589981:AWS590006 BGO589981:BGO590006 BQK589981:BQK590006 CAG589981:CAG590006 CKC589981:CKC590006 CTY589981:CTY590006 DDU589981:DDU590006 DNQ589981:DNQ590006 DXM589981:DXM590006 EHI589981:EHI590006 ERE589981:ERE590006 FBA589981:FBA590006 FKW589981:FKW590006 FUS589981:FUS590006 GEO589981:GEO590006 GOK589981:GOK590006 GYG589981:GYG590006 HIC589981:HIC590006 HRY589981:HRY590006 IBU589981:IBU590006 ILQ589981:ILQ590006 IVM589981:IVM590006 JFI589981:JFI590006 JPE589981:JPE590006 JZA589981:JZA590006 KIW589981:KIW590006 KSS589981:KSS590006 LCO589981:LCO590006 LMK589981:LMK590006 LWG589981:LWG590006 MGC589981:MGC590006 MPY589981:MPY590006 MZU589981:MZU590006 NJQ589981:NJQ590006 NTM589981:NTM590006 ODI589981:ODI590006 ONE589981:ONE590006 OXA589981:OXA590006 PGW589981:PGW590006 PQS589981:PQS590006 QAO589981:QAO590006 QKK589981:QKK590006 QUG589981:QUG590006 REC589981:REC590006 RNY589981:RNY590006 RXU589981:RXU590006 SHQ589981:SHQ590006 SRM589981:SRM590006 TBI589981:TBI590006 TLE589981:TLE590006 TVA589981:TVA590006 UEW589981:UEW590006 UOS589981:UOS590006 UYO589981:UYO590006 VIK589981:VIK590006 VSG589981:VSG590006 WCC589981:WCC590006 WLY589981:WLY590006 WVU589981:WVU590006 M655517:M655542 JI655517:JI655542 TE655517:TE655542 ADA655517:ADA655542 AMW655517:AMW655542 AWS655517:AWS655542 BGO655517:BGO655542 BQK655517:BQK655542 CAG655517:CAG655542 CKC655517:CKC655542 CTY655517:CTY655542 DDU655517:DDU655542 DNQ655517:DNQ655542 DXM655517:DXM655542 EHI655517:EHI655542 ERE655517:ERE655542 FBA655517:FBA655542 FKW655517:FKW655542 FUS655517:FUS655542 GEO655517:GEO655542 GOK655517:GOK655542 GYG655517:GYG655542 HIC655517:HIC655542 HRY655517:HRY655542 IBU655517:IBU655542 ILQ655517:ILQ655542 IVM655517:IVM655542 JFI655517:JFI655542 JPE655517:JPE655542 JZA655517:JZA655542 KIW655517:KIW655542 KSS655517:KSS655542 LCO655517:LCO655542 LMK655517:LMK655542 LWG655517:LWG655542 MGC655517:MGC655542 MPY655517:MPY655542 MZU655517:MZU655542 NJQ655517:NJQ655542 NTM655517:NTM655542 ODI655517:ODI655542 ONE655517:ONE655542 OXA655517:OXA655542 PGW655517:PGW655542 PQS655517:PQS655542 QAO655517:QAO655542 QKK655517:QKK655542 QUG655517:QUG655542 REC655517:REC655542 RNY655517:RNY655542 RXU655517:RXU655542 SHQ655517:SHQ655542 SRM655517:SRM655542 TBI655517:TBI655542 TLE655517:TLE655542 TVA655517:TVA655542 UEW655517:UEW655542 UOS655517:UOS655542 UYO655517:UYO655542 VIK655517:VIK655542 VSG655517:VSG655542 WCC655517:WCC655542 WLY655517:WLY655542 WVU655517:WVU655542 M721053:M721078 JI721053:JI721078 TE721053:TE721078 ADA721053:ADA721078 AMW721053:AMW721078 AWS721053:AWS721078 BGO721053:BGO721078 BQK721053:BQK721078 CAG721053:CAG721078 CKC721053:CKC721078 CTY721053:CTY721078 DDU721053:DDU721078 DNQ721053:DNQ721078 DXM721053:DXM721078 EHI721053:EHI721078 ERE721053:ERE721078 FBA721053:FBA721078 FKW721053:FKW721078 FUS721053:FUS721078 GEO721053:GEO721078 GOK721053:GOK721078 GYG721053:GYG721078 HIC721053:HIC721078 HRY721053:HRY721078 IBU721053:IBU721078 ILQ721053:ILQ721078 IVM721053:IVM721078 JFI721053:JFI721078 JPE721053:JPE721078 JZA721053:JZA721078 KIW721053:KIW721078 KSS721053:KSS721078 LCO721053:LCO721078 LMK721053:LMK721078 LWG721053:LWG721078 MGC721053:MGC721078 MPY721053:MPY721078 MZU721053:MZU721078 NJQ721053:NJQ721078 NTM721053:NTM721078 ODI721053:ODI721078 ONE721053:ONE721078 OXA721053:OXA721078 PGW721053:PGW721078 PQS721053:PQS721078 QAO721053:QAO721078 QKK721053:QKK721078 QUG721053:QUG721078 REC721053:REC721078 RNY721053:RNY721078 RXU721053:RXU721078 SHQ721053:SHQ721078 SRM721053:SRM721078 TBI721053:TBI721078 TLE721053:TLE721078 TVA721053:TVA721078 UEW721053:UEW721078 UOS721053:UOS721078 UYO721053:UYO721078 VIK721053:VIK721078 VSG721053:VSG721078 WCC721053:WCC721078 WLY721053:WLY721078 WVU721053:WVU721078 M786589:M786614 JI786589:JI786614 TE786589:TE786614 ADA786589:ADA786614 AMW786589:AMW786614 AWS786589:AWS786614 BGO786589:BGO786614 BQK786589:BQK786614 CAG786589:CAG786614 CKC786589:CKC786614 CTY786589:CTY786614 DDU786589:DDU786614 DNQ786589:DNQ786614 DXM786589:DXM786614 EHI786589:EHI786614 ERE786589:ERE786614 FBA786589:FBA786614 FKW786589:FKW786614 FUS786589:FUS786614 GEO786589:GEO786614 GOK786589:GOK786614 GYG786589:GYG786614 HIC786589:HIC786614 HRY786589:HRY786614 IBU786589:IBU786614 ILQ786589:ILQ786614 IVM786589:IVM786614 JFI786589:JFI786614 JPE786589:JPE786614 JZA786589:JZA786614 KIW786589:KIW786614 KSS786589:KSS786614 LCO786589:LCO786614 LMK786589:LMK786614 LWG786589:LWG786614 MGC786589:MGC786614 MPY786589:MPY786614 MZU786589:MZU786614 NJQ786589:NJQ786614 NTM786589:NTM786614 ODI786589:ODI786614 ONE786589:ONE786614 OXA786589:OXA786614 PGW786589:PGW786614 PQS786589:PQS786614 QAO786589:QAO786614 QKK786589:QKK786614 QUG786589:QUG786614 REC786589:REC786614 RNY786589:RNY786614 RXU786589:RXU786614 SHQ786589:SHQ786614 SRM786589:SRM786614 TBI786589:TBI786614 TLE786589:TLE786614 TVA786589:TVA786614 UEW786589:UEW786614 UOS786589:UOS786614 UYO786589:UYO786614 VIK786589:VIK786614 VSG786589:VSG786614 WCC786589:WCC786614 WLY786589:WLY786614 WVU786589:WVU786614 M852125:M852150 JI852125:JI852150 TE852125:TE852150 ADA852125:ADA852150 AMW852125:AMW852150 AWS852125:AWS852150 BGO852125:BGO852150 BQK852125:BQK852150 CAG852125:CAG852150 CKC852125:CKC852150 CTY852125:CTY852150 DDU852125:DDU852150 DNQ852125:DNQ852150 DXM852125:DXM852150 EHI852125:EHI852150 ERE852125:ERE852150 FBA852125:FBA852150 FKW852125:FKW852150 FUS852125:FUS852150 GEO852125:GEO852150 GOK852125:GOK852150 GYG852125:GYG852150 HIC852125:HIC852150 HRY852125:HRY852150 IBU852125:IBU852150 ILQ852125:ILQ852150 IVM852125:IVM852150 JFI852125:JFI852150 JPE852125:JPE852150 JZA852125:JZA852150 KIW852125:KIW852150 KSS852125:KSS852150 LCO852125:LCO852150 LMK852125:LMK852150 LWG852125:LWG852150 MGC852125:MGC852150 MPY852125:MPY852150 MZU852125:MZU852150 NJQ852125:NJQ852150 NTM852125:NTM852150 ODI852125:ODI852150 ONE852125:ONE852150 OXA852125:OXA852150 PGW852125:PGW852150 PQS852125:PQS852150 QAO852125:QAO852150 QKK852125:QKK852150 QUG852125:QUG852150 REC852125:REC852150 RNY852125:RNY852150 RXU852125:RXU852150 SHQ852125:SHQ852150 SRM852125:SRM852150 TBI852125:TBI852150 TLE852125:TLE852150 TVA852125:TVA852150 UEW852125:UEW852150 UOS852125:UOS852150 UYO852125:UYO852150 VIK852125:VIK852150 VSG852125:VSG852150 WCC852125:WCC852150 WLY852125:WLY852150 WVU852125:WVU852150 M917661:M917686 JI917661:JI917686 TE917661:TE917686 ADA917661:ADA917686 AMW917661:AMW917686 AWS917661:AWS917686 BGO917661:BGO917686 BQK917661:BQK917686 CAG917661:CAG917686 CKC917661:CKC917686 CTY917661:CTY917686 DDU917661:DDU917686 DNQ917661:DNQ917686 DXM917661:DXM917686 EHI917661:EHI917686 ERE917661:ERE917686 FBA917661:FBA917686 FKW917661:FKW917686 FUS917661:FUS917686 GEO917661:GEO917686 GOK917661:GOK917686 GYG917661:GYG917686 HIC917661:HIC917686 HRY917661:HRY917686 IBU917661:IBU917686 ILQ917661:ILQ917686 IVM917661:IVM917686 JFI917661:JFI917686 JPE917661:JPE917686 JZA917661:JZA917686 KIW917661:KIW917686 KSS917661:KSS917686 LCO917661:LCO917686 LMK917661:LMK917686 LWG917661:LWG917686 MGC917661:MGC917686 MPY917661:MPY917686 MZU917661:MZU917686 NJQ917661:NJQ917686 NTM917661:NTM917686 ODI917661:ODI917686 ONE917661:ONE917686 OXA917661:OXA917686 PGW917661:PGW917686 PQS917661:PQS917686 QAO917661:QAO917686 QKK917661:QKK917686 QUG917661:QUG917686 REC917661:REC917686 RNY917661:RNY917686 RXU917661:RXU917686 SHQ917661:SHQ917686 SRM917661:SRM917686 TBI917661:TBI917686 TLE917661:TLE917686 TVA917661:TVA917686 UEW917661:UEW917686 UOS917661:UOS917686 UYO917661:UYO917686 VIK917661:VIK917686 VSG917661:VSG917686 WCC917661:WCC917686 WLY917661:WLY917686 WVU917661:WVU917686 M983197:M983222 JI983197:JI983222 TE983197:TE983222 ADA983197:ADA983222 AMW983197:AMW983222 AWS983197:AWS983222 BGO983197:BGO983222 BQK983197:BQK983222 CAG983197:CAG983222 CKC983197:CKC983222 CTY983197:CTY983222 DDU983197:DDU983222 DNQ983197:DNQ983222 DXM983197:DXM983222 EHI983197:EHI983222 ERE983197:ERE983222 FBA983197:FBA983222 FKW983197:FKW983222 FUS983197:FUS983222 GEO983197:GEO983222 GOK983197:GOK983222 GYG983197:GYG983222 HIC983197:HIC983222 HRY983197:HRY983222 IBU983197:IBU983222 ILQ983197:ILQ983222 IVM983197:IVM983222 JFI983197:JFI983222 JPE983197:JPE983222 JZA983197:JZA983222 KIW983197:KIW983222 KSS983197:KSS983222 LCO983197:LCO983222 LMK983197:LMK983222 LWG983197:LWG983222 MGC983197:MGC983222 MPY983197:MPY983222 MZU983197:MZU983222 NJQ983197:NJQ983222 NTM983197:NTM983222 ODI983197:ODI983222 ONE983197:ONE983222 OXA983197:OXA983222 PGW983197:PGW983222 PQS983197:PQS983222 QAO983197:QAO983222 QKK983197:QKK983222 QUG983197:QUG983222 REC983197:REC983222 RNY983197:RNY983222 RXU983197:RXU983222 SHQ983197:SHQ983222 SRM983197:SRM983222 TBI983197:TBI983222 TLE983197:TLE983222 TVA983197:TVA983222 UEW983197:UEW983222 UOS983197:UOS983222 UYO983197:UYO983222 VIK983197:VIK983222 VSG983197:VSG983222 WCC983197:WCC983222 WLY983197:WLY983222 WVU983197:WVU983222 M213:M238 JI213:JI238 TE213:TE238 ADA213:ADA238 AMW213:AMW238 AWS213:AWS238 BGO213:BGO238 BQK213:BQK238 CAG213:CAG238 CKC213:CKC238 CTY213:CTY238 DDU213:DDU238 DNQ213:DNQ238 DXM213:DXM238 EHI213:EHI238 ERE213:ERE238 FBA213:FBA238 FKW213:FKW238 FUS213:FUS238 GEO213:GEO238 GOK213:GOK238 GYG213:GYG238 HIC213:HIC238 HRY213:HRY238 IBU213:IBU238 ILQ213:ILQ238 IVM213:IVM238 JFI213:JFI238 JPE213:JPE238 JZA213:JZA238 KIW213:KIW238 KSS213:KSS238 LCO213:LCO238 LMK213:LMK238 LWG213:LWG238 MGC213:MGC238 MPY213:MPY238 MZU213:MZU238 NJQ213:NJQ238 NTM213:NTM238 ODI213:ODI238 ONE213:ONE238 OXA213:OXA238 PGW213:PGW238 PQS213:PQS238 QAO213:QAO238 QKK213:QKK238 QUG213:QUG238 REC213:REC238 RNY213:RNY238 RXU213:RXU238 SHQ213:SHQ238 SRM213:SRM238 TBI213:TBI238 TLE213:TLE238 TVA213:TVA238 UEW213:UEW238 UOS213:UOS238 UYO213:UYO238 VIK213:VIK238 VSG213:VSG238 WCC213:WCC238 WLY213:WLY238 WVU213:WVU238 M65749:M65774 JI65749:JI65774 TE65749:TE65774 ADA65749:ADA65774 AMW65749:AMW65774 AWS65749:AWS65774 BGO65749:BGO65774 BQK65749:BQK65774 CAG65749:CAG65774 CKC65749:CKC65774 CTY65749:CTY65774 DDU65749:DDU65774 DNQ65749:DNQ65774 DXM65749:DXM65774 EHI65749:EHI65774 ERE65749:ERE65774 FBA65749:FBA65774 FKW65749:FKW65774 FUS65749:FUS65774 GEO65749:GEO65774 GOK65749:GOK65774 GYG65749:GYG65774 HIC65749:HIC65774 HRY65749:HRY65774 IBU65749:IBU65774 ILQ65749:ILQ65774 IVM65749:IVM65774 JFI65749:JFI65774 JPE65749:JPE65774 JZA65749:JZA65774 KIW65749:KIW65774 KSS65749:KSS65774 LCO65749:LCO65774 LMK65749:LMK65774 LWG65749:LWG65774 MGC65749:MGC65774 MPY65749:MPY65774 MZU65749:MZU65774 NJQ65749:NJQ65774 NTM65749:NTM65774 ODI65749:ODI65774 ONE65749:ONE65774 OXA65749:OXA65774 PGW65749:PGW65774 PQS65749:PQS65774 QAO65749:QAO65774 QKK65749:QKK65774 QUG65749:QUG65774 REC65749:REC65774 RNY65749:RNY65774 RXU65749:RXU65774 SHQ65749:SHQ65774 SRM65749:SRM65774 TBI65749:TBI65774 TLE65749:TLE65774 TVA65749:TVA65774 UEW65749:UEW65774 UOS65749:UOS65774 UYO65749:UYO65774 VIK65749:VIK65774 VSG65749:VSG65774 WCC65749:WCC65774 WLY65749:WLY65774 WVU65749:WVU65774 M131285:M131310 JI131285:JI131310 TE131285:TE131310 ADA131285:ADA131310 AMW131285:AMW131310 AWS131285:AWS131310 BGO131285:BGO131310 BQK131285:BQK131310 CAG131285:CAG131310 CKC131285:CKC131310 CTY131285:CTY131310 DDU131285:DDU131310 DNQ131285:DNQ131310 DXM131285:DXM131310 EHI131285:EHI131310 ERE131285:ERE131310 FBA131285:FBA131310 FKW131285:FKW131310 FUS131285:FUS131310 GEO131285:GEO131310 GOK131285:GOK131310 GYG131285:GYG131310 HIC131285:HIC131310 HRY131285:HRY131310 IBU131285:IBU131310 ILQ131285:ILQ131310 IVM131285:IVM131310 JFI131285:JFI131310 JPE131285:JPE131310 JZA131285:JZA131310 KIW131285:KIW131310 KSS131285:KSS131310 LCO131285:LCO131310 LMK131285:LMK131310 LWG131285:LWG131310 MGC131285:MGC131310 MPY131285:MPY131310 MZU131285:MZU131310 NJQ131285:NJQ131310 NTM131285:NTM131310 ODI131285:ODI131310 ONE131285:ONE131310 OXA131285:OXA131310 PGW131285:PGW131310 PQS131285:PQS131310 QAO131285:QAO131310 QKK131285:QKK131310 QUG131285:QUG131310 REC131285:REC131310 RNY131285:RNY131310 RXU131285:RXU131310 SHQ131285:SHQ131310 SRM131285:SRM131310 TBI131285:TBI131310 TLE131285:TLE131310 TVA131285:TVA131310 UEW131285:UEW131310 UOS131285:UOS131310 UYO131285:UYO131310 VIK131285:VIK131310 VSG131285:VSG131310 WCC131285:WCC131310 WLY131285:WLY131310 WVU131285:WVU131310 M196821:M196846 JI196821:JI196846 TE196821:TE196846 ADA196821:ADA196846 AMW196821:AMW196846 AWS196821:AWS196846 BGO196821:BGO196846 BQK196821:BQK196846 CAG196821:CAG196846 CKC196821:CKC196846 CTY196821:CTY196846 DDU196821:DDU196846 DNQ196821:DNQ196846 DXM196821:DXM196846 EHI196821:EHI196846 ERE196821:ERE196846 FBA196821:FBA196846 FKW196821:FKW196846 FUS196821:FUS196846 GEO196821:GEO196846 GOK196821:GOK196846 GYG196821:GYG196846 HIC196821:HIC196846 HRY196821:HRY196846 IBU196821:IBU196846 ILQ196821:ILQ196846 IVM196821:IVM196846 JFI196821:JFI196846 JPE196821:JPE196846 JZA196821:JZA196846 KIW196821:KIW196846 KSS196821:KSS196846 LCO196821:LCO196846 LMK196821:LMK196846 LWG196821:LWG196846 MGC196821:MGC196846 MPY196821:MPY196846 MZU196821:MZU196846 NJQ196821:NJQ196846 NTM196821:NTM196846 ODI196821:ODI196846 ONE196821:ONE196846 OXA196821:OXA196846 PGW196821:PGW196846 PQS196821:PQS196846 QAO196821:QAO196846 QKK196821:QKK196846 QUG196821:QUG196846 REC196821:REC196846 RNY196821:RNY196846 RXU196821:RXU196846 SHQ196821:SHQ196846 SRM196821:SRM196846 TBI196821:TBI196846 TLE196821:TLE196846 TVA196821:TVA196846 UEW196821:UEW196846 UOS196821:UOS196846 UYO196821:UYO196846 VIK196821:VIK196846 VSG196821:VSG196846 WCC196821:WCC196846 WLY196821:WLY196846 WVU196821:WVU196846 M262357:M262382 JI262357:JI262382 TE262357:TE262382 ADA262357:ADA262382 AMW262357:AMW262382 AWS262357:AWS262382 BGO262357:BGO262382 BQK262357:BQK262382 CAG262357:CAG262382 CKC262357:CKC262382 CTY262357:CTY262382 DDU262357:DDU262382 DNQ262357:DNQ262382 DXM262357:DXM262382 EHI262357:EHI262382 ERE262357:ERE262382 FBA262357:FBA262382 FKW262357:FKW262382 FUS262357:FUS262382 GEO262357:GEO262382 GOK262357:GOK262382 GYG262357:GYG262382 HIC262357:HIC262382 HRY262357:HRY262382 IBU262357:IBU262382 ILQ262357:ILQ262382 IVM262357:IVM262382 JFI262357:JFI262382 JPE262357:JPE262382 JZA262357:JZA262382 KIW262357:KIW262382 KSS262357:KSS262382 LCO262357:LCO262382 LMK262357:LMK262382 LWG262357:LWG262382 MGC262357:MGC262382 MPY262357:MPY262382 MZU262357:MZU262382 NJQ262357:NJQ262382 NTM262357:NTM262382 ODI262357:ODI262382 ONE262357:ONE262382 OXA262357:OXA262382 PGW262357:PGW262382 PQS262357:PQS262382 QAO262357:QAO262382 QKK262357:QKK262382 QUG262357:QUG262382 REC262357:REC262382 RNY262357:RNY262382 RXU262357:RXU262382 SHQ262357:SHQ262382 SRM262357:SRM262382 TBI262357:TBI262382 TLE262357:TLE262382 TVA262357:TVA262382 UEW262357:UEW262382 UOS262357:UOS262382 UYO262357:UYO262382 VIK262357:VIK262382 VSG262357:VSG262382 WCC262357:WCC262382 WLY262357:WLY262382 WVU262357:WVU262382 M327893:M327918 JI327893:JI327918 TE327893:TE327918 ADA327893:ADA327918 AMW327893:AMW327918 AWS327893:AWS327918 BGO327893:BGO327918 BQK327893:BQK327918 CAG327893:CAG327918 CKC327893:CKC327918 CTY327893:CTY327918 DDU327893:DDU327918 DNQ327893:DNQ327918 DXM327893:DXM327918 EHI327893:EHI327918 ERE327893:ERE327918 FBA327893:FBA327918 FKW327893:FKW327918 FUS327893:FUS327918 GEO327893:GEO327918 GOK327893:GOK327918 GYG327893:GYG327918 HIC327893:HIC327918 HRY327893:HRY327918 IBU327893:IBU327918 ILQ327893:ILQ327918 IVM327893:IVM327918 JFI327893:JFI327918 JPE327893:JPE327918 JZA327893:JZA327918 KIW327893:KIW327918 KSS327893:KSS327918 LCO327893:LCO327918 LMK327893:LMK327918 LWG327893:LWG327918 MGC327893:MGC327918 MPY327893:MPY327918 MZU327893:MZU327918 NJQ327893:NJQ327918 NTM327893:NTM327918 ODI327893:ODI327918 ONE327893:ONE327918 OXA327893:OXA327918 PGW327893:PGW327918 PQS327893:PQS327918 QAO327893:QAO327918 QKK327893:QKK327918 QUG327893:QUG327918 REC327893:REC327918 RNY327893:RNY327918 RXU327893:RXU327918 SHQ327893:SHQ327918 SRM327893:SRM327918 TBI327893:TBI327918 TLE327893:TLE327918 TVA327893:TVA327918 UEW327893:UEW327918 UOS327893:UOS327918 UYO327893:UYO327918 VIK327893:VIK327918 VSG327893:VSG327918 WCC327893:WCC327918 WLY327893:WLY327918 WVU327893:WVU327918 M393429:M393454 JI393429:JI393454 TE393429:TE393454 ADA393429:ADA393454 AMW393429:AMW393454 AWS393429:AWS393454 BGO393429:BGO393454 BQK393429:BQK393454 CAG393429:CAG393454 CKC393429:CKC393454 CTY393429:CTY393454 DDU393429:DDU393454 DNQ393429:DNQ393454 DXM393429:DXM393454 EHI393429:EHI393454 ERE393429:ERE393454 FBA393429:FBA393454 FKW393429:FKW393454 FUS393429:FUS393454 GEO393429:GEO393454 GOK393429:GOK393454 GYG393429:GYG393454 HIC393429:HIC393454 HRY393429:HRY393454 IBU393429:IBU393454 ILQ393429:ILQ393454 IVM393429:IVM393454 JFI393429:JFI393454 JPE393429:JPE393454 JZA393429:JZA393454 KIW393429:KIW393454 KSS393429:KSS393454 LCO393429:LCO393454 LMK393429:LMK393454 LWG393429:LWG393454 MGC393429:MGC393454 MPY393429:MPY393454 MZU393429:MZU393454 NJQ393429:NJQ393454 NTM393429:NTM393454 ODI393429:ODI393454 ONE393429:ONE393454 OXA393429:OXA393454 PGW393429:PGW393454 PQS393429:PQS393454 QAO393429:QAO393454 QKK393429:QKK393454 QUG393429:QUG393454 REC393429:REC393454 RNY393429:RNY393454 RXU393429:RXU393454 SHQ393429:SHQ393454 SRM393429:SRM393454 TBI393429:TBI393454 TLE393429:TLE393454 TVA393429:TVA393454 UEW393429:UEW393454 UOS393429:UOS393454 UYO393429:UYO393454 VIK393429:VIK393454 VSG393429:VSG393454 WCC393429:WCC393454 WLY393429:WLY393454 WVU393429:WVU393454 M458965:M458990 JI458965:JI458990 TE458965:TE458990 ADA458965:ADA458990 AMW458965:AMW458990 AWS458965:AWS458990 BGO458965:BGO458990 BQK458965:BQK458990 CAG458965:CAG458990 CKC458965:CKC458990 CTY458965:CTY458990 DDU458965:DDU458990 DNQ458965:DNQ458990 DXM458965:DXM458990 EHI458965:EHI458990 ERE458965:ERE458990 FBA458965:FBA458990 FKW458965:FKW458990 FUS458965:FUS458990 GEO458965:GEO458990 GOK458965:GOK458990 GYG458965:GYG458990 HIC458965:HIC458990 HRY458965:HRY458990 IBU458965:IBU458990 ILQ458965:ILQ458990 IVM458965:IVM458990 JFI458965:JFI458990 JPE458965:JPE458990 JZA458965:JZA458990 KIW458965:KIW458990 KSS458965:KSS458990 LCO458965:LCO458990 LMK458965:LMK458990 LWG458965:LWG458990 MGC458965:MGC458990 MPY458965:MPY458990 MZU458965:MZU458990 NJQ458965:NJQ458990 NTM458965:NTM458990 ODI458965:ODI458990 ONE458965:ONE458990 OXA458965:OXA458990 PGW458965:PGW458990 PQS458965:PQS458990 QAO458965:QAO458990 QKK458965:QKK458990 QUG458965:QUG458990 REC458965:REC458990 RNY458965:RNY458990 RXU458965:RXU458990 SHQ458965:SHQ458990 SRM458965:SRM458990 TBI458965:TBI458990 TLE458965:TLE458990 TVA458965:TVA458990 UEW458965:UEW458990 UOS458965:UOS458990 UYO458965:UYO458990 VIK458965:VIK458990 VSG458965:VSG458990 WCC458965:WCC458990 WLY458965:WLY458990 WVU458965:WVU458990 M524501:M524526 JI524501:JI524526 TE524501:TE524526 ADA524501:ADA524526 AMW524501:AMW524526 AWS524501:AWS524526 BGO524501:BGO524526 BQK524501:BQK524526 CAG524501:CAG524526 CKC524501:CKC524526 CTY524501:CTY524526 DDU524501:DDU524526 DNQ524501:DNQ524526 DXM524501:DXM524526 EHI524501:EHI524526 ERE524501:ERE524526 FBA524501:FBA524526 FKW524501:FKW524526 FUS524501:FUS524526 GEO524501:GEO524526 GOK524501:GOK524526 GYG524501:GYG524526 HIC524501:HIC524526 HRY524501:HRY524526 IBU524501:IBU524526 ILQ524501:ILQ524526 IVM524501:IVM524526 JFI524501:JFI524526 JPE524501:JPE524526 JZA524501:JZA524526 KIW524501:KIW524526 KSS524501:KSS524526 LCO524501:LCO524526 LMK524501:LMK524526 LWG524501:LWG524526 MGC524501:MGC524526 MPY524501:MPY524526 MZU524501:MZU524526 NJQ524501:NJQ524526 NTM524501:NTM524526 ODI524501:ODI524526 ONE524501:ONE524526 OXA524501:OXA524526 PGW524501:PGW524526 PQS524501:PQS524526 QAO524501:QAO524526 QKK524501:QKK524526 QUG524501:QUG524526 REC524501:REC524526 RNY524501:RNY524526 RXU524501:RXU524526 SHQ524501:SHQ524526 SRM524501:SRM524526 TBI524501:TBI524526 TLE524501:TLE524526 TVA524501:TVA524526 UEW524501:UEW524526 UOS524501:UOS524526 UYO524501:UYO524526 VIK524501:VIK524526 VSG524501:VSG524526 WCC524501:WCC524526 WLY524501:WLY524526 WVU524501:WVU524526 M590037:M590062 JI590037:JI590062 TE590037:TE590062 ADA590037:ADA590062 AMW590037:AMW590062 AWS590037:AWS590062 BGO590037:BGO590062 BQK590037:BQK590062 CAG590037:CAG590062 CKC590037:CKC590062 CTY590037:CTY590062 DDU590037:DDU590062 DNQ590037:DNQ590062 DXM590037:DXM590062 EHI590037:EHI590062 ERE590037:ERE590062 FBA590037:FBA590062 FKW590037:FKW590062 FUS590037:FUS590062 GEO590037:GEO590062 GOK590037:GOK590062 GYG590037:GYG590062 HIC590037:HIC590062 HRY590037:HRY590062 IBU590037:IBU590062 ILQ590037:ILQ590062 IVM590037:IVM590062 JFI590037:JFI590062 JPE590037:JPE590062 JZA590037:JZA590062 KIW590037:KIW590062 KSS590037:KSS590062 LCO590037:LCO590062 LMK590037:LMK590062 LWG590037:LWG590062 MGC590037:MGC590062 MPY590037:MPY590062 MZU590037:MZU590062 NJQ590037:NJQ590062 NTM590037:NTM590062 ODI590037:ODI590062 ONE590037:ONE590062 OXA590037:OXA590062 PGW590037:PGW590062 PQS590037:PQS590062 QAO590037:QAO590062 QKK590037:QKK590062 QUG590037:QUG590062 REC590037:REC590062 RNY590037:RNY590062 RXU590037:RXU590062 SHQ590037:SHQ590062 SRM590037:SRM590062 TBI590037:TBI590062 TLE590037:TLE590062 TVA590037:TVA590062 UEW590037:UEW590062 UOS590037:UOS590062 UYO590037:UYO590062 VIK590037:VIK590062 VSG590037:VSG590062 WCC590037:WCC590062 WLY590037:WLY590062 WVU590037:WVU590062 M655573:M655598 JI655573:JI655598 TE655573:TE655598 ADA655573:ADA655598 AMW655573:AMW655598 AWS655573:AWS655598 BGO655573:BGO655598 BQK655573:BQK655598 CAG655573:CAG655598 CKC655573:CKC655598 CTY655573:CTY655598 DDU655573:DDU655598 DNQ655573:DNQ655598 DXM655573:DXM655598 EHI655573:EHI655598 ERE655573:ERE655598 FBA655573:FBA655598 FKW655573:FKW655598 FUS655573:FUS655598 GEO655573:GEO655598 GOK655573:GOK655598 GYG655573:GYG655598 HIC655573:HIC655598 HRY655573:HRY655598 IBU655573:IBU655598 ILQ655573:ILQ655598 IVM655573:IVM655598 JFI655573:JFI655598 JPE655573:JPE655598 JZA655573:JZA655598 KIW655573:KIW655598 KSS655573:KSS655598 LCO655573:LCO655598 LMK655573:LMK655598 LWG655573:LWG655598 MGC655573:MGC655598 MPY655573:MPY655598 MZU655573:MZU655598 NJQ655573:NJQ655598 NTM655573:NTM655598 ODI655573:ODI655598 ONE655573:ONE655598 OXA655573:OXA655598 PGW655573:PGW655598 PQS655573:PQS655598 QAO655573:QAO655598 QKK655573:QKK655598 QUG655573:QUG655598 REC655573:REC655598 RNY655573:RNY655598 RXU655573:RXU655598 SHQ655573:SHQ655598 SRM655573:SRM655598 TBI655573:TBI655598 TLE655573:TLE655598 TVA655573:TVA655598 UEW655573:UEW655598 UOS655573:UOS655598 UYO655573:UYO655598 VIK655573:VIK655598 VSG655573:VSG655598 WCC655573:WCC655598 WLY655573:WLY655598 WVU655573:WVU655598 M721109:M721134 JI721109:JI721134 TE721109:TE721134 ADA721109:ADA721134 AMW721109:AMW721134 AWS721109:AWS721134 BGO721109:BGO721134 BQK721109:BQK721134 CAG721109:CAG721134 CKC721109:CKC721134 CTY721109:CTY721134 DDU721109:DDU721134 DNQ721109:DNQ721134 DXM721109:DXM721134 EHI721109:EHI721134 ERE721109:ERE721134 FBA721109:FBA721134 FKW721109:FKW721134 FUS721109:FUS721134 GEO721109:GEO721134 GOK721109:GOK721134 GYG721109:GYG721134 HIC721109:HIC721134 HRY721109:HRY721134 IBU721109:IBU721134 ILQ721109:ILQ721134 IVM721109:IVM721134 JFI721109:JFI721134 JPE721109:JPE721134 JZA721109:JZA721134 KIW721109:KIW721134 KSS721109:KSS721134 LCO721109:LCO721134 LMK721109:LMK721134 LWG721109:LWG721134 MGC721109:MGC721134 MPY721109:MPY721134 MZU721109:MZU721134 NJQ721109:NJQ721134 NTM721109:NTM721134 ODI721109:ODI721134 ONE721109:ONE721134 OXA721109:OXA721134 PGW721109:PGW721134 PQS721109:PQS721134 QAO721109:QAO721134 QKK721109:QKK721134 QUG721109:QUG721134 REC721109:REC721134 RNY721109:RNY721134 RXU721109:RXU721134 SHQ721109:SHQ721134 SRM721109:SRM721134 TBI721109:TBI721134 TLE721109:TLE721134 TVA721109:TVA721134 UEW721109:UEW721134 UOS721109:UOS721134 UYO721109:UYO721134 VIK721109:VIK721134 VSG721109:VSG721134 WCC721109:WCC721134 WLY721109:WLY721134 WVU721109:WVU721134 M786645:M786670 JI786645:JI786670 TE786645:TE786670 ADA786645:ADA786670 AMW786645:AMW786670 AWS786645:AWS786670 BGO786645:BGO786670 BQK786645:BQK786670 CAG786645:CAG786670 CKC786645:CKC786670 CTY786645:CTY786670 DDU786645:DDU786670 DNQ786645:DNQ786670 DXM786645:DXM786670 EHI786645:EHI786670 ERE786645:ERE786670 FBA786645:FBA786670 FKW786645:FKW786670 FUS786645:FUS786670 GEO786645:GEO786670 GOK786645:GOK786670 GYG786645:GYG786670 HIC786645:HIC786670 HRY786645:HRY786670 IBU786645:IBU786670 ILQ786645:ILQ786670 IVM786645:IVM786670 JFI786645:JFI786670 JPE786645:JPE786670 JZA786645:JZA786670 KIW786645:KIW786670 KSS786645:KSS786670 LCO786645:LCO786670 LMK786645:LMK786670 LWG786645:LWG786670 MGC786645:MGC786670 MPY786645:MPY786670 MZU786645:MZU786670 NJQ786645:NJQ786670 NTM786645:NTM786670 ODI786645:ODI786670 ONE786645:ONE786670 OXA786645:OXA786670 PGW786645:PGW786670 PQS786645:PQS786670 QAO786645:QAO786670 QKK786645:QKK786670 QUG786645:QUG786670 REC786645:REC786670 RNY786645:RNY786670 RXU786645:RXU786670 SHQ786645:SHQ786670 SRM786645:SRM786670 TBI786645:TBI786670 TLE786645:TLE786670 TVA786645:TVA786670 UEW786645:UEW786670 UOS786645:UOS786670 UYO786645:UYO786670 VIK786645:VIK786670 VSG786645:VSG786670 WCC786645:WCC786670 WLY786645:WLY786670 WVU786645:WVU786670 M852181:M852206 JI852181:JI852206 TE852181:TE852206 ADA852181:ADA852206 AMW852181:AMW852206 AWS852181:AWS852206 BGO852181:BGO852206 BQK852181:BQK852206 CAG852181:CAG852206 CKC852181:CKC852206 CTY852181:CTY852206 DDU852181:DDU852206 DNQ852181:DNQ852206 DXM852181:DXM852206 EHI852181:EHI852206 ERE852181:ERE852206 FBA852181:FBA852206 FKW852181:FKW852206 FUS852181:FUS852206 GEO852181:GEO852206 GOK852181:GOK852206 GYG852181:GYG852206 HIC852181:HIC852206 HRY852181:HRY852206 IBU852181:IBU852206 ILQ852181:ILQ852206 IVM852181:IVM852206 JFI852181:JFI852206 JPE852181:JPE852206 JZA852181:JZA852206 KIW852181:KIW852206 KSS852181:KSS852206 LCO852181:LCO852206 LMK852181:LMK852206 LWG852181:LWG852206 MGC852181:MGC852206 MPY852181:MPY852206 MZU852181:MZU852206 NJQ852181:NJQ852206 NTM852181:NTM852206 ODI852181:ODI852206 ONE852181:ONE852206 OXA852181:OXA852206 PGW852181:PGW852206 PQS852181:PQS852206 QAO852181:QAO852206 QKK852181:QKK852206 QUG852181:QUG852206 REC852181:REC852206 RNY852181:RNY852206 RXU852181:RXU852206 SHQ852181:SHQ852206 SRM852181:SRM852206 TBI852181:TBI852206 TLE852181:TLE852206 TVA852181:TVA852206 UEW852181:UEW852206 UOS852181:UOS852206 UYO852181:UYO852206 VIK852181:VIK852206 VSG852181:VSG852206 WCC852181:WCC852206 WLY852181:WLY852206 WVU852181:WVU852206 M917717:M917742 JI917717:JI917742 TE917717:TE917742 ADA917717:ADA917742 AMW917717:AMW917742 AWS917717:AWS917742 BGO917717:BGO917742 BQK917717:BQK917742 CAG917717:CAG917742 CKC917717:CKC917742 CTY917717:CTY917742 DDU917717:DDU917742 DNQ917717:DNQ917742 DXM917717:DXM917742 EHI917717:EHI917742 ERE917717:ERE917742 FBA917717:FBA917742 FKW917717:FKW917742 FUS917717:FUS917742 GEO917717:GEO917742 GOK917717:GOK917742 GYG917717:GYG917742 HIC917717:HIC917742 HRY917717:HRY917742 IBU917717:IBU917742 ILQ917717:ILQ917742 IVM917717:IVM917742 JFI917717:JFI917742 JPE917717:JPE917742 JZA917717:JZA917742 KIW917717:KIW917742 KSS917717:KSS917742 LCO917717:LCO917742 LMK917717:LMK917742 LWG917717:LWG917742 MGC917717:MGC917742 MPY917717:MPY917742 MZU917717:MZU917742 NJQ917717:NJQ917742 NTM917717:NTM917742 ODI917717:ODI917742 ONE917717:ONE917742 OXA917717:OXA917742 PGW917717:PGW917742 PQS917717:PQS917742 QAO917717:QAO917742 QKK917717:QKK917742 QUG917717:QUG917742 REC917717:REC917742 RNY917717:RNY917742 RXU917717:RXU917742 SHQ917717:SHQ917742 SRM917717:SRM917742 TBI917717:TBI917742 TLE917717:TLE917742 TVA917717:TVA917742 UEW917717:UEW917742 UOS917717:UOS917742 UYO917717:UYO917742 VIK917717:VIK917742 VSG917717:VSG917742 WCC917717:WCC917742 WLY917717:WLY917742 WVU917717:WVU917742 M983253:M983278 JI983253:JI983278 TE983253:TE983278 ADA983253:ADA983278 AMW983253:AMW983278 AWS983253:AWS983278 BGO983253:BGO983278 BQK983253:BQK983278 CAG983253:CAG983278 CKC983253:CKC983278 CTY983253:CTY983278 DDU983253:DDU983278 DNQ983253:DNQ983278 DXM983253:DXM983278 EHI983253:EHI983278 ERE983253:ERE983278 FBA983253:FBA983278 FKW983253:FKW983278 FUS983253:FUS983278 GEO983253:GEO983278 GOK983253:GOK983278 GYG983253:GYG983278 HIC983253:HIC983278 HRY983253:HRY983278 IBU983253:IBU983278 ILQ983253:ILQ983278 IVM983253:IVM983278 JFI983253:JFI983278 JPE983253:JPE983278 JZA983253:JZA983278 KIW983253:KIW983278 KSS983253:KSS983278 LCO983253:LCO983278 LMK983253:LMK983278 LWG983253:LWG983278 MGC983253:MGC983278 MPY983253:MPY983278 MZU983253:MZU983278 NJQ983253:NJQ983278 NTM983253:NTM983278 ODI983253:ODI983278 ONE983253:ONE983278 OXA983253:OXA983278 PGW983253:PGW983278 PQS983253:PQS983278 QAO983253:QAO983278 QKK983253:QKK983278 QUG983253:QUG983278 REC983253:REC983278 RNY983253:RNY983278 RXU983253:RXU983278 SHQ983253:SHQ983278 SRM983253:SRM983278 TBI983253:TBI983278 TLE983253:TLE983278 TVA983253:TVA983278 UEW983253:UEW983278 UOS983253:UOS983278 UYO983253:UYO983278 VIK983253:VIK983278 VSG983253:VSG983278 WCC983253:WCC983278 WLY983253:WLY983278 WVU983253:WVU983278 M241:M266 JI241:JI266 TE241:TE266 ADA241:ADA266 AMW241:AMW266 AWS241:AWS266 BGO241:BGO266 BQK241:BQK266 CAG241:CAG266 CKC241:CKC266 CTY241:CTY266 DDU241:DDU266 DNQ241:DNQ266 DXM241:DXM266 EHI241:EHI266 ERE241:ERE266 FBA241:FBA266 FKW241:FKW266 FUS241:FUS266 GEO241:GEO266 GOK241:GOK266 GYG241:GYG266 HIC241:HIC266 HRY241:HRY266 IBU241:IBU266 ILQ241:ILQ266 IVM241:IVM266 JFI241:JFI266 JPE241:JPE266 JZA241:JZA266 KIW241:KIW266 KSS241:KSS266 LCO241:LCO266 LMK241:LMK266 LWG241:LWG266 MGC241:MGC266 MPY241:MPY266 MZU241:MZU266 NJQ241:NJQ266 NTM241:NTM266 ODI241:ODI266 ONE241:ONE266 OXA241:OXA266 PGW241:PGW266 PQS241:PQS266 QAO241:QAO266 QKK241:QKK266 QUG241:QUG266 REC241:REC266 RNY241:RNY266 RXU241:RXU266 SHQ241:SHQ266 SRM241:SRM266 TBI241:TBI266 TLE241:TLE266 TVA241:TVA266 UEW241:UEW266 UOS241:UOS266 UYO241:UYO266 VIK241:VIK266 VSG241:VSG266 WCC241:WCC266 WLY241:WLY266 WVU241:WVU266 M65777:M65802 JI65777:JI65802 TE65777:TE65802 ADA65777:ADA65802 AMW65777:AMW65802 AWS65777:AWS65802 BGO65777:BGO65802 BQK65777:BQK65802 CAG65777:CAG65802 CKC65777:CKC65802 CTY65777:CTY65802 DDU65777:DDU65802 DNQ65777:DNQ65802 DXM65777:DXM65802 EHI65777:EHI65802 ERE65777:ERE65802 FBA65777:FBA65802 FKW65777:FKW65802 FUS65777:FUS65802 GEO65777:GEO65802 GOK65777:GOK65802 GYG65777:GYG65802 HIC65777:HIC65802 HRY65777:HRY65802 IBU65777:IBU65802 ILQ65777:ILQ65802 IVM65777:IVM65802 JFI65777:JFI65802 JPE65777:JPE65802 JZA65777:JZA65802 KIW65777:KIW65802 KSS65777:KSS65802 LCO65777:LCO65802 LMK65777:LMK65802 LWG65777:LWG65802 MGC65777:MGC65802 MPY65777:MPY65802 MZU65777:MZU65802 NJQ65777:NJQ65802 NTM65777:NTM65802 ODI65777:ODI65802 ONE65777:ONE65802 OXA65777:OXA65802 PGW65777:PGW65802 PQS65777:PQS65802 QAO65777:QAO65802 QKK65777:QKK65802 QUG65777:QUG65802 REC65777:REC65802 RNY65777:RNY65802 RXU65777:RXU65802 SHQ65777:SHQ65802 SRM65777:SRM65802 TBI65777:TBI65802 TLE65777:TLE65802 TVA65777:TVA65802 UEW65777:UEW65802 UOS65777:UOS65802 UYO65777:UYO65802 VIK65777:VIK65802 VSG65777:VSG65802 WCC65777:WCC65802 WLY65777:WLY65802 WVU65777:WVU65802 M131313:M131338 JI131313:JI131338 TE131313:TE131338 ADA131313:ADA131338 AMW131313:AMW131338 AWS131313:AWS131338 BGO131313:BGO131338 BQK131313:BQK131338 CAG131313:CAG131338 CKC131313:CKC131338 CTY131313:CTY131338 DDU131313:DDU131338 DNQ131313:DNQ131338 DXM131313:DXM131338 EHI131313:EHI131338 ERE131313:ERE131338 FBA131313:FBA131338 FKW131313:FKW131338 FUS131313:FUS131338 GEO131313:GEO131338 GOK131313:GOK131338 GYG131313:GYG131338 HIC131313:HIC131338 HRY131313:HRY131338 IBU131313:IBU131338 ILQ131313:ILQ131338 IVM131313:IVM131338 JFI131313:JFI131338 JPE131313:JPE131338 JZA131313:JZA131338 KIW131313:KIW131338 KSS131313:KSS131338 LCO131313:LCO131338 LMK131313:LMK131338 LWG131313:LWG131338 MGC131313:MGC131338 MPY131313:MPY131338 MZU131313:MZU131338 NJQ131313:NJQ131338 NTM131313:NTM131338 ODI131313:ODI131338 ONE131313:ONE131338 OXA131313:OXA131338 PGW131313:PGW131338 PQS131313:PQS131338 QAO131313:QAO131338 QKK131313:QKK131338 QUG131313:QUG131338 REC131313:REC131338 RNY131313:RNY131338 RXU131313:RXU131338 SHQ131313:SHQ131338 SRM131313:SRM131338 TBI131313:TBI131338 TLE131313:TLE131338 TVA131313:TVA131338 UEW131313:UEW131338 UOS131313:UOS131338 UYO131313:UYO131338 VIK131313:VIK131338 VSG131313:VSG131338 WCC131313:WCC131338 WLY131313:WLY131338 WVU131313:WVU131338 M196849:M196874 JI196849:JI196874 TE196849:TE196874 ADA196849:ADA196874 AMW196849:AMW196874 AWS196849:AWS196874 BGO196849:BGO196874 BQK196849:BQK196874 CAG196849:CAG196874 CKC196849:CKC196874 CTY196849:CTY196874 DDU196849:DDU196874 DNQ196849:DNQ196874 DXM196849:DXM196874 EHI196849:EHI196874 ERE196849:ERE196874 FBA196849:FBA196874 FKW196849:FKW196874 FUS196849:FUS196874 GEO196849:GEO196874 GOK196849:GOK196874 GYG196849:GYG196874 HIC196849:HIC196874 HRY196849:HRY196874 IBU196849:IBU196874 ILQ196849:ILQ196874 IVM196849:IVM196874 JFI196849:JFI196874 JPE196849:JPE196874 JZA196849:JZA196874 KIW196849:KIW196874 KSS196849:KSS196874 LCO196849:LCO196874 LMK196849:LMK196874 LWG196849:LWG196874 MGC196849:MGC196874 MPY196849:MPY196874 MZU196849:MZU196874 NJQ196849:NJQ196874 NTM196849:NTM196874 ODI196849:ODI196874 ONE196849:ONE196874 OXA196849:OXA196874 PGW196849:PGW196874 PQS196849:PQS196874 QAO196849:QAO196874 QKK196849:QKK196874 QUG196849:QUG196874 REC196849:REC196874 RNY196849:RNY196874 RXU196849:RXU196874 SHQ196849:SHQ196874 SRM196849:SRM196874 TBI196849:TBI196874 TLE196849:TLE196874 TVA196849:TVA196874 UEW196849:UEW196874 UOS196849:UOS196874 UYO196849:UYO196874 VIK196849:VIK196874 VSG196849:VSG196874 WCC196849:WCC196874 WLY196849:WLY196874 WVU196849:WVU196874 M262385:M262410 JI262385:JI262410 TE262385:TE262410 ADA262385:ADA262410 AMW262385:AMW262410 AWS262385:AWS262410 BGO262385:BGO262410 BQK262385:BQK262410 CAG262385:CAG262410 CKC262385:CKC262410 CTY262385:CTY262410 DDU262385:DDU262410 DNQ262385:DNQ262410 DXM262385:DXM262410 EHI262385:EHI262410 ERE262385:ERE262410 FBA262385:FBA262410 FKW262385:FKW262410 FUS262385:FUS262410 GEO262385:GEO262410 GOK262385:GOK262410 GYG262385:GYG262410 HIC262385:HIC262410 HRY262385:HRY262410 IBU262385:IBU262410 ILQ262385:ILQ262410 IVM262385:IVM262410 JFI262385:JFI262410 JPE262385:JPE262410 JZA262385:JZA262410 KIW262385:KIW262410 KSS262385:KSS262410 LCO262385:LCO262410 LMK262385:LMK262410 LWG262385:LWG262410 MGC262385:MGC262410 MPY262385:MPY262410 MZU262385:MZU262410 NJQ262385:NJQ262410 NTM262385:NTM262410 ODI262385:ODI262410 ONE262385:ONE262410 OXA262385:OXA262410 PGW262385:PGW262410 PQS262385:PQS262410 QAO262385:QAO262410 QKK262385:QKK262410 QUG262385:QUG262410 REC262385:REC262410 RNY262385:RNY262410 RXU262385:RXU262410 SHQ262385:SHQ262410 SRM262385:SRM262410 TBI262385:TBI262410 TLE262385:TLE262410 TVA262385:TVA262410 UEW262385:UEW262410 UOS262385:UOS262410 UYO262385:UYO262410 VIK262385:VIK262410 VSG262385:VSG262410 WCC262385:WCC262410 WLY262385:WLY262410 WVU262385:WVU262410 M327921:M327946 JI327921:JI327946 TE327921:TE327946 ADA327921:ADA327946 AMW327921:AMW327946 AWS327921:AWS327946 BGO327921:BGO327946 BQK327921:BQK327946 CAG327921:CAG327946 CKC327921:CKC327946 CTY327921:CTY327946 DDU327921:DDU327946 DNQ327921:DNQ327946 DXM327921:DXM327946 EHI327921:EHI327946 ERE327921:ERE327946 FBA327921:FBA327946 FKW327921:FKW327946 FUS327921:FUS327946 GEO327921:GEO327946 GOK327921:GOK327946 GYG327921:GYG327946 HIC327921:HIC327946 HRY327921:HRY327946 IBU327921:IBU327946 ILQ327921:ILQ327946 IVM327921:IVM327946 JFI327921:JFI327946 JPE327921:JPE327946 JZA327921:JZA327946 KIW327921:KIW327946 KSS327921:KSS327946 LCO327921:LCO327946 LMK327921:LMK327946 LWG327921:LWG327946 MGC327921:MGC327946 MPY327921:MPY327946 MZU327921:MZU327946 NJQ327921:NJQ327946 NTM327921:NTM327946 ODI327921:ODI327946 ONE327921:ONE327946 OXA327921:OXA327946 PGW327921:PGW327946 PQS327921:PQS327946 QAO327921:QAO327946 QKK327921:QKK327946 QUG327921:QUG327946 REC327921:REC327946 RNY327921:RNY327946 RXU327921:RXU327946 SHQ327921:SHQ327946 SRM327921:SRM327946 TBI327921:TBI327946 TLE327921:TLE327946 TVA327921:TVA327946 UEW327921:UEW327946 UOS327921:UOS327946 UYO327921:UYO327946 VIK327921:VIK327946 VSG327921:VSG327946 WCC327921:WCC327946 WLY327921:WLY327946 WVU327921:WVU327946 M393457:M393482 JI393457:JI393482 TE393457:TE393482 ADA393457:ADA393482 AMW393457:AMW393482 AWS393457:AWS393482 BGO393457:BGO393482 BQK393457:BQK393482 CAG393457:CAG393482 CKC393457:CKC393482 CTY393457:CTY393482 DDU393457:DDU393482 DNQ393457:DNQ393482 DXM393457:DXM393482 EHI393457:EHI393482 ERE393457:ERE393482 FBA393457:FBA393482 FKW393457:FKW393482 FUS393457:FUS393482 GEO393457:GEO393482 GOK393457:GOK393482 GYG393457:GYG393482 HIC393457:HIC393482 HRY393457:HRY393482 IBU393457:IBU393482 ILQ393457:ILQ393482 IVM393457:IVM393482 JFI393457:JFI393482 JPE393457:JPE393482 JZA393457:JZA393482 KIW393457:KIW393482 KSS393457:KSS393482 LCO393457:LCO393482 LMK393457:LMK393482 LWG393457:LWG393482 MGC393457:MGC393482 MPY393457:MPY393482 MZU393457:MZU393482 NJQ393457:NJQ393482 NTM393457:NTM393482 ODI393457:ODI393482 ONE393457:ONE393482 OXA393457:OXA393482 PGW393457:PGW393482 PQS393457:PQS393482 QAO393457:QAO393482 QKK393457:QKK393482 QUG393457:QUG393482 REC393457:REC393482 RNY393457:RNY393482 RXU393457:RXU393482 SHQ393457:SHQ393482 SRM393457:SRM393482 TBI393457:TBI393482 TLE393457:TLE393482 TVA393457:TVA393482 UEW393457:UEW393482 UOS393457:UOS393482 UYO393457:UYO393482 VIK393457:VIK393482 VSG393457:VSG393482 WCC393457:WCC393482 WLY393457:WLY393482 WVU393457:WVU393482 M458993:M459018 JI458993:JI459018 TE458993:TE459018 ADA458993:ADA459018 AMW458993:AMW459018 AWS458993:AWS459018 BGO458993:BGO459018 BQK458993:BQK459018 CAG458993:CAG459018 CKC458993:CKC459018 CTY458993:CTY459018 DDU458993:DDU459018 DNQ458993:DNQ459018 DXM458993:DXM459018 EHI458993:EHI459018 ERE458993:ERE459018 FBA458993:FBA459018 FKW458993:FKW459018 FUS458993:FUS459018 GEO458993:GEO459018 GOK458993:GOK459018 GYG458993:GYG459018 HIC458993:HIC459018 HRY458993:HRY459018 IBU458993:IBU459018 ILQ458993:ILQ459018 IVM458993:IVM459018 JFI458993:JFI459018 JPE458993:JPE459018 JZA458993:JZA459018 KIW458993:KIW459018 KSS458993:KSS459018 LCO458993:LCO459018 LMK458993:LMK459018 LWG458993:LWG459018 MGC458993:MGC459018 MPY458993:MPY459018 MZU458993:MZU459018 NJQ458993:NJQ459018 NTM458993:NTM459018 ODI458993:ODI459018 ONE458993:ONE459018 OXA458993:OXA459018 PGW458993:PGW459018 PQS458993:PQS459018 QAO458993:QAO459018 QKK458993:QKK459018 QUG458993:QUG459018 REC458993:REC459018 RNY458993:RNY459018 RXU458993:RXU459018 SHQ458993:SHQ459018 SRM458993:SRM459018 TBI458993:TBI459018 TLE458993:TLE459018 TVA458993:TVA459018 UEW458993:UEW459018 UOS458993:UOS459018 UYO458993:UYO459018 VIK458993:VIK459018 VSG458993:VSG459018 WCC458993:WCC459018 WLY458993:WLY459018 WVU458993:WVU459018 M524529:M524554 JI524529:JI524554 TE524529:TE524554 ADA524529:ADA524554 AMW524529:AMW524554 AWS524529:AWS524554 BGO524529:BGO524554 BQK524529:BQK524554 CAG524529:CAG524554 CKC524529:CKC524554 CTY524529:CTY524554 DDU524529:DDU524554 DNQ524529:DNQ524554 DXM524529:DXM524554 EHI524529:EHI524554 ERE524529:ERE524554 FBA524529:FBA524554 FKW524529:FKW524554 FUS524529:FUS524554 GEO524529:GEO524554 GOK524529:GOK524554 GYG524529:GYG524554 HIC524529:HIC524554 HRY524529:HRY524554 IBU524529:IBU524554 ILQ524529:ILQ524554 IVM524529:IVM524554 JFI524529:JFI524554 JPE524529:JPE524554 JZA524529:JZA524554 KIW524529:KIW524554 KSS524529:KSS524554 LCO524529:LCO524554 LMK524529:LMK524554 LWG524529:LWG524554 MGC524529:MGC524554 MPY524529:MPY524554 MZU524529:MZU524554 NJQ524529:NJQ524554 NTM524529:NTM524554 ODI524529:ODI524554 ONE524529:ONE524554 OXA524529:OXA524554 PGW524529:PGW524554 PQS524529:PQS524554 QAO524529:QAO524554 QKK524529:QKK524554 QUG524529:QUG524554 REC524529:REC524554 RNY524529:RNY524554 RXU524529:RXU524554 SHQ524529:SHQ524554 SRM524529:SRM524554 TBI524529:TBI524554 TLE524529:TLE524554 TVA524529:TVA524554 UEW524529:UEW524554 UOS524529:UOS524554 UYO524529:UYO524554 VIK524529:VIK524554 VSG524529:VSG524554 WCC524529:WCC524554 WLY524529:WLY524554 WVU524529:WVU524554 M590065:M590090 JI590065:JI590090 TE590065:TE590090 ADA590065:ADA590090 AMW590065:AMW590090 AWS590065:AWS590090 BGO590065:BGO590090 BQK590065:BQK590090 CAG590065:CAG590090 CKC590065:CKC590090 CTY590065:CTY590090 DDU590065:DDU590090 DNQ590065:DNQ590090 DXM590065:DXM590090 EHI590065:EHI590090 ERE590065:ERE590090 FBA590065:FBA590090 FKW590065:FKW590090 FUS590065:FUS590090 GEO590065:GEO590090 GOK590065:GOK590090 GYG590065:GYG590090 HIC590065:HIC590090 HRY590065:HRY590090 IBU590065:IBU590090 ILQ590065:ILQ590090 IVM590065:IVM590090 JFI590065:JFI590090 JPE590065:JPE590090 JZA590065:JZA590090 KIW590065:KIW590090 KSS590065:KSS590090 LCO590065:LCO590090 LMK590065:LMK590090 LWG590065:LWG590090 MGC590065:MGC590090 MPY590065:MPY590090 MZU590065:MZU590090 NJQ590065:NJQ590090 NTM590065:NTM590090 ODI590065:ODI590090 ONE590065:ONE590090 OXA590065:OXA590090 PGW590065:PGW590090 PQS590065:PQS590090 QAO590065:QAO590090 QKK590065:QKK590090 QUG590065:QUG590090 REC590065:REC590090 RNY590065:RNY590090 RXU590065:RXU590090 SHQ590065:SHQ590090 SRM590065:SRM590090 TBI590065:TBI590090 TLE590065:TLE590090 TVA590065:TVA590090 UEW590065:UEW590090 UOS590065:UOS590090 UYO590065:UYO590090 VIK590065:VIK590090 VSG590065:VSG590090 WCC590065:WCC590090 WLY590065:WLY590090 WVU590065:WVU590090 M655601:M655626 JI655601:JI655626 TE655601:TE655626 ADA655601:ADA655626 AMW655601:AMW655626 AWS655601:AWS655626 BGO655601:BGO655626 BQK655601:BQK655626 CAG655601:CAG655626 CKC655601:CKC655626 CTY655601:CTY655626 DDU655601:DDU655626 DNQ655601:DNQ655626 DXM655601:DXM655626 EHI655601:EHI655626 ERE655601:ERE655626 FBA655601:FBA655626 FKW655601:FKW655626 FUS655601:FUS655626 GEO655601:GEO655626 GOK655601:GOK655626 GYG655601:GYG655626 HIC655601:HIC655626 HRY655601:HRY655626 IBU655601:IBU655626 ILQ655601:ILQ655626 IVM655601:IVM655626 JFI655601:JFI655626 JPE655601:JPE655626 JZA655601:JZA655626 KIW655601:KIW655626 KSS655601:KSS655626 LCO655601:LCO655626 LMK655601:LMK655626 LWG655601:LWG655626 MGC655601:MGC655626 MPY655601:MPY655626 MZU655601:MZU655626 NJQ655601:NJQ655626 NTM655601:NTM655626 ODI655601:ODI655626 ONE655601:ONE655626 OXA655601:OXA655626 PGW655601:PGW655626 PQS655601:PQS655626 QAO655601:QAO655626 QKK655601:QKK655626 QUG655601:QUG655626 REC655601:REC655626 RNY655601:RNY655626 RXU655601:RXU655626 SHQ655601:SHQ655626 SRM655601:SRM655626 TBI655601:TBI655626 TLE655601:TLE655626 TVA655601:TVA655626 UEW655601:UEW655626 UOS655601:UOS655626 UYO655601:UYO655626 VIK655601:VIK655626 VSG655601:VSG655626 WCC655601:WCC655626 WLY655601:WLY655626 WVU655601:WVU655626 M721137:M721162 JI721137:JI721162 TE721137:TE721162 ADA721137:ADA721162 AMW721137:AMW721162 AWS721137:AWS721162 BGO721137:BGO721162 BQK721137:BQK721162 CAG721137:CAG721162 CKC721137:CKC721162 CTY721137:CTY721162 DDU721137:DDU721162 DNQ721137:DNQ721162 DXM721137:DXM721162 EHI721137:EHI721162 ERE721137:ERE721162 FBA721137:FBA721162 FKW721137:FKW721162 FUS721137:FUS721162 GEO721137:GEO721162 GOK721137:GOK721162 GYG721137:GYG721162 HIC721137:HIC721162 HRY721137:HRY721162 IBU721137:IBU721162 ILQ721137:ILQ721162 IVM721137:IVM721162 JFI721137:JFI721162 JPE721137:JPE721162 JZA721137:JZA721162 KIW721137:KIW721162 KSS721137:KSS721162 LCO721137:LCO721162 LMK721137:LMK721162 LWG721137:LWG721162 MGC721137:MGC721162 MPY721137:MPY721162 MZU721137:MZU721162 NJQ721137:NJQ721162 NTM721137:NTM721162 ODI721137:ODI721162 ONE721137:ONE721162 OXA721137:OXA721162 PGW721137:PGW721162 PQS721137:PQS721162 QAO721137:QAO721162 QKK721137:QKK721162 QUG721137:QUG721162 REC721137:REC721162 RNY721137:RNY721162 RXU721137:RXU721162 SHQ721137:SHQ721162 SRM721137:SRM721162 TBI721137:TBI721162 TLE721137:TLE721162 TVA721137:TVA721162 UEW721137:UEW721162 UOS721137:UOS721162 UYO721137:UYO721162 VIK721137:VIK721162 VSG721137:VSG721162 WCC721137:WCC721162 WLY721137:WLY721162 WVU721137:WVU721162 M786673:M786698 JI786673:JI786698 TE786673:TE786698 ADA786673:ADA786698 AMW786673:AMW786698 AWS786673:AWS786698 BGO786673:BGO786698 BQK786673:BQK786698 CAG786673:CAG786698 CKC786673:CKC786698 CTY786673:CTY786698 DDU786673:DDU786698 DNQ786673:DNQ786698 DXM786673:DXM786698 EHI786673:EHI786698 ERE786673:ERE786698 FBA786673:FBA786698 FKW786673:FKW786698 FUS786673:FUS786698 GEO786673:GEO786698 GOK786673:GOK786698 GYG786673:GYG786698 HIC786673:HIC786698 HRY786673:HRY786698 IBU786673:IBU786698 ILQ786673:ILQ786698 IVM786673:IVM786698 JFI786673:JFI786698 JPE786673:JPE786698 JZA786673:JZA786698 KIW786673:KIW786698 KSS786673:KSS786698 LCO786673:LCO786698 LMK786673:LMK786698 LWG786673:LWG786698 MGC786673:MGC786698 MPY786673:MPY786698 MZU786673:MZU786698 NJQ786673:NJQ786698 NTM786673:NTM786698 ODI786673:ODI786698 ONE786673:ONE786698 OXA786673:OXA786698 PGW786673:PGW786698 PQS786673:PQS786698 QAO786673:QAO786698 QKK786673:QKK786698 QUG786673:QUG786698 REC786673:REC786698 RNY786673:RNY786698 RXU786673:RXU786698 SHQ786673:SHQ786698 SRM786673:SRM786698 TBI786673:TBI786698 TLE786673:TLE786698 TVA786673:TVA786698 UEW786673:UEW786698 UOS786673:UOS786698 UYO786673:UYO786698 VIK786673:VIK786698 VSG786673:VSG786698 WCC786673:WCC786698 WLY786673:WLY786698 WVU786673:WVU786698 M852209:M852234 JI852209:JI852234 TE852209:TE852234 ADA852209:ADA852234 AMW852209:AMW852234 AWS852209:AWS852234 BGO852209:BGO852234 BQK852209:BQK852234 CAG852209:CAG852234 CKC852209:CKC852234 CTY852209:CTY852234 DDU852209:DDU852234 DNQ852209:DNQ852234 DXM852209:DXM852234 EHI852209:EHI852234 ERE852209:ERE852234 FBA852209:FBA852234 FKW852209:FKW852234 FUS852209:FUS852234 GEO852209:GEO852234 GOK852209:GOK852234 GYG852209:GYG852234 HIC852209:HIC852234 HRY852209:HRY852234 IBU852209:IBU852234 ILQ852209:ILQ852234 IVM852209:IVM852234 JFI852209:JFI852234 JPE852209:JPE852234 JZA852209:JZA852234 KIW852209:KIW852234 KSS852209:KSS852234 LCO852209:LCO852234 LMK852209:LMK852234 LWG852209:LWG852234 MGC852209:MGC852234 MPY852209:MPY852234 MZU852209:MZU852234 NJQ852209:NJQ852234 NTM852209:NTM852234 ODI852209:ODI852234 ONE852209:ONE852234 OXA852209:OXA852234 PGW852209:PGW852234 PQS852209:PQS852234 QAO852209:QAO852234 QKK852209:QKK852234 QUG852209:QUG852234 REC852209:REC852234 RNY852209:RNY852234 RXU852209:RXU852234 SHQ852209:SHQ852234 SRM852209:SRM852234 TBI852209:TBI852234 TLE852209:TLE852234 TVA852209:TVA852234 UEW852209:UEW852234 UOS852209:UOS852234 UYO852209:UYO852234 VIK852209:VIK852234 VSG852209:VSG852234 WCC852209:WCC852234 WLY852209:WLY852234 WVU852209:WVU852234 M917745:M917770 JI917745:JI917770 TE917745:TE917770 ADA917745:ADA917770 AMW917745:AMW917770 AWS917745:AWS917770 BGO917745:BGO917770 BQK917745:BQK917770 CAG917745:CAG917770 CKC917745:CKC917770 CTY917745:CTY917770 DDU917745:DDU917770 DNQ917745:DNQ917770 DXM917745:DXM917770 EHI917745:EHI917770 ERE917745:ERE917770 FBA917745:FBA917770 FKW917745:FKW917770 FUS917745:FUS917770 GEO917745:GEO917770 GOK917745:GOK917770 GYG917745:GYG917770 HIC917745:HIC917770 HRY917745:HRY917770 IBU917745:IBU917770 ILQ917745:ILQ917770 IVM917745:IVM917770 JFI917745:JFI917770 JPE917745:JPE917770 JZA917745:JZA917770 KIW917745:KIW917770 KSS917745:KSS917770 LCO917745:LCO917770 LMK917745:LMK917770 LWG917745:LWG917770 MGC917745:MGC917770 MPY917745:MPY917770 MZU917745:MZU917770 NJQ917745:NJQ917770 NTM917745:NTM917770 ODI917745:ODI917770 ONE917745:ONE917770 OXA917745:OXA917770 PGW917745:PGW917770 PQS917745:PQS917770 QAO917745:QAO917770 QKK917745:QKK917770 QUG917745:QUG917770 REC917745:REC917770 RNY917745:RNY917770 RXU917745:RXU917770 SHQ917745:SHQ917770 SRM917745:SRM917770 TBI917745:TBI917770 TLE917745:TLE917770 TVA917745:TVA917770 UEW917745:UEW917770 UOS917745:UOS917770 UYO917745:UYO917770 VIK917745:VIK917770 VSG917745:VSG917770 WCC917745:WCC917770 WLY917745:WLY917770 WVU917745:WVU917770 M983281:M983306 JI983281:JI983306 TE983281:TE983306 ADA983281:ADA983306 AMW983281:AMW983306 AWS983281:AWS983306 BGO983281:BGO983306 BQK983281:BQK983306 CAG983281:CAG983306 CKC983281:CKC983306 CTY983281:CTY983306 DDU983281:DDU983306 DNQ983281:DNQ983306 DXM983281:DXM983306 EHI983281:EHI983306 ERE983281:ERE983306 FBA983281:FBA983306 FKW983281:FKW983306 FUS983281:FUS983306 GEO983281:GEO983306 GOK983281:GOK983306 GYG983281:GYG983306 HIC983281:HIC983306 HRY983281:HRY983306 IBU983281:IBU983306 ILQ983281:ILQ983306 IVM983281:IVM983306 JFI983281:JFI983306 JPE983281:JPE983306 JZA983281:JZA983306 KIW983281:KIW983306 KSS983281:KSS983306 LCO983281:LCO983306 LMK983281:LMK983306 LWG983281:LWG983306 MGC983281:MGC983306 MPY983281:MPY983306 MZU983281:MZU983306 NJQ983281:NJQ983306 NTM983281:NTM983306 ODI983281:ODI983306 ONE983281:ONE983306 OXA983281:OXA983306 PGW983281:PGW983306 PQS983281:PQS983306 QAO983281:QAO983306 QKK983281:QKK983306 QUG983281:QUG983306 REC983281:REC983306 RNY983281:RNY983306 RXU983281:RXU983306 SHQ983281:SHQ983306 SRM983281:SRM983306 TBI983281:TBI983306 TLE983281:TLE983306 TVA983281:TVA983306 UEW983281:UEW983306 UOS983281:UOS983306 UYO983281:UYO983306 VIK983281:VIK983306 VSG983281:VSG983306 WCC983281:WCC983306 WLY983281:WLY983306 WVU983281:WVU983306 M101:M126 JI101:JI126 TE101:TE126 ADA101:ADA126 AMW101:AMW126 AWS101:AWS126 BGO101:BGO126 BQK101:BQK126 CAG101:CAG126 CKC101:CKC126 CTY101:CTY126 DDU101:DDU126 DNQ101:DNQ126 DXM101:DXM126 EHI101:EHI126 ERE101:ERE126 FBA101:FBA126 FKW101:FKW126 FUS101:FUS126 GEO101:GEO126 GOK101:GOK126 GYG101:GYG126 HIC101:HIC126 HRY101:HRY126 IBU101:IBU126 ILQ101:ILQ126 IVM101:IVM126 JFI101:JFI126 JPE101:JPE126 JZA101:JZA126 KIW101:KIW126 KSS101:KSS126 LCO101:LCO126 LMK101:LMK126 LWG101:LWG126 MGC101:MGC126 MPY101:MPY126 MZU101:MZU126 NJQ101:NJQ126 NTM101:NTM126 ODI101:ODI126 ONE101:ONE126 OXA101:OXA126 PGW101:PGW126 PQS101:PQS126 QAO101:QAO126 QKK101:QKK126 QUG101:QUG126 REC101:REC126 RNY101:RNY126 RXU101:RXU126 SHQ101:SHQ126 SRM101:SRM126 TBI101:TBI126 TLE101:TLE126 TVA101:TVA126 UEW101:UEW126 UOS101:UOS126 UYO101:UYO126 VIK101:VIK126 VSG101:VSG126 WCC101:WCC126 WLY101:WLY126 WVU101:WVU126 M65637:M65662 JI65637:JI65662 TE65637:TE65662 ADA65637:ADA65662 AMW65637:AMW65662 AWS65637:AWS65662 BGO65637:BGO65662 BQK65637:BQK65662 CAG65637:CAG65662 CKC65637:CKC65662 CTY65637:CTY65662 DDU65637:DDU65662 DNQ65637:DNQ65662 DXM65637:DXM65662 EHI65637:EHI65662 ERE65637:ERE65662 FBA65637:FBA65662 FKW65637:FKW65662 FUS65637:FUS65662 GEO65637:GEO65662 GOK65637:GOK65662 GYG65637:GYG65662 HIC65637:HIC65662 HRY65637:HRY65662 IBU65637:IBU65662 ILQ65637:ILQ65662 IVM65637:IVM65662 JFI65637:JFI65662 JPE65637:JPE65662 JZA65637:JZA65662 KIW65637:KIW65662 KSS65637:KSS65662 LCO65637:LCO65662 LMK65637:LMK65662 LWG65637:LWG65662 MGC65637:MGC65662 MPY65637:MPY65662 MZU65637:MZU65662 NJQ65637:NJQ65662 NTM65637:NTM65662 ODI65637:ODI65662 ONE65637:ONE65662 OXA65637:OXA65662 PGW65637:PGW65662 PQS65637:PQS65662 QAO65637:QAO65662 QKK65637:QKK65662 QUG65637:QUG65662 REC65637:REC65662 RNY65637:RNY65662 RXU65637:RXU65662 SHQ65637:SHQ65662 SRM65637:SRM65662 TBI65637:TBI65662 TLE65637:TLE65662 TVA65637:TVA65662 UEW65637:UEW65662 UOS65637:UOS65662 UYO65637:UYO65662 VIK65637:VIK65662 VSG65637:VSG65662 WCC65637:WCC65662 WLY65637:WLY65662 WVU65637:WVU65662 M131173:M131198 JI131173:JI131198 TE131173:TE131198 ADA131173:ADA131198 AMW131173:AMW131198 AWS131173:AWS131198 BGO131173:BGO131198 BQK131173:BQK131198 CAG131173:CAG131198 CKC131173:CKC131198 CTY131173:CTY131198 DDU131173:DDU131198 DNQ131173:DNQ131198 DXM131173:DXM131198 EHI131173:EHI131198 ERE131173:ERE131198 FBA131173:FBA131198 FKW131173:FKW131198 FUS131173:FUS131198 GEO131173:GEO131198 GOK131173:GOK131198 GYG131173:GYG131198 HIC131173:HIC131198 HRY131173:HRY131198 IBU131173:IBU131198 ILQ131173:ILQ131198 IVM131173:IVM131198 JFI131173:JFI131198 JPE131173:JPE131198 JZA131173:JZA131198 KIW131173:KIW131198 KSS131173:KSS131198 LCO131173:LCO131198 LMK131173:LMK131198 LWG131173:LWG131198 MGC131173:MGC131198 MPY131173:MPY131198 MZU131173:MZU131198 NJQ131173:NJQ131198 NTM131173:NTM131198 ODI131173:ODI131198 ONE131173:ONE131198 OXA131173:OXA131198 PGW131173:PGW131198 PQS131173:PQS131198 QAO131173:QAO131198 QKK131173:QKK131198 QUG131173:QUG131198 REC131173:REC131198 RNY131173:RNY131198 RXU131173:RXU131198 SHQ131173:SHQ131198 SRM131173:SRM131198 TBI131173:TBI131198 TLE131173:TLE131198 TVA131173:TVA131198 UEW131173:UEW131198 UOS131173:UOS131198 UYO131173:UYO131198 VIK131173:VIK131198 VSG131173:VSG131198 WCC131173:WCC131198 WLY131173:WLY131198 WVU131173:WVU131198 M196709:M196734 JI196709:JI196734 TE196709:TE196734 ADA196709:ADA196734 AMW196709:AMW196734 AWS196709:AWS196734 BGO196709:BGO196734 BQK196709:BQK196734 CAG196709:CAG196734 CKC196709:CKC196734 CTY196709:CTY196734 DDU196709:DDU196734 DNQ196709:DNQ196734 DXM196709:DXM196734 EHI196709:EHI196734 ERE196709:ERE196734 FBA196709:FBA196734 FKW196709:FKW196734 FUS196709:FUS196734 GEO196709:GEO196734 GOK196709:GOK196734 GYG196709:GYG196734 HIC196709:HIC196734 HRY196709:HRY196734 IBU196709:IBU196734 ILQ196709:ILQ196734 IVM196709:IVM196734 JFI196709:JFI196734 JPE196709:JPE196734 JZA196709:JZA196734 KIW196709:KIW196734 KSS196709:KSS196734 LCO196709:LCO196734 LMK196709:LMK196734 LWG196709:LWG196734 MGC196709:MGC196734 MPY196709:MPY196734 MZU196709:MZU196734 NJQ196709:NJQ196734 NTM196709:NTM196734 ODI196709:ODI196734 ONE196709:ONE196734 OXA196709:OXA196734 PGW196709:PGW196734 PQS196709:PQS196734 QAO196709:QAO196734 QKK196709:QKK196734 QUG196709:QUG196734 REC196709:REC196734 RNY196709:RNY196734 RXU196709:RXU196734 SHQ196709:SHQ196734 SRM196709:SRM196734 TBI196709:TBI196734 TLE196709:TLE196734 TVA196709:TVA196734 UEW196709:UEW196734 UOS196709:UOS196734 UYO196709:UYO196734 VIK196709:VIK196734 VSG196709:VSG196734 WCC196709:WCC196734 WLY196709:WLY196734 WVU196709:WVU196734 M262245:M262270 JI262245:JI262270 TE262245:TE262270 ADA262245:ADA262270 AMW262245:AMW262270 AWS262245:AWS262270 BGO262245:BGO262270 BQK262245:BQK262270 CAG262245:CAG262270 CKC262245:CKC262270 CTY262245:CTY262270 DDU262245:DDU262270 DNQ262245:DNQ262270 DXM262245:DXM262270 EHI262245:EHI262270 ERE262245:ERE262270 FBA262245:FBA262270 FKW262245:FKW262270 FUS262245:FUS262270 GEO262245:GEO262270 GOK262245:GOK262270 GYG262245:GYG262270 HIC262245:HIC262270 HRY262245:HRY262270 IBU262245:IBU262270 ILQ262245:ILQ262270 IVM262245:IVM262270 JFI262245:JFI262270 JPE262245:JPE262270 JZA262245:JZA262270 KIW262245:KIW262270 KSS262245:KSS262270 LCO262245:LCO262270 LMK262245:LMK262270 LWG262245:LWG262270 MGC262245:MGC262270 MPY262245:MPY262270 MZU262245:MZU262270 NJQ262245:NJQ262270 NTM262245:NTM262270 ODI262245:ODI262270 ONE262245:ONE262270 OXA262245:OXA262270 PGW262245:PGW262270 PQS262245:PQS262270 QAO262245:QAO262270 QKK262245:QKK262270 QUG262245:QUG262270 REC262245:REC262270 RNY262245:RNY262270 RXU262245:RXU262270 SHQ262245:SHQ262270 SRM262245:SRM262270 TBI262245:TBI262270 TLE262245:TLE262270 TVA262245:TVA262270 UEW262245:UEW262270 UOS262245:UOS262270 UYO262245:UYO262270 VIK262245:VIK262270 VSG262245:VSG262270 WCC262245:WCC262270 WLY262245:WLY262270 WVU262245:WVU262270 M327781:M327806 JI327781:JI327806 TE327781:TE327806 ADA327781:ADA327806 AMW327781:AMW327806 AWS327781:AWS327806 BGO327781:BGO327806 BQK327781:BQK327806 CAG327781:CAG327806 CKC327781:CKC327806 CTY327781:CTY327806 DDU327781:DDU327806 DNQ327781:DNQ327806 DXM327781:DXM327806 EHI327781:EHI327806 ERE327781:ERE327806 FBA327781:FBA327806 FKW327781:FKW327806 FUS327781:FUS327806 GEO327781:GEO327806 GOK327781:GOK327806 GYG327781:GYG327806 HIC327781:HIC327806 HRY327781:HRY327806 IBU327781:IBU327806 ILQ327781:ILQ327806 IVM327781:IVM327806 JFI327781:JFI327806 JPE327781:JPE327806 JZA327781:JZA327806 KIW327781:KIW327806 KSS327781:KSS327806 LCO327781:LCO327806 LMK327781:LMK327806 LWG327781:LWG327806 MGC327781:MGC327806 MPY327781:MPY327806 MZU327781:MZU327806 NJQ327781:NJQ327806 NTM327781:NTM327806 ODI327781:ODI327806 ONE327781:ONE327806 OXA327781:OXA327806 PGW327781:PGW327806 PQS327781:PQS327806 QAO327781:QAO327806 QKK327781:QKK327806 QUG327781:QUG327806 REC327781:REC327806 RNY327781:RNY327806 RXU327781:RXU327806 SHQ327781:SHQ327806 SRM327781:SRM327806 TBI327781:TBI327806 TLE327781:TLE327806 TVA327781:TVA327806 UEW327781:UEW327806 UOS327781:UOS327806 UYO327781:UYO327806 VIK327781:VIK327806 VSG327781:VSG327806 WCC327781:WCC327806 WLY327781:WLY327806 WVU327781:WVU327806 M393317:M393342 JI393317:JI393342 TE393317:TE393342 ADA393317:ADA393342 AMW393317:AMW393342 AWS393317:AWS393342 BGO393317:BGO393342 BQK393317:BQK393342 CAG393317:CAG393342 CKC393317:CKC393342 CTY393317:CTY393342 DDU393317:DDU393342 DNQ393317:DNQ393342 DXM393317:DXM393342 EHI393317:EHI393342 ERE393317:ERE393342 FBA393317:FBA393342 FKW393317:FKW393342 FUS393317:FUS393342 GEO393317:GEO393342 GOK393317:GOK393342 GYG393317:GYG393342 HIC393317:HIC393342 HRY393317:HRY393342 IBU393317:IBU393342 ILQ393317:ILQ393342 IVM393317:IVM393342 JFI393317:JFI393342 JPE393317:JPE393342 JZA393317:JZA393342 KIW393317:KIW393342 KSS393317:KSS393342 LCO393317:LCO393342 LMK393317:LMK393342 LWG393317:LWG393342 MGC393317:MGC393342 MPY393317:MPY393342 MZU393317:MZU393342 NJQ393317:NJQ393342 NTM393317:NTM393342 ODI393317:ODI393342 ONE393317:ONE393342 OXA393317:OXA393342 PGW393317:PGW393342 PQS393317:PQS393342 QAO393317:QAO393342 QKK393317:QKK393342 QUG393317:QUG393342 REC393317:REC393342 RNY393317:RNY393342 RXU393317:RXU393342 SHQ393317:SHQ393342 SRM393317:SRM393342 TBI393317:TBI393342 TLE393317:TLE393342 TVA393317:TVA393342 UEW393317:UEW393342 UOS393317:UOS393342 UYO393317:UYO393342 VIK393317:VIK393342 VSG393317:VSG393342 WCC393317:WCC393342 WLY393317:WLY393342 WVU393317:WVU393342 M458853:M458878 JI458853:JI458878 TE458853:TE458878 ADA458853:ADA458878 AMW458853:AMW458878 AWS458853:AWS458878 BGO458853:BGO458878 BQK458853:BQK458878 CAG458853:CAG458878 CKC458853:CKC458878 CTY458853:CTY458878 DDU458853:DDU458878 DNQ458853:DNQ458878 DXM458853:DXM458878 EHI458853:EHI458878 ERE458853:ERE458878 FBA458853:FBA458878 FKW458853:FKW458878 FUS458853:FUS458878 GEO458853:GEO458878 GOK458853:GOK458878 GYG458853:GYG458878 HIC458853:HIC458878 HRY458853:HRY458878 IBU458853:IBU458878 ILQ458853:ILQ458878 IVM458853:IVM458878 JFI458853:JFI458878 JPE458853:JPE458878 JZA458853:JZA458878 KIW458853:KIW458878 KSS458853:KSS458878 LCO458853:LCO458878 LMK458853:LMK458878 LWG458853:LWG458878 MGC458853:MGC458878 MPY458853:MPY458878 MZU458853:MZU458878 NJQ458853:NJQ458878 NTM458853:NTM458878 ODI458853:ODI458878 ONE458853:ONE458878 OXA458853:OXA458878 PGW458853:PGW458878 PQS458853:PQS458878 QAO458853:QAO458878 QKK458853:QKK458878 QUG458853:QUG458878 REC458853:REC458878 RNY458853:RNY458878 RXU458853:RXU458878 SHQ458853:SHQ458878 SRM458853:SRM458878 TBI458853:TBI458878 TLE458853:TLE458878 TVA458853:TVA458878 UEW458853:UEW458878 UOS458853:UOS458878 UYO458853:UYO458878 VIK458853:VIK458878 VSG458853:VSG458878 WCC458853:WCC458878 WLY458853:WLY458878 WVU458853:WVU458878 M524389:M524414 JI524389:JI524414 TE524389:TE524414 ADA524389:ADA524414 AMW524389:AMW524414 AWS524389:AWS524414 BGO524389:BGO524414 BQK524389:BQK524414 CAG524389:CAG524414 CKC524389:CKC524414 CTY524389:CTY524414 DDU524389:DDU524414 DNQ524389:DNQ524414 DXM524389:DXM524414 EHI524389:EHI524414 ERE524389:ERE524414 FBA524389:FBA524414 FKW524389:FKW524414 FUS524389:FUS524414 GEO524389:GEO524414 GOK524389:GOK524414 GYG524389:GYG524414 HIC524389:HIC524414 HRY524389:HRY524414 IBU524389:IBU524414 ILQ524389:ILQ524414 IVM524389:IVM524414 JFI524389:JFI524414 JPE524389:JPE524414 JZA524389:JZA524414 KIW524389:KIW524414 KSS524389:KSS524414 LCO524389:LCO524414 LMK524389:LMK524414 LWG524389:LWG524414 MGC524389:MGC524414 MPY524389:MPY524414 MZU524389:MZU524414 NJQ524389:NJQ524414 NTM524389:NTM524414 ODI524389:ODI524414 ONE524389:ONE524414 OXA524389:OXA524414 PGW524389:PGW524414 PQS524389:PQS524414 QAO524389:QAO524414 QKK524389:QKK524414 QUG524389:QUG524414 REC524389:REC524414 RNY524389:RNY524414 RXU524389:RXU524414 SHQ524389:SHQ524414 SRM524389:SRM524414 TBI524389:TBI524414 TLE524389:TLE524414 TVA524389:TVA524414 UEW524389:UEW524414 UOS524389:UOS524414 UYO524389:UYO524414 VIK524389:VIK524414 VSG524389:VSG524414 WCC524389:WCC524414 WLY524389:WLY524414 WVU524389:WVU524414 M589925:M589950 JI589925:JI589950 TE589925:TE589950 ADA589925:ADA589950 AMW589925:AMW589950 AWS589925:AWS589950 BGO589925:BGO589950 BQK589925:BQK589950 CAG589925:CAG589950 CKC589925:CKC589950 CTY589925:CTY589950 DDU589925:DDU589950 DNQ589925:DNQ589950 DXM589925:DXM589950 EHI589925:EHI589950 ERE589925:ERE589950 FBA589925:FBA589950 FKW589925:FKW589950 FUS589925:FUS589950 GEO589925:GEO589950 GOK589925:GOK589950 GYG589925:GYG589950 HIC589925:HIC589950 HRY589925:HRY589950 IBU589925:IBU589950 ILQ589925:ILQ589950 IVM589925:IVM589950 JFI589925:JFI589950 JPE589925:JPE589950 JZA589925:JZA589950 KIW589925:KIW589950 KSS589925:KSS589950 LCO589925:LCO589950 LMK589925:LMK589950 LWG589925:LWG589950 MGC589925:MGC589950 MPY589925:MPY589950 MZU589925:MZU589950 NJQ589925:NJQ589950 NTM589925:NTM589950 ODI589925:ODI589950 ONE589925:ONE589950 OXA589925:OXA589950 PGW589925:PGW589950 PQS589925:PQS589950 QAO589925:QAO589950 QKK589925:QKK589950 QUG589925:QUG589950 REC589925:REC589950 RNY589925:RNY589950 RXU589925:RXU589950 SHQ589925:SHQ589950 SRM589925:SRM589950 TBI589925:TBI589950 TLE589925:TLE589950 TVA589925:TVA589950 UEW589925:UEW589950 UOS589925:UOS589950 UYO589925:UYO589950 VIK589925:VIK589950 VSG589925:VSG589950 WCC589925:WCC589950 WLY589925:WLY589950 WVU589925:WVU589950 M655461:M655486 JI655461:JI655486 TE655461:TE655486 ADA655461:ADA655486 AMW655461:AMW655486 AWS655461:AWS655486 BGO655461:BGO655486 BQK655461:BQK655486 CAG655461:CAG655486 CKC655461:CKC655486 CTY655461:CTY655486 DDU655461:DDU655486 DNQ655461:DNQ655486 DXM655461:DXM655486 EHI655461:EHI655486 ERE655461:ERE655486 FBA655461:FBA655486 FKW655461:FKW655486 FUS655461:FUS655486 GEO655461:GEO655486 GOK655461:GOK655486 GYG655461:GYG655486 HIC655461:HIC655486 HRY655461:HRY655486 IBU655461:IBU655486 ILQ655461:ILQ655486 IVM655461:IVM655486 JFI655461:JFI655486 JPE655461:JPE655486 JZA655461:JZA655486 KIW655461:KIW655486 KSS655461:KSS655486 LCO655461:LCO655486 LMK655461:LMK655486 LWG655461:LWG655486 MGC655461:MGC655486 MPY655461:MPY655486 MZU655461:MZU655486 NJQ655461:NJQ655486 NTM655461:NTM655486 ODI655461:ODI655486 ONE655461:ONE655486 OXA655461:OXA655486 PGW655461:PGW655486 PQS655461:PQS655486 QAO655461:QAO655486 QKK655461:QKK655486 QUG655461:QUG655486 REC655461:REC655486 RNY655461:RNY655486 RXU655461:RXU655486 SHQ655461:SHQ655486 SRM655461:SRM655486 TBI655461:TBI655486 TLE655461:TLE655486 TVA655461:TVA655486 UEW655461:UEW655486 UOS655461:UOS655486 UYO655461:UYO655486 VIK655461:VIK655486 VSG655461:VSG655486 WCC655461:WCC655486 WLY655461:WLY655486 WVU655461:WVU655486 M720997:M721022 JI720997:JI721022 TE720997:TE721022 ADA720997:ADA721022 AMW720997:AMW721022 AWS720997:AWS721022 BGO720997:BGO721022 BQK720997:BQK721022 CAG720997:CAG721022 CKC720997:CKC721022 CTY720997:CTY721022 DDU720997:DDU721022 DNQ720997:DNQ721022 DXM720997:DXM721022 EHI720997:EHI721022 ERE720997:ERE721022 FBA720997:FBA721022 FKW720997:FKW721022 FUS720997:FUS721022 GEO720997:GEO721022 GOK720997:GOK721022 GYG720997:GYG721022 HIC720997:HIC721022 HRY720997:HRY721022 IBU720997:IBU721022 ILQ720997:ILQ721022 IVM720997:IVM721022 JFI720997:JFI721022 JPE720997:JPE721022 JZA720997:JZA721022 KIW720997:KIW721022 KSS720997:KSS721022 LCO720997:LCO721022 LMK720997:LMK721022 LWG720997:LWG721022 MGC720997:MGC721022 MPY720997:MPY721022 MZU720997:MZU721022 NJQ720997:NJQ721022 NTM720997:NTM721022 ODI720997:ODI721022 ONE720997:ONE721022 OXA720997:OXA721022 PGW720997:PGW721022 PQS720997:PQS721022 QAO720997:QAO721022 QKK720997:QKK721022 QUG720997:QUG721022 REC720997:REC721022 RNY720997:RNY721022 RXU720997:RXU721022 SHQ720997:SHQ721022 SRM720997:SRM721022 TBI720997:TBI721022 TLE720997:TLE721022 TVA720997:TVA721022 UEW720997:UEW721022 UOS720997:UOS721022 UYO720997:UYO721022 VIK720997:VIK721022 VSG720997:VSG721022 WCC720997:WCC721022 WLY720997:WLY721022 WVU720997:WVU721022 M786533:M786558 JI786533:JI786558 TE786533:TE786558 ADA786533:ADA786558 AMW786533:AMW786558 AWS786533:AWS786558 BGO786533:BGO786558 BQK786533:BQK786558 CAG786533:CAG786558 CKC786533:CKC786558 CTY786533:CTY786558 DDU786533:DDU786558 DNQ786533:DNQ786558 DXM786533:DXM786558 EHI786533:EHI786558 ERE786533:ERE786558 FBA786533:FBA786558 FKW786533:FKW786558 FUS786533:FUS786558 GEO786533:GEO786558 GOK786533:GOK786558 GYG786533:GYG786558 HIC786533:HIC786558 HRY786533:HRY786558 IBU786533:IBU786558 ILQ786533:ILQ786558 IVM786533:IVM786558 JFI786533:JFI786558 JPE786533:JPE786558 JZA786533:JZA786558 KIW786533:KIW786558 KSS786533:KSS786558 LCO786533:LCO786558 LMK786533:LMK786558 LWG786533:LWG786558 MGC786533:MGC786558 MPY786533:MPY786558 MZU786533:MZU786558 NJQ786533:NJQ786558 NTM786533:NTM786558 ODI786533:ODI786558 ONE786533:ONE786558 OXA786533:OXA786558 PGW786533:PGW786558 PQS786533:PQS786558 QAO786533:QAO786558 QKK786533:QKK786558 QUG786533:QUG786558 REC786533:REC786558 RNY786533:RNY786558 RXU786533:RXU786558 SHQ786533:SHQ786558 SRM786533:SRM786558 TBI786533:TBI786558 TLE786533:TLE786558 TVA786533:TVA786558 UEW786533:UEW786558 UOS786533:UOS786558 UYO786533:UYO786558 VIK786533:VIK786558 VSG786533:VSG786558 WCC786533:WCC786558 WLY786533:WLY786558 WVU786533:WVU786558 M852069:M852094 JI852069:JI852094 TE852069:TE852094 ADA852069:ADA852094 AMW852069:AMW852094 AWS852069:AWS852094 BGO852069:BGO852094 BQK852069:BQK852094 CAG852069:CAG852094 CKC852069:CKC852094 CTY852069:CTY852094 DDU852069:DDU852094 DNQ852069:DNQ852094 DXM852069:DXM852094 EHI852069:EHI852094 ERE852069:ERE852094 FBA852069:FBA852094 FKW852069:FKW852094 FUS852069:FUS852094 GEO852069:GEO852094 GOK852069:GOK852094 GYG852069:GYG852094 HIC852069:HIC852094 HRY852069:HRY852094 IBU852069:IBU852094 ILQ852069:ILQ852094 IVM852069:IVM852094 JFI852069:JFI852094 JPE852069:JPE852094 JZA852069:JZA852094 KIW852069:KIW852094 KSS852069:KSS852094 LCO852069:LCO852094 LMK852069:LMK852094 LWG852069:LWG852094 MGC852069:MGC852094 MPY852069:MPY852094 MZU852069:MZU852094 NJQ852069:NJQ852094 NTM852069:NTM852094 ODI852069:ODI852094 ONE852069:ONE852094 OXA852069:OXA852094 PGW852069:PGW852094 PQS852069:PQS852094 QAO852069:QAO852094 QKK852069:QKK852094 QUG852069:QUG852094 REC852069:REC852094 RNY852069:RNY852094 RXU852069:RXU852094 SHQ852069:SHQ852094 SRM852069:SRM852094 TBI852069:TBI852094 TLE852069:TLE852094 TVA852069:TVA852094 UEW852069:UEW852094 UOS852069:UOS852094 UYO852069:UYO852094 VIK852069:VIK852094 VSG852069:VSG852094 WCC852069:WCC852094 WLY852069:WLY852094 WVU852069:WVU852094 M917605:M917630 JI917605:JI917630 TE917605:TE917630 ADA917605:ADA917630 AMW917605:AMW917630 AWS917605:AWS917630 BGO917605:BGO917630 BQK917605:BQK917630 CAG917605:CAG917630 CKC917605:CKC917630 CTY917605:CTY917630 DDU917605:DDU917630 DNQ917605:DNQ917630 DXM917605:DXM917630 EHI917605:EHI917630 ERE917605:ERE917630 FBA917605:FBA917630 FKW917605:FKW917630 FUS917605:FUS917630 GEO917605:GEO917630 GOK917605:GOK917630 GYG917605:GYG917630 HIC917605:HIC917630 HRY917605:HRY917630 IBU917605:IBU917630 ILQ917605:ILQ917630 IVM917605:IVM917630 JFI917605:JFI917630 JPE917605:JPE917630 JZA917605:JZA917630 KIW917605:KIW917630 KSS917605:KSS917630 LCO917605:LCO917630 LMK917605:LMK917630 LWG917605:LWG917630 MGC917605:MGC917630 MPY917605:MPY917630 MZU917605:MZU917630 NJQ917605:NJQ917630 NTM917605:NTM917630 ODI917605:ODI917630 ONE917605:ONE917630 OXA917605:OXA917630 PGW917605:PGW917630 PQS917605:PQS917630 QAO917605:QAO917630 QKK917605:QKK917630 QUG917605:QUG917630 REC917605:REC917630 RNY917605:RNY917630 RXU917605:RXU917630 SHQ917605:SHQ917630 SRM917605:SRM917630 TBI917605:TBI917630 TLE917605:TLE917630 TVA917605:TVA917630 UEW917605:UEW917630 UOS917605:UOS917630 UYO917605:UYO917630 VIK917605:VIK917630 VSG917605:VSG917630 WCC917605:WCC917630 WLY917605:WLY917630 WVU917605:WVU917630 M983141:M983166 JI983141:JI983166 TE983141:TE983166 ADA983141:ADA983166 AMW983141:AMW983166 AWS983141:AWS983166 BGO983141:BGO983166 BQK983141:BQK983166 CAG983141:CAG983166 CKC983141:CKC983166 CTY983141:CTY983166 DDU983141:DDU983166 DNQ983141:DNQ983166 DXM983141:DXM983166 EHI983141:EHI983166 ERE983141:ERE983166 FBA983141:FBA983166 FKW983141:FKW983166 FUS983141:FUS983166 GEO983141:GEO983166 GOK983141:GOK983166 GYG983141:GYG983166 HIC983141:HIC983166 HRY983141:HRY983166 IBU983141:IBU983166 ILQ983141:ILQ983166 IVM983141:IVM983166 JFI983141:JFI983166 JPE983141:JPE983166 JZA983141:JZA983166 KIW983141:KIW983166 KSS983141:KSS983166 LCO983141:LCO983166 LMK983141:LMK983166 LWG983141:LWG983166 MGC983141:MGC983166 MPY983141:MPY983166 MZU983141:MZU983166 NJQ983141:NJQ983166 NTM983141:NTM983166 ODI983141:ODI983166 ONE983141:ONE983166 OXA983141:OXA983166 PGW983141:PGW983166 PQS983141:PQS983166 QAO983141:QAO983166 QKK983141:QKK983166 QUG983141:QUG983166 REC983141:REC983166 RNY983141:RNY983166 RXU983141:RXU983166 SHQ983141:SHQ983166 SRM983141:SRM983166 TBI983141:TBI983166 TLE983141:TLE983166 TVA983141:TVA983166 UEW983141:UEW983166 UOS983141:UOS983166 UYO983141:UYO983166 VIK983141:VIK983166 VSG983141:VSG983166 WCC983141:WCC983166 WLY983141:WLY983166 WVU983141:WVU983166 M269:M293 JI269:JI293 TE269:TE293 ADA269:ADA293 AMW269:AMW293 AWS269:AWS293 BGO269:BGO293 BQK269:BQK293 CAG269:CAG293 CKC269:CKC293 CTY269:CTY293 DDU269:DDU293 DNQ269:DNQ293 DXM269:DXM293 EHI269:EHI293 ERE269:ERE293 FBA269:FBA293 FKW269:FKW293 FUS269:FUS293 GEO269:GEO293 GOK269:GOK293 GYG269:GYG293 HIC269:HIC293 HRY269:HRY293 IBU269:IBU293 ILQ269:ILQ293 IVM269:IVM293 JFI269:JFI293 JPE269:JPE293 JZA269:JZA293 KIW269:KIW293 KSS269:KSS293 LCO269:LCO293 LMK269:LMK293 LWG269:LWG293 MGC269:MGC293 MPY269:MPY293 MZU269:MZU293 NJQ269:NJQ293 NTM269:NTM293 ODI269:ODI293 ONE269:ONE293 OXA269:OXA293 PGW269:PGW293 PQS269:PQS293 QAO269:QAO293 QKK269:QKK293 QUG269:QUG293 REC269:REC293 RNY269:RNY293 RXU269:RXU293 SHQ269:SHQ293 SRM269:SRM293 TBI269:TBI293 TLE269:TLE293 TVA269:TVA293 UEW269:UEW293 UOS269:UOS293 UYO269:UYO293 VIK269:VIK293 VSG269:VSG293 WCC269:WCC293 WLY269:WLY293 WVU269:WVU293 M65805:M65829 JI65805:JI65829 TE65805:TE65829 ADA65805:ADA65829 AMW65805:AMW65829 AWS65805:AWS65829 BGO65805:BGO65829 BQK65805:BQK65829 CAG65805:CAG65829 CKC65805:CKC65829 CTY65805:CTY65829 DDU65805:DDU65829 DNQ65805:DNQ65829 DXM65805:DXM65829 EHI65805:EHI65829 ERE65805:ERE65829 FBA65805:FBA65829 FKW65805:FKW65829 FUS65805:FUS65829 GEO65805:GEO65829 GOK65805:GOK65829 GYG65805:GYG65829 HIC65805:HIC65829 HRY65805:HRY65829 IBU65805:IBU65829 ILQ65805:ILQ65829 IVM65805:IVM65829 JFI65805:JFI65829 JPE65805:JPE65829 JZA65805:JZA65829 KIW65805:KIW65829 KSS65805:KSS65829 LCO65805:LCO65829 LMK65805:LMK65829 LWG65805:LWG65829 MGC65805:MGC65829 MPY65805:MPY65829 MZU65805:MZU65829 NJQ65805:NJQ65829 NTM65805:NTM65829 ODI65805:ODI65829 ONE65805:ONE65829 OXA65805:OXA65829 PGW65805:PGW65829 PQS65805:PQS65829 QAO65805:QAO65829 QKK65805:QKK65829 QUG65805:QUG65829 REC65805:REC65829 RNY65805:RNY65829 RXU65805:RXU65829 SHQ65805:SHQ65829 SRM65805:SRM65829 TBI65805:TBI65829 TLE65805:TLE65829 TVA65805:TVA65829 UEW65805:UEW65829 UOS65805:UOS65829 UYO65805:UYO65829 VIK65805:VIK65829 VSG65805:VSG65829 WCC65805:WCC65829 WLY65805:WLY65829 WVU65805:WVU65829 M131341:M131365 JI131341:JI131365 TE131341:TE131365 ADA131341:ADA131365 AMW131341:AMW131365 AWS131341:AWS131365 BGO131341:BGO131365 BQK131341:BQK131365 CAG131341:CAG131365 CKC131341:CKC131365 CTY131341:CTY131365 DDU131341:DDU131365 DNQ131341:DNQ131365 DXM131341:DXM131365 EHI131341:EHI131365 ERE131341:ERE131365 FBA131341:FBA131365 FKW131341:FKW131365 FUS131341:FUS131365 GEO131341:GEO131365 GOK131341:GOK131365 GYG131341:GYG131365 HIC131341:HIC131365 HRY131341:HRY131365 IBU131341:IBU131365 ILQ131341:ILQ131365 IVM131341:IVM131365 JFI131341:JFI131365 JPE131341:JPE131365 JZA131341:JZA131365 KIW131341:KIW131365 KSS131341:KSS131365 LCO131341:LCO131365 LMK131341:LMK131365 LWG131341:LWG131365 MGC131341:MGC131365 MPY131341:MPY131365 MZU131341:MZU131365 NJQ131341:NJQ131365 NTM131341:NTM131365 ODI131341:ODI131365 ONE131341:ONE131365 OXA131341:OXA131365 PGW131341:PGW131365 PQS131341:PQS131365 QAO131341:QAO131365 QKK131341:QKK131365 QUG131341:QUG131365 REC131341:REC131365 RNY131341:RNY131365 RXU131341:RXU131365 SHQ131341:SHQ131365 SRM131341:SRM131365 TBI131341:TBI131365 TLE131341:TLE131365 TVA131341:TVA131365 UEW131341:UEW131365 UOS131341:UOS131365 UYO131341:UYO131365 VIK131341:VIK131365 VSG131341:VSG131365 WCC131341:WCC131365 WLY131341:WLY131365 WVU131341:WVU131365 M196877:M196901 JI196877:JI196901 TE196877:TE196901 ADA196877:ADA196901 AMW196877:AMW196901 AWS196877:AWS196901 BGO196877:BGO196901 BQK196877:BQK196901 CAG196877:CAG196901 CKC196877:CKC196901 CTY196877:CTY196901 DDU196877:DDU196901 DNQ196877:DNQ196901 DXM196877:DXM196901 EHI196877:EHI196901 ERE196877:ERE196901 FBA196877:FBA196901 FKW196877:FKW196901 FUS196877:FUS196901 GEO196877:GEO196901 GOK196877:GOK196901 GYG196877:GYG196901 HIC196877:HIC196901 HRY196877:HRY196901 IBU196877:IBU196901 ILQ196877:ILQ196901 IVM196877:IVM196901 JFI196877:JFI196901 JPE196877:JPE196901 JZA196877:JZA196901 KIW196877:KIW196901 KSS196877:KSS196901 LCO196877:LCO196901 LMK196877:LMK196901 LWG196877:LWG196901 MGC196877:MGC196901 MPY196877:MPY196901 MZU196877:MZU196901 NJQ196877:NJQ196901 NTM196877:NTM196901 ODI196877:ODI196901 ONE196877:ONE196901 OXA196877:OXA196901 PGW196877:PGW196901 PQS196877:PQS196901 QAO196877:QAO196901 QKK196877:QKK196901 QUG196877:QUG196901 REC196877:REC196901 RNY196877:RNY196901 RXU196877:RXU196901 SHQ196877:SHQ196901 SRM196877:SRM196901 TBI196877:TBI196901 TLE196877:TLE196901 TVA196877:TVA196901 UEW196877:UEW196901 UOS196877:UOS196901 UYO196877:UYO196901 VIK196877:VIK196901 VSG196877:VSG196901 WCC196877:WCC196901 WLY196877:WLY196901 WVU196877:WVU196901 M262413:M262437 JI262413:JI262437 TE262413:TE262437 ADA262413:ADA262437 AMW262413:AMW262437 AWS262413:AWS262437 BGO262413:BGO262437 BQK262413:BQK262437 CAG262413:CAG262437 CKC262413:CKC262437 CTY262413:CTY262437 DDU262413:DDU262437 DNQ262413:DNQ262437 DXM262413:DXM262437 EHI262413:EHI262437 ERE262413:ERE262437 FBA262413:FBA262437 FKW262413:FKW262437 FUS262413:FUS262437 GEO262413:GEO262437 GOK262413:GOK262437 GYG262413:GYG262437 HIC262413:HIC262437 HRY262413:HRY262437 IBU262413:IBU262437 ILQ262413:ILQ262437 IVM262413:IVM262437 JFI262413:JFI262437 JPE262413:JPE262437 JZA262413:JZA262437 KIW262413:KIW262437 KSS262413:KSS262437 LCO262413:LCO262437 LMK262413:LMK262437 LWG262413:LWG262437 MGC262413:MGC262437 MPY262413:MPY262437 MZU262413:MZU262437 NJQ262413:NJQ262437 NTM262413:NTM262437 ODI262413:ODI262437 ONE262413:ONE262437 OXA262413:OXA262437 PGW262413:PGW262437 PQS262413:PQS262437 QAO262413:QAO262437 QKK262413:QKK262437 QUG262413:QUG262437 REC262413:REC262437 RNY262413:RNY262437 RXU262413:RXU262437 SHQ262413:SHQ262437 SRM262413:SRM262437 TBI262413:TBI262437 TLE262413:TLE262437 TVA262413:TVA262437 UEW262413:UEW262437 UOS262413:UOS262437 UYO262413:UYO262437 VIK262413:VIK262437 VSG262413:VSG262437 WCC262413:WCC262437 WLY262413:WLY262437 WVU262413:WVU262437 M327949:M327973 JI327949:JI327973 TE327949:TE327973 ADA327949:ADA327973 AMW327949:AMW327973 AWS327949:AWS327973 BGO327949:BGO327973 BQK327949:BQK327973 CAG327949:CAG327973 CKC327949:CKC327973 CTY327949:CTY327973 DDU327949:DDU327973 DNQ327949:DNQ327973 DXM327949:DXM327973 EHI327949:EHI327973 ERE327949:ERE327973 FBA327949:FBA327973 FKW327949:FKW327973 FUS327949:FUS327973 GEO327949:GEO327973 GOK327949:GOK327973 GYG327949:GYG327973 HIC327949:HIC327973 HRY327949:HRY327973 IBU327949:IBU327973 ILQ327949:ILQ327973 IVM327949:IVM327973 JFI327949:JFI327973 JPE327949:JPE327973 JZA327949:JZA327973 KIW327949:KIW327973 KSS327949:KSS327973 LCO327949:LCO327973 LMK327949:LMK327973 LWG327949:LWG327973 MGC327949:MGC327973 MPY327949:MPY327973 MZU327949:MZU327973 NJQ327949:NJQ327973 NTM327949:NTM327973 ODI327949:ODI327973 ONE327949:ONE327973 OXA327949:OXA327973 PGW327949:PGW327973 PQS327949:PQS327973 QAO327949:QAO327973 QKK327949:QKK327973 QUG327949:QUG327973 REC327949:REC327973 RNY327949:RNY327973 RXU327949:RXU327973 SHQ327949:SHQ327973 SRM327949:SRM327973 TBI327949:TBI327973 TLE327949:TLE327973 TVA327949:TVA327973 UEW327949:UEW327973 UOS327949:UOS327973 UYO327949:UYO327973 VIK327949:VIK327973 VSG327949:VSG327973 WCC327949:WCC327973 WLY327949:WLY327973 WVU327949:WVU327973 M393485:M393509 JI393485:JI393509 TE393485:TE393509 ADA393485:ADA393509 AMW393485:AMW393509 AWS393485:AWS393509 BGO393485:BGO393509 BQK393485:BQK393509 CAG393485:CAG393509 CKC393485:CKC393509 CTY393485:CTY393509 DDU393485:DDU393509 DNQ393485:DNQ393509 DXM393485:DXM393509 EHI393485:EHI393509 ERE393485:ERE393509 FBA393485:FBA393509 FKW393485:FKW393509 FUS393485:FUS393509 GEO393485:GEO393509 GOK393485:GOK393509 GYG393485:GYG393509 HIC393485:HIC393509 HRY393485:HRY393509 IBU393485:IBU393509 ILQ393485:ILQ393509 IVM393485:IVM393509 JFI393485:JFI393509 JPE393485:JPE393509 JZA393485:JZA393509 KIW393485:KIW393509 KSS393485:KSS393509 LCO393485:LCO393509 LMK393485:LMK393509 LWG393485:LWG393509 MGC393485:MGC393509 MPY393485:MPY393509 MZU393485:MZU393509 NJQ393485:NJQ393509 NTM393485:NTM393509 ODI393485:ODI393509 ONE393485:ONE393509 OXA393485:OXA393509 PGW393485:PGW393509 PQS393485:PQS393509 QAO393485:QAO393509 QKK393485:QKK393509 QUG393485:QUG393509 REC393485:REC393509 RNY393485:RNY393509 RXU393485:RXU393509 SHQ393485:SHQ393509 SRM393485:SRM393509 TBI393485:TBI393509 TLE393485:TLE393509 TVA393485:TVA393509 UEW393485:UEW393509 UOS393485:UOS393509 UYO393485:UYO393509 VIK393485:VIK393509 VSG393485:VSG393509 WCC393485:WCC393509 WLY393485:WLY393509 WVU393485:WVU393509 M459021:M459045 JI459021:JI459045 TE459021:TE459045 ADA459021:ADA459045 AMW459021:AMW459045 AWS459021:AWS459045 BGO459021:BGO459045 BQK459021:BQK459045 CAG459021:CAG459045 CKC459021:CKC459045 CTY459021:CTY459045 DDU459021:DDU459045 DNQ459021:DNQ459045 DXM459021:DXM459045 EHI459021:EHI459045 ERE459021:ERE459045 FBA459021:FBA459045 FKW459021:FKW459045 FUS459021:FUS459045 GEO459021:GEO459045 GOK459021:GOK459045 GYG459021:GYG459045 HIC459021:HIC459045 HRY459021:HRY459045 IBU459021:IBU459045 ILQ459021:ILQ459045 IVM459021:IVM459045 JFI459021:JFI459045 JPE459021:JPE459045 JZA459021:JZA459045 KIW459021:KIW459045 KSS459021:KSS459045 LCO459021:LCO459045 LMK459021:LMK459045 LWG459021:LWG459045 MGC459021:MGC459045 MPY459021:MPY459045 MZU459021:MZU459045 NJQ459021:NJQ459045 NTM459021:NTM459045 ODI459021:ODI459045 ONE459021:ONE459045 OXA459021:OXA459045 PGW459021:PGW459045 PQS459021:PQS459045 QAO459021:QAO459045 QKK459021:QKK459045 QUG459021:QUG459045 REC459021:REC459045 RNY459021:RNY459045 RXU459021:RXU459045 SHQ459021:SHQ459045 SRM459021:SRM459045 TBI459021:TBI459045 TLE459021:TLE459045 TVA459021:TVA459045 UEW459021:UEW459045 UOS459021:UOS459045 UYO459021:UYO459045 VIK459021:VIK459045 VSG459021:VSG459045 WCC459021:WCC459045 WLY459021:WLY459045 WVU459021:WVU459045 M524557:M524581 JI524557:JI524581 TE524557:TE524581 ADA524557:ADA524581 AMW524557:AMW524581 AWS524557:AWS524581 BGO524557:BGO524581 BQK524557:BQK524581 CAG524557:CAG524581 CKC524557:CKC524581 CTY524557:CTY524581 DDU524557:DDU524581 DNQ524557:DNQ524581 DXM524557:DXM524581 EHI524557:EHI524581 ERE524557:ERE524581 FBA524557:FBA524581 FKW524557:FKW524581 FUS524557:FUS524581 GEO524557:GEO524581 GOK524557:GOK524581 GYG524557:GYG524581 HIC524557:HIC524581 HRY524557:HRY524581 IBU524557:IBU524581 ILQ524557:ILQ524581 IVM524557:IVM524581 JFI524557:JFI524581 JPE524557:JPE524581 JZA524557:JZA524581 KIW524557:KIW524581 KSS524557:KSS524581 LCO524557:LCO524581 LMK524557:LMK524581 LWG524557:LWG524581 MGC524557:MGC524581 MPY524557:MPY524581 MZU524557:MZU524581 NJQ524557:NJQ524581 NTM524557:NTM524581 ODI524557:ODI524581 ONE524557:ONE524581 OXA524557:OXA524581 PGW524557:PGW524581 PQS524557:PQS524581 QAO524557:QAO524581 QKK524557:QKK524581 QUG524557:QUG524581 REC524557:REC524581 RNY524557:RNY524581 RXU524557:RXU524581 SHQ524557:SHQ524581 SRM524557:SRM524581 TBI524557:TBI524581 TLE524557:TLE524581 TVA524557:TVA524581 UEW524557:UEW524581 UOS524557:UOS524581 UYO524557:UYO524581 VIK524557:VIK524581 VSG524557:VSG524581 WCC524557:WCC524581 WLY524557:WLY524581 WVU524557:WVU524581 M590093:M590117 JI590093:JI590117 TE590093:TE590117 ADA590093:ADA590117 AMW590093:AMW590117 AWS590093:AWS590117 BGO590093:BGO590117 BQK590093:BQK590117 CAG590093:CAG590117 CKC590093:CKC590117 CTY590093:CTY590117 DDU590093:DDU590117 DNQ590093:DNQ590117 DXM590093:DXM590117 EHI590093:EHI590117 ERE590093:ERE590117 FBA590093:FBA590117 FKW590093:FKW590117 FUS590093:FUS590117 GEO590093:GEO590117 GOK590093:GOK590117 GYG590093:GYG590117 HIC590093:HIC590117 HRY590093:HRY590117 IBU590093:IBU590117 ILQ590093:ILQ590117 IVM590093:IVM590117 JFI590093:JFI590117 JPE590093:JPE590117 JZA590093:JZA590117 KIW590093:KIW590117 KSS590093:KSS590117 LCO590093:LCO590117 LMK590093:LMK590117 LWG590093:LWG590117 MGC590093:MGC590117 MPY590093:MPY590117 MZU590093:MZU590117 NJQ590093:NJQ590117 NTM590093:NTM590117 ODI590093:ODI590117 ONE590093:ONE590117 OXA590093:OXA590117 PGW590093:PGW590117 PQS590093:PQS590117 QAO590093:QAO590117 QKK590093:QKK590117 QUG590093:QUG590117 REC590093:REC590117 RNY590093:RNY590117 RXU590093:RXU590117 SHQ590093:SHQ590117 SRM590093:SRM590117 TBI590093:TBI590117 TLE590093:TLE590117 TVA590093:TVA590117 UEW590093:UEW590117 UOS590093:UOS590117 UYO590093:UYO590117 VIK590093:VIK590117 VSG590093:VSG590117 WCC590093:WCC590117 WLY590093:WLY590117 WVU590093:WVU590117 M655629:M655653 JI655629:JI655653 TE655629:TE655653 ADA655629:ADA655653 AMW655629:AMW655653 AWS655629:AWS655653 BGO655629:BGO655653 BQK655629:BQK655653 CAG655629:CAG655653 CKC655629:CKC655653 CTY655629:CTY655653 DDU655629:DDU655653 DNQ655629:DNQ655653 DXM655629:DXM655653 EHI655629:EHI655653 ERE655629:ERE655653 FBA655629:FBA655653 FKW655629:FKW655653 FUS655629:FUS655653 GEO655629:GEO655653 GOK655629:GOK655653 GYG655629:GYG655653 HIC655629:HIC655653 HRY655629:HRY655653 IBU655629:IBU655653 ILQ655629:ILQ655653 IVM655629:IVM655653 JFI655629:JFI655653 JPE655629:JPE655653 JZA655629:JZA655653 KIW655629:KIW655653 KSS655629:KSS655653 LCO655629:LCO655653 LMK655629:LMK655653 LWG655629:LWG655653 MGC655629:MGC655653 MPY655629:MPY655653 MZU655629:MZU655653 NJQ655629:NJQ655653 NTM655629:NTM655653 ODI655629:ODI655653 ONE655629:ONE655653 OXA655629:OXA655653 PGW655629:PGW655653 PQS655629:PQS655653 QAO655629:QAO655653 QKK655629:QKK655653 QUG655629:QUG655653 REC655629:REC655653 RNY655629:RNY655653 RXU655629:RXU655653 SHQ655629:SHQ655653 SRM655629:SRM655653 TBI655629:TBI655653 TLE655629:TLE655653 TVA655629:TVA655653 UEW655629:UEW655653 UOS655629:UOS655653 UYO655629:UYO655653 VIK655629:VIK655653 VSG655629:VSG655653 WCC655629:WCC655653 WLY655629:WLY655653 WVU655629:WVU655653 M721165:M721189 JI721165:JI721189 TE721165:TE721189 ADA721165:ADA721189 AMW721165:AMW721189 AWS721165:AWS721189 BGO721165:BGO721189 BQK721165:BQK721189 CAG721165:CAG721189 CKC721165:CKC721189 CTY721165:CTY721189 DDU721165:DDU721189 DNQ721165:DNQ721189 DXM721165:DXM721189 EHI721165:EHI721189 ERE721165:ERE721189 FBA721165:FBA721189 FKW721165:FKW721189 FUS721165:FUS721189 GEO721165:GEO721189 GOK721165:GOK721189 GYG721165:GYG721189 HIC721165:HIC721189 HRY721165:HRY721189 IBU721165:IBU721189 ILQ721165:ILQ721189 IVM721165:IVM721189 JFI721165:JFI721189 JPE721165:JPE721189 JZA721165:JZA721189 KIW721165:KIW721189 KSS721165:KSS721189 LCO721165:LCO721189 LMK721165:LMK721189 LWG721165:LWG721189 MGC721165:MGC721189 MPY721165:MPY721189 MZU721165:MZU721189 NJQ721165:NJQ721189 NTM721165:NTM721189 ODI721165:ODI721189 ONE721165:ONE721189 OXA721165:OXA721189 PGW721165:PGW721189 PQS721165:PQS721189 QAO721165:QAO721189 QKK721165:QKK721189 QUG721165:QUG721189 REC721165:REC721189 RNY721165:RNY721189 RXU721165:RXU721189 SHQ721165:SHQ721189 SRM721165:SRM721189 TBI721165:TBI721189 TLE721165:TLE721189 TVA721165:TVA721189 UEW721165:UEW721189 UOS721165:UOS721189 UYO721165:UYO721189 VIK721165:VIK721189 VSG721165:VSG721189 WCC721165:WCC721189 WLY721165:WLY721189 WVU721165:WVU721189 M786701:M786725 JI786701:JI786725 TE786701:TE786725 ADA786701:ADA786725 AMW786701:AMW786725 AWS786701:AWS786725 BGO786701:BGO786725 BQK786701:BQK786725 CAG786701:CAG786725 CKC786701:CKC786725 CTY786701:CTY786725 DDU786701:DDU786725 DNQ786701:DNQ786725 DXM786701:DXM786725 EHI786701:EHI786725 ERE786701:ERE786725 FBA786701:FBA786725 FKW786701:FKW786725 FUS786701:FUS786725 GEO786701:GEO786725 GOK786701:GOK786725 GYG786701:GYG786725 HIC786701:HIC786725 HRY786701:HRY786725 IBU786701:IBU786725 ILQ786701:ILQ786725 IVM786701:IVM786725 JFI786701:JFI786725 JPE786701:JPE786725 JZA786701:JZA786725 KIW786701:KIW786725 KSS786701:KSS786725 LCO786701:LCO786725 LMK786701:LMK786725 LWG786701:LWG786725 MGC786701:MGC786725 MPY786701:MPY786725 MZU786701:MZU786725 NJQ786701:NJQ786725 NTM786701:NTM786725 ODI786701:ODI786725 ONE786701:ONE786725 OXA786701:OXA786725 PGW786701:PGW786725 PQS786701:PQS786725 QAO786701:QAO786725 QKK786701:QKK786725 QUG786701:QUG786725 REC786701:REC786725 RNY786701:RNY786725 RXU786701:RXU786725 SHQ786701:SHQ786725 SRM786701:SRM786725 TBI786701:TBI786725 TLE786701:TLE786725 TVA786701:TVA786725 UEW786701:UEW786725 UOS786701:UOS786725 UYO786701:UYO786725 VIK786701:VIK786725 VSG786701:VSG786725 WCC786701:WCC786725 WLY786701:WLY786725 WVU786701:WVU786725 M852237:M852261 JI852237:JI852261 TE852237:TE852261 ADA852237:ADA852261 AMW852237:AMW852261 AWS852237:AWS852261 BGO852237:BGO852261 BQK852237:BQK852261 CAG852237:CAG852261 CKC852237:CKC852261 CTY852237:CTY852261 DDU852237:DDU852261 DNQ852237:DNQ852261 DXM852237:DXM852261 EHI852237:EHI852261 ERE852237:ERE852261 FBA852237:FBA852261 FKW852237:FKW852261 FUS852237:FUS852261 GEO852237:GEO852261 GOK852237:GOK852261 GYG852237:GYG852261 HIC852237:HIC852261 HRY852237:HRY852261 IBU852237:IBU852261 ILQ852237:ILQ852261 IVM852237:IVM852261 JFI852237:JFI852261 JPE852237:JPE852261 JZA852237:JZA852261 KIW852237:KIW852261 KSS852237:KSS852261 LCO852237:LCO852261 LMK852237:LMK852261 LWG852237:LWG852261 MGC852237:MGC852261 MPY852237:MPY852261 MZU852237:MZU852261 NJQ852237:NJQ852261 NTM852237:NTM852261 ODI852237:ODI852261 ONE852237:ONE852261 OXA852237:OXA852261 PGW852237:PGW852261 PQS852237:PQS852261 QAO852237:QAO852261 QKK852237:QKK852261 QUG852237:QUG852261 REC852237:REC852261 RNY852237:RNY852261 RXU852237:RXU852261 SHQ852237:SHQ852261 SRM852237:SRM852261 TBI852237:TBI852261 TLE852237:TLE852261 TVA852237:TVA852261 UEW852237:UEW852261 UOS852237:UOS852261 UYO852237:UYO852261 VIK852237:VIK852261 VSG852237:VSG852261 WCC852237:WCC852261 WLY852237:WLY852261 WVU852237:WVU852261 M917773:M917797 JI917773:JI917797 TE917773:TE917797 ADA917773:ADA917797 AMW917773:AMW917797 AWS917773:AWS917797 BGO917773:BGO917797 BQK917773:BQK917797 CAG917773:CAG917797 CKC917773:CKC917797 CTY917773:CTY917797 DDU917773:DDU917797 DNQ917773:DNQ917797 DXM917773:DXM917797 EHI917773:EHI917797 ERE917773:ERE917797 FBA917773:FBA917797 FKW917773:FKW917797 FUS917773:FUS917797 GEO917773:GEO917797 GOK917773:GOK917797 GYG917773:GYG917797 HIC917773:HIC917797 HRY917773:HRY917797 IBU917773:IBU917797 ILQ917773:ILQ917797 IVM917773:IVM917797 JFI917773:JFI917797 JPE917773:JPE917797 JZA917773:JZA917797 KIW917773:KIW917797 KSS917773:KSS917797 LCO917773:LCO917797 LMK917773:LMK917797 LWG917773:LWG917797 MGC917773:MGC917797 MPY917773:MPY917797 MZU917773:MZU917797 NJQ917773:NJQ917797 NTM917773:NTM917797 ODI917773:ODI917797 ONE917773:ONE917797 OXA917773:OXA917797 PGW917773:PGW917797 PQS917773:PQS917797 QAO917773:QAO917797 QKK917773:QKK917797 QUG917773:QUG917797 REC917773:REC917797 RNY917773:RNY917797 RXU917773:RXU917797 SHQ917773:SHQ917797 SRM917773:SRM917797 TBI917773:TBI917797 TLE917773:TLE917797 TVA917773:TVA917797 UEW917773:UEW917797 UOS917773:UOS917797 UYO917773:UYO917797 VIK917773:VIK917797 VSG917773:VSG917797 WCC917773:WCC917797 WLY917773:WLY917797 WVU917773:WVU917797 M983309:M983333 JI983309:JI983333 TE983309:TE983333 ADA983309:ADA983333 AMW983309:AMW983333 AWS983309:AWS983333 BGO983309:BGO983333 BQK983309:BQK983333 CAG983309:CAG983333 CKC983309:CKC983333 CTY983309:CTY983333 DDU983309:DDU983333 DNQ983309:DNQ983333 DXM983309:DXM983333 EHI983309:EHI983333 ERE983309:ERE983333 FBA983309:FBA983333 FKW983309:FKW983333 FUS983309:FUS983333 GEO983309:GEO983333 GOK983309:GOK983333 GYG983309:GYG983333 HIC983309:HIC983333 HRY983309:HRY983333 IBU983309:IBU983333 ILQ983309:ILQ983333 IVM983309:IVM983333 JFI983309:JFI983333 JPE983309:JPE983333 JZA983309:JZA983333 KIW983309:KIW983333 KSS983309:KSS983333 LCO983309:LCO983333 LMK983309:LMK983333 LWG983309:LWG983333 MGC983309:MGC983333 MPY983309:MPY983333 MZU983309:MZU983333 NJQ983309:NJQ983333 NTM983309:NTM983333 ODI983309:ODI983333 ONE983309:ONE983333 OXA983309:OXA983333 PGW983309:PGW983333 PQS983309:PQS983333 QAO983309:QAO983333 QKK983309:QKK983333 QUG983309:QUG983333 REC983309:REC983333 RNY983309:RNY983333 RXU983309:RXU983333 SHQ983309:SHQ983333 SRM983309:SRM983333 TBI983309:TBI983333 TLE983309:TLE983333 TVA983309:TVA983333 UEW983309:UEW983333 UOS983309:UOS983333 UYO983309:UYO983333 VIK983309:VIK983333 VSG983309:VSG983333 WCC983309:WCC983333 WLY983309:WLY983333 WVU983309:WVU983333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変換前</vt:lpstr>
      <vt:lpstr>変換前!Print_Area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UNION-05</dc:creator>
  <cp:lastModifiedBy>UNION-05</cp:lastModifiedBy>
  <dcterms:created xsi:type="dcterms:W3CDTF">2022-12-17T06:57:02Z</dcterms:created>
  <dcterms:modified xsi:type="dcterms:W3CDTF">2022-12-17T07:12:03Z</dcterms:modified>
</cp:coreProperties>
</file>