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showInkAnnotation="0" autoCompressPictures="0"/>
  <mc:AlternateContent xmlns:mc="http://schemas.openxmlformats.org/markup-compatibility/2006">
    <mc:Choice Requires="x15">
      <x15ac:absPath xmlns:x15ac="http://schemas.microsoft.com/office/spreadsheetml/2010/11/ac" url="C:\Users\mg5\株式会社ダンデライオン Dropbox\ダンデライオンマネージャー５\☆全店舗共通☆\★実績管理\5期(2021.4~2022.3)\"/>
    </mc:Choice>
  </mc:AlternateContent>
  <xr:revisionPtr revIDLastSave="0" documentId="13_ncr:1_{B0A832F9-ADC1-42A6-AA43-61A9F05C5B7B}" xr6:coauthVersionLast="47" xr6:coauthVersionMax="47" xr10:uidLastSave="{00000000-0000-0000-0000-000000000000}"/>
  <bookViews>
    <workbookView xWindow="3480" yWindow="624" windowWidth="17484" windowHeight="12096" tabRatio="601" firstSheet="1" activeTab="1" xr2:uid="{AF71C92C-E83F-438C-A696-F67B45C1EE22}"/>
  </bookViews>
  <sheets>
    <sheet name="期" sheetId="26" r:id="rId1"/>
    <sheet name="支援効果集計" sheetId="2" r:id="rId2"/>
    <sheet name="R3.4" sheetId="21" r:id="rId3"/>
    <sheet name="R3.5" sheetId="24" r:id="rId4"/>
    <sheet name="R3.6" sheetId="25" r:id="rId5"/>
    <sheet name="R3.7" sheetId="27" r:id="rId6"/>
    <sheet name="R3.8" sheetId="28" r:id="rId7"/>
    <sheet name="R3.9" sheetId="29" r:id="rId8"/>
    <sheet name="R3.10" sheetId="30" r:id="rId9"/>
    <sheet name="R3.11" sheetId="31" r:id="rId10"/>
    <sheet name="R3.12" sheetId="32" r:id="rId11"/>
    <sheet name="R4.1" sheetId="33" r:id="rId12"/>
    <sheet name="R4.2" sheetId="34" r:id="rId13"/>
    <sheet name="R4.3" sheetId="35" r:id="rId14"/>
  </sheets>
  <definedNames>
    <definedName name="_xlnm.Print_Area" localSheetId="1">支援効果集計!$A$1:$AA$33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J42" i="31" l="1"/>
  <c r="J40" i="31"/>
  <c r="J38" i="31"/>
  <c r="J42" i="30"/>
  <c r="J40" i="30"/>
  <c r="J38" i="30"/>
  <c r="I29" i="2"/>
  <c r="I28" i="2"/>
  <c r="I27" i="2"/>
  <c r="C38" i="31"/>
  <c r="AI33" i="2"/>
  <c r="AI32" i="2"/>
  <c r="AI31" i="2"/>
  <c r="AI29" i="2"/>
  <c r="AI28" i="2"/>
  <c r="AI27" i="2"/>
  <c r="AI25" i="2"/>
  <c r="AI24" i="2"/>
  <c r="AI23" i="2"/>
  <c r="AI21" i="2"/>
  <c r="AI19" i="2"/>
  <c r="AI20" i="2"/>
  <c r="C42" i="34"/>
  <c r="C42" i="35"/>
  <c r="C42" i="33"/>
  <c r="C40" i="34"/>
  <c r="C40" i="35"/>
  <c r="C40" i="33"/>
  <c r="C38" i="34"/>
  <c r="C38" i="35"/>
  <c r="C38" i="33"/>
  <c r="C42" i="31"/>
  <c r="C42" i="32"/>
  <c r="C42" i="30"/>
  <c r="C40" i="31"/>
  <c r="C40" i="32"/>
  <c r="C40" i="30"/>
  <c r="C38" i="32"/>
  <c r="C38" i="30"/>
  <c r="C42" i="28"/>
  <c r="C42" i="29"/>
  <c r="C42" i="27"/>
  <c r="C40" i="28"/>
  <c r="C40" i="29"/>
  <c r="C40" i="27"/>
  <c r="C38" i="28"/>
  <c r="C38" i="29"/>
  <c r="C38" i="27"/>
  <c r="H34" i="34"/>
  <c r="H34" i="35"/>
  <c r="H34" i="33"/>
  <c r="H34" i="31"/>
  <c r="H34" i="32"/>
  <c r="H34" i="30"/>
  <c r="H34" i="28"/>
  <c r="H34" i="29"/>
  <c r="H34" i="27"/>
  <c r="J42" i="25"/>
  <c r="C42" i="25"/>
  <c r="J40" i="25"/>
  <c r="C40" i="25"/>
  <c r="J38" i="25"/>
  <c r="C38" i="25"/>
  <c r="J42" i="28"/>
  <c r="J40" i="28"/>
  <c r="J38" i="28"/>
  <c r="J42" i="29"/>
  <c r="J40" i="29"/>
  <c r="J38" i="29"/>
  <c r="J42" i="32"/>
  <c r="J40" i="32"/>
  <c r="J38" i="32"/>
  <c r="J42" i="33"/>
  <c r="J40" i="33"/>
  <c r="J38" i="33"/>
  <c r="J42" i="34"/>
  <c r="J40" i="34"/>
  <c r="J38" i="34"/>
  <c r="J42" i="35"/>
  <c r="J40" i="35"/>
  <c r="J38" i="35"/>
  <c r="J42" i="24"/>
  <c r="C42" i="24"/>
  <c r="J40" i="24"/>
  <c r="C40" i="24"/>
  <c r="J38" i="24"/>
  <c r="C38" i="24"/>
  <c r="J7" i="2" a="1"/>
  <c r="W19" i="2" a="1"/>
  <c r="J7" i="2" l="1"/>
  <c r="W19" i="2"/>
  <c r="J42" i="21"/>
  <c r="J40" i="21"/>
  <c r="J38" i="21"/>
  <c r="C42" i="21"/>
  <c r="C38" i="21"/>
  <c r="C40" i="21"/>
  <c r="H34" i="24"/>
  <c r="H34" i="25"/>
  <c r="H34" i="21"/>
  <c r="BA35" i="21"/>
  <c r="BL7" i="21"/>
  <c r="BA7" i="21" s="1"/>
  <c r="BA5" i="21"/>
  <c r="BA31" i="21" s="1"/>
  <c r="BI31" i="21"/>
  <c r="AD1" i="24"/>
  <c r="AD1" i="25"/>
  <c r="AD1" i="27"/>
  <c r="AD1" i="28"/>
  <c r="AD1" i="29"/>
  <c r="AD1" i="30"/>
  <c r="AD1" i="31"/>
  <c r="AD1" i="32"/>
  <c r="AD1" i="33"/>
  <c r="AD1" i="34"/>
  <c r="AD1" i="35"/>
  <c r="AD1" i="21"/>
  <c r="AG31" i="26"/>
  <c r="AG32" i="26"/>
  <c r="AG33" i="26"/>
  <c r="AF32" i="26"/>
  <c r="AF33" i="26"/>
  <c r="H32" i="26"/>
  <c r="I32" i="26" s="1"/>
  <c r="H33" i="26"/>
  <c r="I33" i="26" s="1"/>
  <c r="H34" i="26"/>
  <c r="I34" i="26" s="1"/>
  <c r="T32" i="26"/>
  <c r="U32" i="26" s="1"/>
  <c r="T33" i="26"/>
  <c r="U33" i="26" s="1"/>
  <c r="T34" i="26"/>
  <c r="U34" i="26" s="1"/>
  <c r="B32" i="25"/>
  <c r="B32" i="27"/>
  <c r="B32" i="28"/>
  <c r="B32" i="29"/>
  <c r="B32" i="30"/>
  <c r="B32" i="31"/>
  <c r="B32" i="32"/>
  <c r="B32" i="33"/>
  <c r="B32" i="34"/>
  <c r="B32" i="35"/>
  <c r="B32" i="24"/>
  <c r="B32" i="21"/>
  <c r="G31" i="21" l="1"/>
  <c r="BJ51" i="35"/>
  <c r="AY51" i="35"/>
  <c r="BL37" i="35"/>
  <c r="BA37" i="35" s="1"/>
  <c r="BA35" i="35"/>
  <c r="BA9" i="35" s="1"/>
  <c r="BI31" i="35"/>
  <c r="BO41" i="35" s="1"/>
  <c r="BO43" i="35" s="1"/>
  <c r="BE31" i="35"/>
  <c r="BP31" i="35" s="1"/>
  <c r="AX31" i="35"/>
  <c r="BD41" i="35" s="1"/>
  <c r="BD43" i="35" s="1"/>
  <c r="X31" i="35"/>
  <c r="W31" i="35"/>
  <c r="V31" i="35"/>
  <c r="U31" i="35"/>
  <c r="G31" i="35"/>
  <c r="E31" i="35"/>
  <c r="BJ25" i="35"/>
  <c r="BL7" i="35"/>
  <c r="BL33" i="35" s="1"/>
  <c r="BI5" i="35"/>
  <c r="BP7" i="35" s="1"/>
  <c r="BP33" i="35" s="1"/>
  <c r="BA5" i="35"/>
  <c r="BA31" i="35" s="1"/>
  <c r="BL31" i="35" s="1"/>
  <c r="AX5" i="35"/>
  <c r="BO15" i="35" s="1"/>
  <c r="BO17" i="35" s="1"/>
  <c r="Q4" i="35"/>
  <c r="Q5" i="35" s="1"/>
  <c r="O4" i="35"/>
  <c r="O5" i="35" s="1"/>
  <c r="O6" i="35" s="1"/>
  <c r="BJ51" i="34"/>
  <c r="AY51" i="34"/>
  <c r="BL37" i="34"/>
  <c r="BA37" i="34" s="1"/>
  <c r="BA35" i="34"/>
  <c r="BI31" i="34"/>
  <c r="BO41" i="34" s="1"/>
  <c r="BO43" i="34" s="1"/>
  <c r="BE31" i="34"/>
  <c r="BP31" i="34" s="1"/>
  <c r="AX31" i="34"/>
  <c r="X31" i="34"/>
  <c r="W31" i="34"/>
  <c r="V31" i="34"/>
  <c r="U31" i="34"/>
  <c r="G31" i="34"/>
  <c r="E31" i="34"/>
  <c r="BJ25" i="34"/>
  <c r="BA9" i="34"/>
  <c r="BL7" i="34"/>
  <c r="BA7" i="34" s="1"/>
  <c r="BI5" i="34"/>
  <c r="BP7" i="34" s="1"/>
  <c r="BE7" i="34" s="1"/>
  <c r="BA5" i="34"/>
  <c r="BA31" i="34" s="1"/>
  <c r="BL31" i="34" s="1"/>
  <c r="AX5" i="34"/>
  <c r="BD15" i="34" s="1"/>
  <c r="BD17" i="34" s="1"/>
  <c r="Q4" i="34"/>
  <c r="Q5" i="34" s="1"/>
  <c r="O4" i="34"/>
  <c r="O5" i="34" s="1"/>
  <c r="O6" i="34" s="1"/>
  <c r="O7" i="34" s="1"/>
  <c r="O8" i="34" s="1"/>
  <c r="BJ51" i="33"/>
  <c r="AY51" i="33"/>
  <c r="BL37" i="33"/>
  <c r="BA37" i="33" s="1"/>
  <c r="BA35" i="33"/>
  <c r="BI31" i="33"/>
  <c r="BE31" i="33"/>
  <c r="BP31" i="33" s="1"/>
  <c r="AX31" i="33"/>
  <c r="X31" i="33"/>
  <c r="W31" i="33"/>
  <c r="V31" i="33"/>
  <c r="U31" i="33"/>
  <c r="G31" i="33"/>
  <c r="E31" i="33"/>
  <c r="BJ25" i="33"/>
  <c r="BL7" i="33"/>
  <c r="BI5" i="33"/>
  <c r="BA5" i="33"/>
  <c r="AX5" i="33"/>
  <c r="BD15" i="33" s="1"/>
  <c r="BD17" i="33" s="1"/>
  <c r="Q4" i="33"/>
  <c r="Q5" i="33" s="1"/>
  <c r="O4" i="33"/>
  <c r="O5" i="33" s="1"/>
  <c r="O6" i="33" s="1"/>
  <c r="BJ51" i="32"/>
  <c r="AY51" i="32"/>
  <c r="BL37" i="32"/>
  <c r="BA37" i="32" s="1"/>
  <c r="BA35" i="32"/>
  <c r="BL9" i="32" s="1"/>
  <c r="BI31" i="32"/>
  <c r="BE31" i="32"/>
  <c r="BP31" i="32" s="1"/>
  <c r="AX31" i="32"/>
  <c r="BD41" i="32" s="1"/>
  <c r="BD43" i="32" s="1"/>
  <c r="X31" i="32"/>
  <c r="W31" i="32"/>
  <c r="V31" i="32"/>
  <c r="U31" i="32"/>
  <c r="G31" i="32"/>
  <c r="E31" i="32"/>
  <c r="BJ25" i="32"/>
  <c r="BL7" i="32"/>
  <c r="BI5" i="32"/>
  <c r="BP7" i="32" s="1"/>
  <c r="BE7" i="32" s="1"/>
  <c r="BA5" i="32"/>
  <c r="BA31" i="32" s="1"/>
  <c r="BL31" i="32" s="1"/>
  <c r="AX5" i="32"/>
  <c r="BE5" i="32" s="1"/>
  <c r="BP5" i="32" s="1"/>
  <c r="Q4" i="32"/>
  <c r="Q5" i="32" s="1"/>
  <c r="O4" i="32"/>
  <c r="O5" i="32" s="1"/>
  <c r="O6" i="32" s="1"/>
  <c r="BJ51" i="31"/>
  <c r="AY51" i="31"/>
  <c r="BL37" i="31"/>
  <c r="BA35" i="31"/>
  <c r="BL9" i="31" s="1"/>
  <c r="BI31" i="31"/>
  <c r="BP37" i="31" s="1"/>
  <c r="BE31" i="31"/>
  <c r="BP31" i="31" s="1"/>
  <c r="AX31" i="31"/>
  <c r="BD41" i="31" s="1"/>
  <c r="BD43" i="31" s="1"/>
  <c r="X31" i="31"/>
  <c r="W31" i="31"/>
  <c r="V31" i="31"/>
  <c r="U31" i="31"/>
  <c r="G31" i="31"/>
  <c r="E31" i="31"/>
  <c r="BJ25" i="31"/>
  <c r="BL7" i="31"/>
  <c r="BI5" i="31"/>
  <c r="BP7" i="31" s="1"/>
  <c r="BA5" i="31"/>
  <c r="AX5" i="31"/>
  <c r="Q4" i="31"/>
  <c r="Q5" i="31" s="1"/>
  <c r="O4" i="31"/>
  <c r="BJ51" i="30"/>
  <c r="AY51" i="30"/>
  <c r="BL37" i="30"/>
  <c r="BA35" i="30"/>
  <c r="BP31" i="30"/>
  <c r="BI31" i="30"/>
  <c r="BP37" i="30" s="1"/>
  <c r="BE31" i="30"/>
  <c r="AX31" i="30"/>
  <c r="BE35" i="30" s="1"/>
  <c r="X31" i="30"/>
  <c r="W31" i="30"/>
  <c r="V31" i="30"/>
  <c r="U31" i="30"/>
  <c r="G31" i="30"/>
  <c r="E31" i="30"/>
  <c r="BJ25" i="30"/>
  <c r="BL7" i="30"/>
  <c r="BA33" i="30" s="1"/>
  <c r="BI5" i="30"/>
  <c r="BP7" i="30" s="1"/>
  <c r="BA5" i="30"/>
  <c r="BA31" i="30" s="1"/>
  <c r="BL31" i="30" s="1"/>
  <c r="AX5" i="30"/>
  <c r="BE5" i="30" s="1"/>
  <c r="BP5" i="30" s="1"/>
  <c r="Q4" i="30"/>
  <c r="I4" i="30" s="1"/>
  <c r="O4" i="30"/>
  <c r="O5" i="30" s="1"/>
  <c r="O6" i="30" s="1"/>
  <c r="BJ51" i="29"/>
  <c r="AY51" i="29"/>
  <c r="BL37" i="29"/>
  <c r="BA37" i="29" s="1"/>
  <c r="BA35" i="29"/>
  <c r="BA9" i="29" s="1"/>
  <c r="BI31" i="29"/>
  <c r="BO41" i="29" s="1"/>
  <c r="BO43" i="29" s="1"/>
  <c r="BE31" i="29"/>
  <c r="BP31" i="29" s="1"/>
  <c r="AX31" i="29"/>
  <c r="BD41" i="29" s="1"/>
  <c r="BD43" i="29" s="1"/>
  <c r="X31" i="29"/>
  <c r="W31" i="29"/>
  <c r="V31" i="29"/>
  <c r="U31" i="29"/>
  <c r="G31" i="29"/>
  <c r="E31" i="29"/>
  <c r="BJ25" i="29"/>
  <c r="BL7" i="29"/>
  <c r="BL33" i="29" s="1"/>
  <c r="BI5" i="29"/>
  <c r="BP7" i="29" s="1"/>
  <c r="BP33" i="29" s="1"/>
  <c r="BA5" i="29"/>
  <c r="BA31" i="29" s="1"/>
  <c r="BL31" i="29" s="1"/>
  <c r="AX5" i="29"/>
  <c r="BO15" i="29" s="1"/>
  <c r="BO17" i="29" s="1"/>
  <c r="Q4" i="29"/>
  <c r="Q5" i="29" s="1"/>
  <c r="O4" i="29"/>
  <c r="O5" i="29" s="1"/>
  <c r="BJ51" i="28"/>
  <c r="AY51" i="28"/>
  <c r="BL37" i="28"/>
  <c r="BA37" i="28" s="1"/>
  <c r="BA35" i="28"/>
  <c r="BL35" i="28" s="1"/>
  <c r="BI31" i="28"/>
  <c r="BO41" i="28" s="1"/>
  <c r="BO43" i="28" s="1"/>
  <c r="BE31" i="28"/>
  <c r="BP31" i="28" s="1"/>
  <c r="AX31" i="28"/>
  <c r="BD41" i="28" s="1"/>
  <c r="BD43" i="28" s="1"/>
  <c r="X31" i="28"/>
  <c r="W31" i="28"/>
  <c r="V31" i="28"/>
  <c r="U31" i="28"/>
  <c r="G31" i="28"/>
  <c r="E31" i="28"/>
  <c r="BJ25" i="28"/>
  <c r="BL7" i="28"/>
  <c r="BL33" i="28" s="1"/>
  <c r="BI5" i="28"/>
  <c r="BP7" i="28" s="1"/>
  <c r="BA5" i="28"/>
  <c r="BA31" i="28" s="1"/>
  <c r="BL31" i="28" s="1"/>
  <c r="AX5" i="28"/>
  <c r="Q4" i="28"/>
  <c r="Q5" i="28" s="1"/>
  <c r="Q6" i="28" s="1"/>
  <c r="O4" i="28"/>
  <c r="BJ51" i="27"/>
  <c r="AY51" i="27"/>
  <c r="BL37" i="27"/>
  <c r="BA11" i="27" s="1"/>
  <c r="BA35" i="27"/>
  <c r="BA9" i="27" s="1"/>
  <c r="BI31" i="27"/>
  <c r="BE31" i="27"/>
  <c r="BP31" i="27" s="1"/>
  <c r="AX31" i="27"/>
  <c r="BD41" i="27" s="1"/>
  <c r="BD43" i="27" s="1"/>
  <c r="X31" i="27"/>
  <c r="W31" i="27"/>
  <c r="V31" i="27"/>
  <c r="U31" i="27"/>
  <c r="G31" i="27"/>
  <c r="E31" i="27"/>
  <c r="BJ25" i="27"/>
  <c r="BL7" i="27"/>
  <c r="BA33" i="27" s="1"/>
  <c r="BI5" i="27"/>
  <c r="BA5" i="27"/>
  <c r="BA31" i="27" s="1"/>
  <c r="BL31" i="27" s="1"/>
  <c r="AX5" i="27"/>
  <c r="BD19" i="27" s="1"/>
  <c r="Q4" i="27"/>
  <c r="O4" i="27"/>
  <c r="O5" i="27" s="1"/>
  <c r="O6" i="27" s="1"/>
  <c r="O7" i="27" s="1"/>
  <c r="O8" i="27" s="1"/>
  <c r="O9" i="27" s="1"/>
  <c r="O10" i="27" s="1"/>
  <c r="O11" i="27" s="1"/>
  <c r="O12" i="27" s="1"/>
  <c r="O13" i="27" s="1"/>
  <c r="X31" i="25"/>
  <c r="W31" i="25"/>
  <c r="V31" i="25"/>
  <c r="U31" i="25"/>
  <c r="G31" i="25"/>
  <c r="I31" i="25" s="1"/>
  <c r="E31" i="25"/>
  <c r="Q4" i="25"/>
  <c r="Q5" i="25" s="1"/>
  <c r="O4" i="25"/>
  <c r="O5" i="25" s="1"/>
  <c r="X31" i="24"/>
  <c r="W31" i="24"/>
  <c r="V31" i="24"/>
  <c r="U31" i="24"/>
  <c r="G31" i="24"/>
  <c r="E31" i="24"/>
  <c r="Q4" i="24"/>
  <c r="Q5" i="24" s="1"/>
  <c r="O4" i="24"/>
  <c r="O5" i="24" s="1"/>
  <c r="X31" i="21"/>
  <c r="W31" i="21"/>
  <c r="V31" i="21"/>
  <c r="U31" i="21"/>
  <c r="S2" i="2" a="1"/>
  <c r="P2" i="2" a="1"/>
  <c r="Y2" i="2" a="1"/>
  <c r="V2" i="2" a="1"/>
  <c r="BO45" i="35" l="1"/>
  <c r="BA33" i="35"/>
  <c r="I4" i="35"/>
  <c r="I31" i="35"/>
  <c r="BL11" i="34"/>
  <c r="I4" i="34"/>
  <c r="I5" i="34"/>
  <c r="BL35" i="32"/>
  <c r="I5" i="32"/>
  <c r="BO15" i="30"/>
  <c r="BO17" i="30" s="1"/>
  <c r="BL5" i="30"/>
  <c r="I31" i="30"/>
  <c r="I31" i="29"/>
  <c r="I4" i="28"/>
  <c r="I4" i="27"/>
  <c r="I31" i="27"/>
  <c r="I4" i="29"/>
  <c r="O5" i="28"/>
  <c r="BA11" i="33"/>
  <c r="BL11" i="33"/>
  <c r="BA11" i="34"/>
  <c r="I4" i="25"/>
  <c r="BL5" i="29"/>
  <c r="I31" i="34"/>
  <c r="I31" i="31"/>
  <c r="I4" i="24"/>
  <c r="K18" i="2"/>
  <c r="AJ18" i="2" s="1"/>
  <c r="V19" i="2"/>
  <c r="BL35" i="35"/>
  <c r="BL5" i="35"/>
  <c r="BD45" i="35"/>
  <c r="BL9" i="35"/>
  <c r="BL11" i="35"/>
  <c r="BL5" i="34"/>
  <c r="BL5" i="33"/>
  <c r="BA31" i="33"/>
  <c r="BL31" i="33" s="1"/>
  <c r="I4" i="33"/>
  <c r="BD41" i="33"/>
  <c r="BD43" i="33" s="1"/>
  <c r="I31" i="32"/>
  <c r="BL5" i="32"/>
  <c r="BA9" i="32"/>
  <c r="BA11" i="32"/>
  <c r="BL11" i="32"/>
  <c r="BP33" i="31"/>
  <c r="BE33" i="31"/>
  <c r="BE37" i="31"/>
  <c r="BP11" i="31"/>
  <c r="BE11" i="31"/>
  <c r="BL5" i="31"/>
  <c r="BA31" i="31"/>
  <c r="BL31" i="31" s="1"/>
  <c r="BE37" i="30"/>
  <c r="BP11" i="30"/>
  <c r="BE9" i="30"/>
  <c r="BP9" i="30"/>
  <c r="BP35" i="30"/>
  <c r="BD41" i="30"/>
  <c r="BD45" i="30" s="1"/>
  <c r="BD45" i="29"/>
  <c r="BL9" i="29"/>
  <c r="BL11" i="29"/>
  <c r="BE35" i="29"/>
  <c r="I31" i="28"/>
  <c r="BL5" i="28"/>
  <c r="BA7" i="28"/>
  <c r="BA9" i="28"/>
  <c r="BL9" i="28"/>
  <c r="BO45" i="28"/>
  <c r="BA11" i="28"/>
  <c r="BL11" i="28"/>
  <c r="BL35" i="27"/>
  <c r="BL5" i="27"/>
  <c r="Q5" i="27"/>
  <c r="I5" i="27" s="1"/>
  <c r="BD45" i="27"/>
  <c r="BP7" i="27"/>
  <c r="BE7" i="27" s="1"/>
  <c r="BL9" i="27"/>
  <c r="BD15" i="27"/>
  <c r="BD17" i="27" s="1"/>
  <c r="BO15" i="27"/>
  <c r="BO17" i="27" s="1"/>
  <c r="Y2" i="2"/>
  <c r="V2" i="2"/>
  <c r="S2" i="2"/>
  <c r="P2" i="2"/>
  <c r="I31" i="24"/>
  <c r="BD15" i="30"/>
  <c r="BD17" i="30" s="1"/>
  <c r="O7" i="32"/>
  <c r="BL11" i="30"/>
  <c r="BA37" i="30"/>
  <c r="BA11" i="30"/>
  <c r="O5" i="31"/>
  <c r="Q6" i="31"/>
  <c r="O7" i="30"/>
  <c r="BD19" i="30"/>
  <c r="BE5" i="31"/>
  <c r="BP5" i="31" s="1"/>
  <c r="BD15" i="31"/>
  <c r="BD17" i="31" s="1"/>
  <c r="BO15" i="31"/>
  <c r="BO17" i="31" s="1"/>
  <c r="BD19" i="31"/>
  <c r="BP33" i="30"/>
  <c r="BE7" i="30"/>
  <c r="BE33" i="30"/>
  <c r="BL35" i="30"/>
  <c r="BL9" i="30"/>
  <c r="BA9" i="30"/>
  <c r="BA37" i="31"/>
  <c r="BA11" i="31"/>
  <c r="Q5" i="30"/>
  <c r="BL35" i="34"/>
  <c r="BL9" i="34"/>
  <c r="BA7" i="30"/>
  <c r="BO41" i="30"/>
  <c r="BO43" i="30" s="1"/>
  <c r="BD45" i="31"/>
  <c r="BL33" i="32"/>
  <c r="BA33" i="32"/>
  <c r="BL33" i="30"/>
  <c r="Q6" i="32"/>
  <c r="Q6" i="33"/>
  <c r="I5" i="33"/>
  <c r="BA9" i="31"/>
  <c r="BL35" i="31"/>
  <c r="BE11" i="30"/>
  <c r="I31" i="33"/>
  <c r="I4" i="31"/>
  <c r="BE7" i="31"/>
  <c r="BO41" i="31"/>
  <c r="BO43" i="31" s="1"/>
  <c r="BD19" i="32"/>
  <c r="BO15" i="32"/>
  <c r="BD15" i="32"/>
  <c r="BD17" i="32" s="1"/>
  <c r="BD19" i="33"/>
  <c r="BO15" i="33"/>
  <c r="BO17" i="33" s="1"/>
  <c r="BE5" i="33"/>
  <c r="BP5" i="33" s="1"/>
  <c r="I4" i="32"/>
  <c r="BL33" i="33"/>
  <c r="BA7" i="33"/>
  <c r="BA33" i="33"/>
  <c r="BL9" i="33"/>
  <c r="BA9" i="33"/>
  <c r="BL35" i="33"/>
  <c r="BD19" i="34"/>
  <c r="BO15" i="34"/>
  <c r="BE5" i="34"/>
  <c r="BP5" i="34" s="1"/>
  <c r="BL33" i="31"/>
  <c r="BA7" i="31"/>
  <c r="BA33" i="31"/>
  <c r="BP7" i="33"/>
  <c r="O9" i="34"/>
  <c r="BP33" i="32"/>
  <c r="BE33" i="32"/>
  <c r="BL11" i="31"/>
  <c r="BO41" i="32"/>
  <c r="BO43" i="32" s="1"/>
  <c r="BP37" i="32"/>
  <c r="BA7" i="32"/>
  <c r="O7" i="33"/>
  <c r="BE35" i="31"/>
  <c r="BP33" i="34"/>
  <c r="BO41" i="33"/>
  <c r="BP37" i="33"/>
  <c r="BD41" i="34"/>
  <c r="BD43" i="34" s="1"/>
  <c r="BE35" i="34"/>
  <c r="BD45" i="32"/>
  <c r="BE35" i="32"/>
  <c r="I5" i="35"/>
  <c r="Q6" i="35"/>
  <c r="BO45" i="34"/>
  <c r="BL33" i="34"/>
  <c r="BA33" i="34"/>
  <c r="BO19" i="35"/>
  <c r="BE33" i="34"/>
  <c r="Q6" i="34"/>
  <c r="O7" i="35"/>
  <c r="BD19" i="35"/>
  <c r="BP37" i="35"/>
  <c r="BE33" i="35"/>
  <c r="BA7" i="35"/>
  <c r="BA11" i="35"/>
  <c r="BP37" i="34"/>
  <c r="BE5" i="35"/>
  <c r="BP5" i="35" s="1"/>
  <c r="BE7" i="35"/>
  <c r="BD15" i="35"/>
  <c r="BD17" i="35" s="1"/>
  <c r="BE35" i="33"/>
  <c r="BE35" i="35"/>
  <c r="BE5" i="27"/>
  <c r="BP5" i="27" s="1"/>
  <c r="BO41" i="27"/>
  <c r="BP37" i="27"/>
  <c r="BA37" i="27"/>
  <c r="O14" i="27"/>
  <c r="O6" i="28"/>
  <c r="I6" i="28" s="1"/>
  <c r="I5" i="28"/>
  <c r="Q7" i="28"/>
  <c r="BO19" i="29"/>
  <c r="BL11" i="27"/>
  <c r="Q6" i="27"/>
  <c r="BD19" i="28"/>
  <c r="BO15" i="28"/>
  <c r="BO17" i="28" s="1"/>
  <c r="BD15" i="28"/>
  <c r="BD17" i="28" s="1"/>
  <c r="BE5" i="28"/>
  <c r="BP5" i="28" s="1"/>
  <c r="BL33" i="27"/>
  <c r="BA7" i="27"/>
  <c r="BE33" i="28"/>
  <c r="BP33" i="28"/>
  <c r="BE7" i="28"/>
  <c r="I5" i="29"/>
  <c r="O6" i="29"/>
  <c r="BD19" i="29"/>
  <c r="BP37" i="29"/>
  <c r="BA33" i="29"/>
  <c r="BL35" i="29"/>
  <c r="BO45" i="29"/>
  <c r="BE33" i="29"/>
  <c r="BA7" i="29"/>
  <c r="BA11" i="29"/>
  <c r="BE35" i="28"/>
  <c r="BD45" i="28"/>
  <c r="Q6" i="29"/>
  <c r="BP37" i="28"/>
  <c r="BE5" i="29"/>
  <c r="BP5" i="29" s="1"/>
  <c r="BE7" i="29"/>
  <c r="BA33" i="28"/>
  <c r="BD15" i="29"/>
  <c r="BD17" i="29" s="1"/>
  <c r="BE35" i="27"/>
  <c r="O6" i="25"/>
  <c r="I5" i="25"/>
  <c r="Q6" i="25"/>
  <c r="O6" i="24"/>
  <c r="Q6" i="24"/>
  <c r="I5" i="24"/>
  <c r="K19" i="2" a="1"/>
  <c r="K20" i="2" a="1"/>
  <c r="Z19" i="2" a="1"/>
  <c r="Y19" i="2" a="1"/>
  <c r="K21" i="2" a="1"/>
  <c r="AB19" i="2" a="1"/>
  <c r="X19" i="2" a="1"/>
  <c r="BO45" i="30" l="1"/>
  <c r="BD43" i="30"/>
  <c r="BO19" i="30"/>
  <c r="BE33" i="27"/>
  <c r="AB19" i="2"/>
  <c r="X19" i="2"/>
  <c r="Z19" i="2"/>
  <c r="Y19" i="2"/>
  <c r="K20" i="2"/>
  <c r="L20" i="2" s="1"/>
  <c r="AJ20" i="2" s="1"/>
  <c r="K19" i="2"/>
  <c r="L19" i="2" s="1"/>
  <c r="AJ21" i="2" s="1"/>
  <c r="K21" i="2"/>
  <c r="L21" i="2" s="1"/>
  <c r="M18" i="2"/>
  <c r="AK18" i="2" s="1"/>
  <c r="V20" i="2"/>
  <c r="BD45" i="34"/>
  <c r="BD45" i="33"/>
  <c r="BO45" i="32"/>
  <c r="BO19" i="31"/>
  <c r="BP35" i="29"/>
  <c r="BP9" i="29"/>
  <c r="BE9" i="29"/>
  <c r="BP33" i="27"/>
  <c r="BO19" i="27"/>
  <c r="BP11" i="32"/>
  <c r="BE37" i="32"/>
  <c r="BE11" i="32"/>
  <c r="Q6" i="30"/>
  <c r="I5" i="30"/>
  <c r="O6" i="31"/>
  <c r="BP35" i="31"/>
  <c r="BP9" i="31"/>
  <c r="BE9" i="31"/>
  <c r="BO17" i="34"/>
  <c r="BO19" i="34"/>
  <c r="O8" i="32"/>
  <c r="BP11" i="34"/>
  <c r="BE37" i="34"/>
  <c r="BE11" i="34"/>
  <c r="I6" i="33"/>
  <c r="Q7" i="33"/>
  <c r="O8" i="33"/>
  <c r="O10" i="34"/>
  <c r="Q7" i="32"/>
  <c r="I6" i="32"/>
  <c r="O8" i="30"/>
  <c r="BE33" i="33"/>
  <c r="BP33" i="33"/>
  <c r="BE7" i="33"/>
  <c r="BP9" i="34"/>
  <c r="BE9" i="34"/>
  <c r="BP35" i="34"/>
  <c r="BO17" i="32"/>
  <c r="BO19" i="32"/>
  <c r="BP9" i="35"/>
  <c r="BE9" i="35"/>
  <c r="BP35" i="35"/>
  <c r="O8" i="35"/>
  <c r="BO19" i="33"/>
  <c r="BO45" i="31"/>
  <c r="I5" i="31"/>
  <c r="BP11" i="35"/>
  <c r="BE37" i="35"/>
  <c r="BE11" i="35"/>
  <c r="BP9" i="33"/>
  <c r="BP35" i="33"/>
  <c r="BE9" i="33"/>
  <c r="I6" i="35"/>
  <c r="Q7" i="35"/>
  <c r="BE37" i="33"/>
  <c r="BP11" i="33"/>
  <c r="BE11" i="33"/>
  <c r="Q7" i="31"/>
  <c r="BO45" i="33"/>
  <c r="BO43" i="33"/>
  <c r="I6" i="34"/>
  <c r="Q7" i="34"/>
  <c r="BP9" i="32"/>
  <c r="BP35" i="32"/>
  <c r="BE9" i="32"/>
  <c r="BP11" i="28"/>
  <c r="BE37" i="28"/>
  <c r="BE11" i="28"/>
  <c r="BP35" i="27"/>
  <c r="BP9" i="27"/>
  <c r="BE9" i="27"/>
  <c r="BP35" i="28"/>
  <c r="BP9" i="28"/>
  <c r="BE9" i="28"/>
  <c r="Q8" i="28"/>
  <c r="O7" i="28"/>
  <c r="I7" i="28" s="1"/>
  <c r="I6" i="27"/>
  <c r="Q7" i="27"/>
  <c r="O7" i="29"/>
  <c r="BP11" i="29"/>
  <c r="BE37" i="29"/>
  <c r="BE11" i="29"/>
  <c r="BO19" i="28"/>
  <c r="BP11" i="27"/>
  <c r="BE11" i="27"/>
  <c r="BE37" i="27"/>
  <c r="BO43" i="27"/>
  <c r="BO45" i="27"/>
  <c r="Q7" i="29"/>
  <c r="I6" i="29"/>
  <c r="O15" i="27"/>
  <c r="O7" i="25"/>
  <c r="Q7" i="25"/>
  <c r="I6" i="25"/>
  <c r="Q7" i="24"/>
  <c r="I6" i="24"/>
  <c r="O7" i="24"/>
  <c r="X20" i="2" a="1"/>
  <c r="Y20" i="2" a="1"/>
  <c r="M19" i="2" a="1"/>
  <c r="M21" i="2" a="1"/>
  <c r="Z20" i="2" a="1"/>
  <c r="AB20" i="2" a="1"/>
  <c r="M20" i="2" a="1"/>
  <c r="W20" i="2" a="1"/>
  <c r="AJ19" i="2" l="1"/>
  <c r="M21" i="2"/>
  <c r="O21" i="2" s="1"/>
  <c r="M19" i="2"/>
  <c r="O19" i="2" s="1"/>
  <c r="M20" i="2"/>
  <c r="O20" i="2" s="1"/>
  <c r="AK20" i="2" s="1"/>
  <c r="AB20" i="2"/>
  <c r="Z20" i="2"/>
  <c r="X20" i="2"/>
  <c r="W20" i="2"/>
  <c r="Y20" i="2"/>
  <c r="Q8" i="32"/>
  <c r="I7" i="32"/>
  <c r="Q8" i="31"/>
  <c r="O11" i="34"/>
  <c r="O9" i="32"/>
  <c r="Q7" i="30"/>
  <c r="I6" i="30"/>
  <c r="Q8" i="34"/>
  <c r="I7" i="34"/>
  <c r="I7" i="35"/>
  <c r="Q8" i="35"/>
  <c r="O9" i="30"/>
  <c r="O9" i="35"/>
  <c r="O7" i="31"/>
  <c r="I7" i="31" s="1"/>
  <c r="I6" i="31"/>
  <c r="O9" i="33"/>
  <c r="Q8" i="33"/>
  <c r="I7" i="33"/>
  <c r="O8" i="28"/>
  <c r="I7" i="29"/>
  <c r="Q8" i="29"/>
  <c r="O8" i="29"/>
  <c r="O16" i="27"/>
  <c r="Q9" i="28"/>
  <c r="Q8" i="27"/>
  <c r="I7" i="27"/>
  <c r="O8" i="25"/>
  <c r="Q8" i="25"/>
  <c r="I7" i="25"/>
  <c r="O8" i="24"/>
  <c r="I7" i="24"/>
  <c r="Q8" i="24"/>
  <c r="AK21" i="2" l="1"/>
  <c r="AK19" i="2"/>
  <c r="I8" i="34"/>
  <c r="Q9" i="34"/>
  <c r="Q9" i="33"/>
  <c r="I8" i="33"/>
  <c r="Q9" i="31"/>
  <c r="O10" i="35"/>
  <c r="O8" i="31"/>
  <c r="I8" i="31" s="1"/>
  <c r="O10" i="30"/>
  <c r="I8" i="32"/>
  <c r="Q9" i="32"/>
  <c r="Q8" i="30"/>
  <c r="I7" i="30"/>
  <c r="Q9" i="35"/>
  <c r="I8" i="35"/>
  <c r="O10" i="32"/>
  <c r="O10" i="33"/>
  <c r="O12" i="34"/>
  <c r="Q9" i="29"/>
  <c r="I8" i="29"/>
  <c r="Q10" i="28"/>
  <c r="Q9" i="27"/>
  <c r="I8" i="27"/>
  <c r="O9" i="28"/>
  <c r="I9" i="28" s="1"/>
  <c r="I8" i="28"/>
  <c r="O17" i="27"/>
  <c r="O9" i="29"/>
  <c r="I8" i="25"/>
  <c r="Q9" i="25"/>
  <c r="O9" i="25"/>
  <c r="O9" i="24"/>
  <c r="I8" i="24"/>
  <c r="Q9" i="24"/>
  <c r="I9" i="35" l="1"/>
  <c r="Q10" i="35"/>
  <c r="O11" i="30"/>
  <c r="Q10" i="31"/>
  <c r="Q10" i="33"/>
  <c r="I9" i="33"/>
  <c r="BC5" i="33" s="1"/>
  <c r="O9" i="31"/>
  <c r="O13" i="34"/>
  <c r="Q9" i="30"/>
  <c r="I8" i="30"/>
  <c r="O11" i="35"/>
  <c r="Q10" i="34"/>
  <c r="I9" i="34"/>
  <c r="O11" i="33"/>
  <c r="O11" i="32"/>
  <c r="Q10" i="32"/>
  <c r="I9" i="32"/>
  <c r="O18" i="27"/>
  <c r="O10" i="29"/>
  <c r="O10" i="28"/>
  <c r="Q11" i="28"/>
  <c r="I9" i="29"/>
  <c r="Q10" i="29"/>
  <c r="Q10" i="27"/>
  <c r="I9" i="27"/>
  <c r="BC5" i="27" s="1"/>
  <c r="I9" i="25"/>
  <c r="Q10" i="25"/>
  <c r="O10" i="25"/>
  <c r="I9" i="24"/>
  <c r="Q10" i="24"/>
  <c r="O10" i="24"/>
  <c r="BN5" i="33" l="1"/>
  <c r="BC31" i="33"/>
  <c r="BN31" i="33" s="1"/>
  <c r="BN5" i="27"/>
  <c r="BC31" i="27"/>
  <c r="BN31" i="27" s="1"/>
  <c r="O10" i="31"/>
  <c r="I10" i="31" s="1"/>
  <c r="I9" i="31"/>
  <c r="O14" i="34"/>
  <c r="Q11" i="31"/>
  <c r="I10" i="32"/>
  <c r="Q11" i="32"/>
  <c r="O12" i="30"/>
  <c r="Q10" i="30"/>
  <c r="I9" i="30"/>
  <c r="BC5" i="30" s="1"/>
  <c r="Q11" i="34"/>
  <c r="I10" i="34"/>
  <c r="O12" i="33"/>
  <c r="O12" i="35"/>
  <c r="I10" i="35"/>
  <c r="Q11" i="35"/>
  <c r="O12" i="32"/>
  <c r="Q11" i="33"/>
  <c r="I10" i="33"/>
  <c r="O19" i="27"/>
  <c r="I10" i="27"/>
  <c r="Q11" i="27"/>
  <c r="O11" i="28"/>
  <c r="Q11" i="29"/>
  <c r="I10" i="29"/>
  <c r="O11" i="29"/>
  <c r="I10" i="28"/>
  <c r="Q12" i="28"/>
  <c r="O11" i="25"/>
  <c r="Q11" i="25"/>
  <c r="I10" i="25"/>
  <c r="I10" i="24"/>
  <c r="Q11" i="24"/>
  <c r="O11" i="24"/>
  <c r="BN5" i="30" l="1"/>
  <c r="BC31" i="30"/>
  <c r="BN31" i="30" s="1"/>
  <c r="O13" i="32"/>
  <c r="O15" i="34"/>
  <c r="BC5" i="32"/>
  <c r="Q12" i="31"/>
  <c r="I10" i="30"/>
  <c r="Q11" i="30"/>
  <c r="O13" i="33"/>
  <c r="Q12" i="33"/>
  <c r="I11" i="33"/>
  <c r="Q12" i="34"/>
  <c r="I11" i="34"/>
  <c r="BC5" i="34" s="1"/>
  <c r="O11" i="31"/>
  <c r="O13" i="35"/>
  <c r="O13" i="30"/>
  <c r="I11" i="35"/>
  <c r="Q12" i="35"/>
  <c r="BC5" i="35"/>
  <c r="Q12" i="32"/>
  <c r="I11" i="32"/>
  <c r="O12" i="28"/>
  <c r="I12" i="28" s="1"/>
  <c r="O12" i="29"/>
  <c r="BC5" i="29"/>
  <c r="I11" i="29"/>
  <c r="Q12" i="29"/>
  <c r="O20" i="27"/>
  <c r="Q12" i="27"/>
  <c r="I11" i="27"/>
  <c r="I11" i="28"/>
  <c r="BC5" i="28" s="1"/>
  <c r="Q13" i="28"/>
  <c r="I11" i="25"/>
  <c r="Q12" i="25"/>
  <c r="O12" i="25"/>
  <c r="I11" i="24"/>
  <c r="Q12" i="24"/>
  <c r="O12" i="24"/>
  <c r="BN5" i="35" l="1"/>
  <c r="BC31" i="35"/>
  <c r="BN31" i="35" s="1"/>
  <c r="BN5" i="34"/>
  <c r="BC31" i="34"/>
  <c r="BN31" i="34" s="1"/>
  <c r="BN5" i="32"/>
  <c r="BC31" i="32"/>
  <c r="BN31" i="32" s="1"/>
  <c r="BN5" i="29"/>
  <c r="BC31" i="29"/>
  <c r="BN31" i="29" s="1"/>
  <c r="BN5" i="28"/>
  <c r="BC31" i="28"/>
  <c r="BN31" i="28" s="1"/>
  <c r="O14" i="32"/>
  <c r="O12" i="31"/>
  <c r="I12" i="31" s="1"/>
  <c r="I11" i="31"/>
  <c r="BC5" i="31" s="1"/>
  <c r="O14" i="33"/>
  <c r="Q13" i="31"/>
  <c r="Q13" i="34"/>
  <c r="I12" i="34"/>
  <c r="Q12" i="30"/>
  <c r="I11" i="30"/>
  <c r="Q13" i="35"/>
  <c r="I12" i="35"/>
  <c r="O14" i="30"/>
  <c r="O16" i="34"/>
  <c r="Q13" i="32"/>
  <c r="I12" i="32"/>
  <c r="O14" i="35"/>
  <c r="I12" i="33"/>
  <c r="Q13" i="33"/>
  <c r="Q14" i="28"/>
  <c r="Q13" i="29"/>
  <c r="I12" i="29"/>
  <c r="O13" i="28"/>
  <c r="O13" i="29"/>
  <c r="Q13" i="27"/>
  <c r="I12" i="27"/>
  <c r="O21" i="27"/>
  <c r="Q13" i="25"/>
  <c r="I12" i="25"/>
  <c r="O13" i="25"/>
  <c r="O13" i="24"/>
  <c r="Q13" i="24"/>
  <c r="I12" i="24"/>
  <c r="BN5" i="31" l="1"/>
  <c r="BC31" i="31"/>
  <c r="BN31" i="31" s="1"/>
  <c r="Q14" i="31"/>
  <c r="Q14" i="35"/>
  <c r="I13" i="35"/>
  <c r="O17" i="34"/>
  <c r="I12" i="30"/>
  <c r="Q13" i="30"/>
  <c r="Q14" i="34"/>
  <c r="I13" i="34"/>
  <c r="O13" i="31"/>
  <c r="I13" i="31" s="1"/>
  <c r="O15" i="35"/>
  <c r="O15" i="33"/>
  <c r="Q14" i="32"/>
  <c r="I13" i="32"/>
  <c r="O15" i="30"/>
  <c r="Q14" i="33"/>
  <c r="I13" i="33"/>
  <c r="O15" i="32"/>
  <c r="O14" i="28"/>
  <c r="I14" i="28" s="1"/>
  <c r="Q14" i="29"/>
  <c r="I13" i="29"/>
  <c r="O22" i="27"/>
  <c r="Q14" i="27"/>
  <c r="I13" i="27"/>
  <c r="O14" i="29"/>
  <c r="Q15" i="28"/>
  <c r="I13" i="28"/>
  <c r="O14" i="25"/>
  <c r="Q14" i="25"/>
  <c r="I13" i="25"/>
  <c r="I13" i="24"/>
  <c r="Q14" i="24"/>
  <c r="O14" i="24"/>
  <c r="O18" i="34" l="1"/>
  <c r="Q15" i="35"/>
  <c r="I14" i="35"/>
  <c r="Q15" i="34"/>
  <c r="I14" i="34"/>
  <c r="Q15" i="32"/>
  <c r="I14" i="32"/>
  <c r="O16" i="35"/>
  <c r="O16" i="33"/>
  <c r="O14" i="31"/>
  <c r="I14" i="31" s="1"/>
  <c r="O16" i="32"/>
  <c r="I14" i="33"/>
  <c r="Q15" i="33"/>
  <c r="Q14" i="30"/>
  <c r="I13" i="30"/>
  <c r="Q15" i="31"/>
  <c r="O16" i="30"/>
  <c r="I14" i="27"/>
  <c r="Q15" i="27"/>
  <c r="O23" i="27"/>
  <c r="Q16" i="28"/>
  <c r="O15" i="28"/>
  <c r="I15" i="28" s="1"/>
  <c r="Q15" i="29"/>
  <c r="I14" i="29"/>
  <c r="O15" i="29"/>
  <c r="Q15" i="25"/>
  <c r="I14" i="25"/>
  <c r="O15" i="25"/>
  <c r="I14" i="24"/>
  <c r="Q15" i="24"/>
  <c r="O15" i="24"/>
  <c r="O17" i="33" l="1"/>
  <c r="Q16" i="31"/>
  <c r="Q16" i="32"/>
  <c r="I15" i="32"/>
  <c r="Q15" i="30"/>
  <c r="I14" i="30"/>
  <c r="Q16" i="35"/>
  <c r="I15" i="35"/>
  <c r="O19" i="34"/>
  <c r="O17" i="30"/>
  <c r="Q16" i="34"/>
  <c r="I15" i="34"/>
  <c r="O17" i="35"/>
  <c r="Q16" i="33"/>
  <c r="I15" i="33"/>
  <c r="BN7" i="33" s="1"/>
  <c r="O17" i="32"/>
  <c r="O15" i="31"/>
  <c r="I15" i="31" s="1"/>
  <c r="Q17" i="28"/>
  <c r="O24" i="27"/>
  <c r="O16" i="29"/>
  <c r="Q16" i="29"/>
  <c r="I15" i="29"/>
  <c r="Q16" i="27"/>
  <c r="I15" i="27"/>
  <c r="BN7" i="27" s="1"/>
  <c r="O16" i="28"/>
  <c r="I15" i="25"/>
  <c r="Q16" i="25"/>
  <c r="O16" i="25"/>
  <c r="I15" i="24"/>
  <c r="Q16" i="24"/>
  <c r="O16" i="24"/>
  <c r="BN33" i="33" l="1"/>
  <c r="BC7" i="33"/>
  <c r="BC33" i="33"/>
  <c r="I16" i="33"/>
  <c r="Q17" i="33"/>
  <c r="O18" i="35"/>
  <c r="Q17" i="31"/>
  <c r="I16" i="31"/>
  <c r="O20" i="34"/>
  <c r="O18" i="32"/>
  <c r="I16" i="35"/>
  <c r="BN7" i="35" s="1"/>
  <c r="Q17" i="35"/>
  <c r="O16" i="31"/>
  <c r="Q17" i="34"/>
  <c r="I16" i="34"/>
  <c r="Q16" i="30"/>
  <c r="I15" i="30"/>
  <c r="BN7" i="30" s="1"/>
  <c r="O18" i="33"/>
  <c r="I16" i="32"/>
  <c r="BN7" i="32" s="1"/>
  <c r="Q17" i="32"/>
  <c r="O18" i="30"/>
  <c r="O25" i="27"/>
  <c r="Q17" i="29"/>
  <c r="I16" i="29"/>
  <c r="BN7" i="29" s="1"/>
  <c r="Q18" i="28"/>
  <c r="O17" i="29"/>
  <c r="BC7" i="27"/>
  <c r="BN33" i="27"/>
  <c r="BC33" i="27"/>
  <c r="Q17" i="27"/>
  <c r="I16" i="27"/>
  <c r="O17" i="28"/>
  <c r="I17" i="28" s="1"/>
  <c r="BN7" i="28" s="1"/>
  <c r="I16" i="28"/>
  <c r="O17" i="25"/>
  <c r="I16" i="25"/>
  <c r="Q17" i="25"/>
  <c r="O17" i="24"/>
  <c r="Q17" i="24"/>
  <c r="I16" i="24"/>
  <c r="O19" i="35" l="1"/>
  <c r="I17" i="35"/>
  <c r="Q18" i="35"/>
  <c r="Q18" i="31"/>
  <c r="O19" i="30"/>
  <c r="I17" i="33"/>
  <c r="Q18" i="33"/>
  <c r="BN33" i="35"/>
  <c r="BC7" i="35"/>
  <c r="BC33" i="35"/>
  <c r="O19" i="32"/>
  <c r="BN33" i="30"/>
  <c r="BC7" i="30"/>
  <c r="BC33" i="30"/>
  <c r="O21" i="34"/>
  <c r="BN33" i="32"/>
  <c r="BC7" i="32"/>
  <c r="BC33" i="32"/>
  <c r="O19" i="33"/>
  <c r="Q17" i="30"/>
  <c r="I16" i="30"/>
  <c r="I17" i="32"/>
  <c r="Q18" i="32"/>
  <c r="Q18" i="34"/>
  <c r="I17" i="34"/>
  <c r="BN7" i="34" s="1"/>
  <c r="O17" i="31"/>
  <c r="I17" i="31" s="1"/>
  <c r="BN7" i="31" s="1"/>
  <c r="Q19" i="28"/>
  <c r="O18" i="28"/>
  <c r="I18" i="28" s="1"/>
  <c r="BN33" i="29"/>
  <c r="BC7" i="29"/>
  <c r="BC33" i="29"/>
  <c r="I17" i="29"/>
  <c r="Q18" i="29"/>
  <c r="O26" i="27"/>
  <c r="BC7" i="28"/>
  <c r="BN33" i="28"/>
  <c r="BC33" i="28"/>
  <c r="I17" i="27"/>
  <c r="Q18" i="27"/>
  <c r="O18" i="29"/>
  <c r="Q18" i="25"/>
  <c r="I17" i="25"/>
  <c r="O18" i="25"/>
  <c r="I17" i="24"/>
  <c r="Q18" i="24"/>
  <c r="O18" i="24"/>
  <c r="BC7" i="34" l="1"/>
  <c r="BN33" i="34"/>
  <c r="BC33" i="34"/>
  <c r="BN33" i="31"/>
  <c r="BC7" i="31"/>
  <c r="BC33" i="31"/>
  <c r="Q18" i="30"/>
  <c r="I17" i="30"/>
  <c r="O20" i="30"/>
  <c r="Q19" i="31"/>
  <c r="O20" i="32"/>
  <c r="Q19" i="32"/>
  <c r="I18" i="32"/>
  <c r="Q19" i="35"/>
  <c r="I18" i="35"/>
  <c r="O20" i="33"/>
  <c r="O22" i="34"/>
  <c r="Q19" i="33"/>
  <c r="I18" i="33"/>
  <c r="O20" i="35"/>
  <c r="Q19" i="34"/>
  <c r="I18" i="34"/>
  <c r="O18" i="31"/>
  <c r="O19" i="28"/>
  <c r="I19" i="28" s="1"/>
  <c r="O27" i="27"/>
  <c r="Q20" i="28"/>
  <c r="O19" i="29"/>
  <c r="Q19" i="29"/>
  <c r="I18" i="29"/>
  <c r="Q19" i="27"/>
  <c r="I18" i="27"/>
  <c r="O19" i="25"/>
  <c r="I18" i="25"/>
  <c r="Q19" i="25"/>
  <c r="Q19" i="24"/>
  <c r="I18" i="24"/>
  <c r="O19" i="24"/>
  <c r="Q20" i="35" l="1"/>
  <c r="I19" i="35"/>
  <c r="O21" i="30"/>
  <c r="Q19" i="30"/>
  <c r="I18" i="30"/>
  <c r="O23" i="34"/>
  <c r="O21" i="32"/>
  <c r="O19" i="31"/>
  <c r="I19" i="33"/>
  <c r="Q20" i="33"/>
  <c r="Q20" i="32"/>
  <c r="I19" i="32"/>
  <c r="I18" i="31"/>
  <c r="O21" i="35"/>
  <c r="Q20" i="31"/>
  <c r="I19" i="34"/>
  <c r="Q20" i="34"/>
  <c r="O21" i="33"/>
  <c r="O28" i="27"/>
  <c r="Q21" i="28"/>
  <c r="I19" i="27"/>
  <c r="Q20" i="27"/>
  <c r="O20" i="28"/>
  <c r="I20" i="28" s="1"/>
  <c r="Q20" i="29"/>
  <c r="I19" i="29"/>
  <c r="O20" i="29"/>
  <c r="I19" i="25"/>
  <c r="Q20" i="25"/>
  <c r="O20" i="25"/>
  <c r="O20" i="24"/>
  <c r="I19" i="24"/>
  <c r="Q20" i="24"/>
  <c r="Q21" i="32" l="1"/>
  <c r="I20" i="32"/>
  <c r="O22" i="30"/>
  <c r="I19" i="30"/>
  <c r="Q20" i="30"/>
  <c r="O20" i="31"/>
  <c r="I20" i="31" s="1"/>
  <c r="Q21" i="34"/>
  <c r="I20" i="34"/>
  <c r="Q21" i="33"/>
  <c r="I20" i="33"/>
  <c r="Q21" i="31"/>
  <c r="O22" i="35"/>
  <c r="O22" i="32"/>
  <c r="I19" i="31"/>
  <c r="Q21" i="35"/>
  <c r="I20" i="35"/>
  <c r="O22" i="33"/>
  <c r="O24" i="34"/>
  <c r="O21" i="29"/>
  <c r="Q21" i="29"/>
  <c r="I20" i="29"/>
  <c r="O29" i="27"/>
  <c r="Q21" i="27"/>
  <c r="I20" i="27"/>
  <c r="Q22" i="28"/>
  <c r="O21" i="28"/>
  <c r="O21" i="25"/>
  <c r="Q21" i="25"/>
  <c r="I20" i="25"/>
  <c r="I20" i="24"/>
  <c r="Q21" i="24"/>
  <c r="O21" i="24"/>
  <c r="O23" i="33" l="1"/>
  <c r="O23" i="30"/>
  <c r="O25" i="34"/>
  <c r="Q22" i="35"/>
  <c r="I21" i="35"/>
  <c r="Q21" i="30"/>
  <c r="I20" i="30"/>
  <c r="Q22" i="33"/>
  <c r="I21" i="33"/>
  <c r="BC35" i="33" s="1"/>
  <c r="O23" i="32"/>
  <c r="O23" i="35"/>
  <c r="Q22" i="34"/>
  <c r="I21" i="34"/>
  <c r="Q22" i="32"/>
  <c r="I21" i="32"/>
  <c r="O21" i="31"/>
  <c r="I21" i="31" s="1"/>
  <c r="Q22" i="31"/>
  <c r="Q22" i="27"/>
  <c r="I21" i="27"/>
  <c r="BC35" i="27" s="1"/>
  <c r="O22" i="29"/>
  <c r="O30" i="27"/>
  <c r="O22" i="28"/>
  <c r="I21" i="28"/>
  <c r="Q22" i="29"/>
  <c r="I21" i="29"/>
  <c r="Q23" i="28"/>
  <c r="O22" i="25"/>
  <c r="I21" i="25"/>
  <c r="Q22" i="25"/>
  <c r="O22" i="24"/>
  <c r="I21" i="24"/>
  <c r="Q22" i="24"/>
  <c r="BC9" i="33" l="1"/>
  <c r="BN9" i="33"/>
  <c r="BN35" i="33"/>
  <c r="Q23" i="35"/>
  <c r="I22" i="35"/>
  <c r="BC35" i="35" s="1"/>
  <c r="O24" i="35"/>
  <c r="O26" i="34"/>
  <c r="O24" i="32"/>
  <c r="O24" i="30"/>
  <c r="I22" i="32"/>
  <c r="BC35" i="32" s="1"/>
  <c r="Q23" i="32"/>
  <c r="I22" i="33"/>
  <c r="Q23" i="33"/>
  <c r="Q23" i="31"/>
  <c r="O24" i="33"/>
  <c r="O22" i="31"/>
  <c r="I21" i="30"/>
  <c r="BC35" i="30" s="1"/>
  <c r="Q22" i="30"/>
  <c r="Q23" i="34"/>
  <c r="I22" i="34"/>
  <c r="Q24" i="28"/>
  <c r="Q23" i="29"/>
  <c r="I22" i="29"/>
  <c r="BC35" i="29" s="1"/>
  <c r="BC9" i="27"/>
  <c r="BN35" i="27"/>
  <c r="BN9" i="27"/>
  <c r="O23" i="28"/>
  <c r="I23" i="28" s="1"/>
  <c r="I22" i="28"/>
  <c r="O23" i="29"/>
  <c r="I22" i="27"/>
  <c r="Q23" i="27"/>
  <c r="Q23" i="25"/>
  <c r="I22" i="25"/>
  <c r="O23" i="25"/>
  <c r="Q23" i="24"/>
  <c r="I22" i="24"/>
  <c r="O23" i="24"/>
  <c r="BC35" i="28" l="1"/>
  <c r="BC9" i="28" s="1"/>
  <c r="O25" i="33"/>
  <c r="BN35" i="32"/>
  <c r="BC9" i="32"/>
  <c r="BN9" i="32"/>
  <c r="O25" i="35"/>
  <c r="O27" i="34"/>
  <c r="O23" i="31"/>
  <c r="Q24" i="34"/>
  <c r="I23" i="34"/>
  <c r="BC35" i="34" s="1"/>
  <c r="I22" i="31"/>
  <c r="Q24" i="35"/>
  <c r="I23" i="35"/>
  <c r="BN9" i="35"/>
  <c r="BC9" i="35"/>
  <c r="BN35" i="35"/>
  <c r="O25" i="32"/>
  <c r="O25" i="30"/>
  <c r="Q24" i="32"/>
  <c r="I23" i="32"/>
  <c r="Q23" i="30"/>
  <c r="I22" i="30"/>
  <c r="Q24" i="31"/>
  <c r="Q24" i="33"/>
  <c r="I23" i="33"/>
  <c r="BC9" i="30"/>
  <c r="BN35" i="30"/>
  <c r="BN9" i="30"/>
  <c r="Q24" i="27"/>
  <c r="I23" i="27"/>
  <c r="Q24" i="29"/>
  <c r="I23" i="29"/>
  <c r="O24" i="29"/>
  <c r="O24" i="28"/>
  <c r="I24" i="28" s="1"/>
  <c r="BN9" i="29"/>
  <c r="BC9" i="29"/>
  <c r="BN35" i="29"/>
  <c r="Q25" i="28"/>
  <c r="O24" i="25"/>
  <c r="I23" i="25"/>
  <c r="Q24" i="25"/>
  <c r="O24" i="24"/>
  <c r="I23" i="24"/>
  <c r="Q24" i="24"/>
  <c r="BN35" i="28" l="1"/>
  <c r="BN9" i="28"/>
  <c r="Q25" i="34"/>
  <c r="I24" i="34"/>
  <c r="O28" i="34"/>
  <c r="O26" i="35"/>
  <c r="O24" i="31"/>
  <c r="Q25" i="33"/>
  <c r="I24" i="33"/>
  <c r="O26" i="30"/>
  <c r="I23" i="31"/>
  <c r="BC35" i="31" s="1"/>
  <c r="Q25" i="35"/>
  <c r="I24" i="35"/>
  <c r="Q25" i="32"/>
  <c r="I24" i="32"/>
  <c r="Q25" i="31"/>
  <c r="O26" i="32"/>
  <c r="Q24" i="30"/>
  <c r="I23" i="30"/>
  <c r="BC9" i="34"/>
  <c r="BN9" i="34"/>
  <c r="BN35" i="34"/>
  <c r="O26" i="33"/>
  <c r="Q25" i="29"/>
  <c r="I24" i="29"/>
  <c r="I24" i="27"/>
  <c r="Q25" i="27"/>
  <c r="Q26" i="28"/>
  <c r="O25" i="28"/>
  <c r="I25" i="28" s="1"/>
  <c r="O25" i="29"/>
  <c r="I24" i="25"/>
  <c r="Q25" i="25"/>
  <c r="O25" i="25"/>
  <c r="Q25" i="24"/>
  <c r="I24" i="24"/>
  <c r="O25" i="24"/>
  <c r="BC9" i="31" l="1"/>
  <c r="BN35" i="31"/>
  <c r="BN9" i="31"/>
  <c r="O29" i="34"/>
  <c r="O27" i="35"/>
  <c r="Q26" i="32"/>
  <c r="I25" i="32"/>
  <c r="O27" i="30"/>
  <c r="O25" i="31"/>
  <c r="I25" i="31" s="1"/>
  <c r="Q26" i="35"/>
  <c r="I25" i="35"/>
  <c r="Q26" i="31"/>
  <c r="I24" i="31"/>
  <c r="Q25" i="30"/>
  <c r="I24" i="30"/>
  <c r="Q26" i="34"/>
  <c r="I25" i="34"/>
  <c r="O27" i="33"/>
  <c r="O27" i="32"/>
  <c r="Q26" i="33"/>
  <c r="I25" i="33"/>
  <c r="O26" i="29"/>
  <c r="Q26" i="27"/>
  <c r="I25" i="27"/>
  <c r="O26" i="28"/>
  <c r="I26" i="28" s="1"/>
  <c r="Q26" i="29"/>
  <c r="I25" i="29"/>
  <c r="Q27" i="28"/>
  <c r="O26" i="25"/>
  <c r="I25" i="25"/>
  <c r="Q26" i="25"/>
  <c r="O26" i="24"/>
  <c r="I25" i="24"/>
  <c r="Q26" i="24"/>
  <c r="Q27" i="32" l="1"/>
  <c r="I26" i="32"/>
  <c r="I26" i="34"/>
  <c r="Q27" i="34"/>
  <c r="Q26" i="30"/>
  <c r="I25" i="30"/>
  <c r="O30" i="34"/>
  <c r="O28" i="32"/>
  <c r="Q27" i="33"/>
  <c r="I26" i="33"/>
  <c r="O26" i="31"/>
  <c r="I26" i="31" s="1"/>
  <c r="Q27" i="31"/>
  <c r="O28" i="35"/>
  <c r="Q27" i="35"/>
  <c r="I26" i="35"/>
  <c r="O28" i="33"/>
  <c r="O28" i="30"/>
  <c r="O27" i="29"/>
  <c r="Q28" i="28"/>
  <c r="Q27" i="27"/>
  <c r="I26" i="27"/>
  <c r="O27" i="28"/>
  <c r="I27" i="28" s="1"/>
  <c r="Q27" i="29"/>
  <c r="I26" i="29"/>
  <c r="I26" i="25"/>
  <c r="Q27" i="25"/>
  <c r="O27" i="25"/>
  <c r="Q27" i="24"/>
  <c r="I26" i="24"/>
  <c r="O27" i="24"/>
  <c r="I27" i="33" l="1"/>
  <c r="Q28" i="33"/>
  <c r="Q28" i="34"/>
  <c r="I27" i="34"/>
  <c r="O29" i="33"/>
  <c r="Q27" i="30"/>
  <c r="I26" i="30"/>
  <c r="O29" i="30"/>
  <c r="O27" i="31"/>
  <c r="O29" i="35"/>
  <c r="Q28" i="31"/>
  <c r="O29" i="32"/>
  <c r="I27" i="32"/>
  <c r="Q28" i="32"/>
  <c r="Q28" i="35"/>
  <c r="I27" i="35"/>
  <c r="O28" i="29"/>
  <c r="I27" i="27"/>
  <c r="Q28" i="27"/>
  <c r="Q29" i="28"/>
  <c r="Q28" i="29"/>
  <c r="I27" i="29"/>
  <c r="O28" i="28"/>
  <c r="I28" i="28" s="1"/>
  <c r="BN37" i="28" s="1"/>
  <c r="O28" i="25"/>
  <c r="I27" i="25"/>
  <c r="Q28" i="25"/>
  <c r="O28" i="24"/>
  <c r="I27" i="24"/>
  <c r="Q28" i="24"/>
  <c r="O28" i="31" l="1"/>
  <c r="I28" i="31" s="1"/>
  <c r="O30" i="30"/>
  <c r="Q29" i="34"/>
  <c r="I28" i="34"/>
  <c r="BN37" i="34" s="1"/>
  <c r="Q29" i="33"/>
  <c r="I28" i="33"/>
  <c r="BN37" i="33" s="1"/>
  <c r="O30" i="32"/>
  <c r="O30" i="33"/>
  <c r="Q29" i="35"/>
  <c r="I28" i="35"/>
  <c r="Q29" i="32"/>
  <c r="I28" i="32"/>
  <c r="I27" i="30"/>
  <c r="Q28" i="30"/>
  <c r="Q29" i="31"/>
  <c r="O30" i="35"/>
  <c r="I27" i="31"/>
  <c r="BC11" i="28"/>
  <c r="BN11" i="28"/>
  <c r="BC37" i="28"/>
  <c r="Q30" i="28"/>
  <c r="O29" i="28"/>
  <c r="I28" i="27"/>
  <c r="BN37" i="27" s="1"/>
  <c r="Q29" i="27"/>
  <c r="O29" i="29"/>
  <c r="Q29" i="29"/>
  <c r="I28" i="29"/>
  <c r="I28" i="25"/>
  <c r="Q29" i="25"/>
  <c r="O29" i="25"/>
  <c r="I28" i="24"/>
  <c r="Q29" i="24"/>
  <c r="O29" i="24"/>
  <c r="BC11" i="33" l="1"/>
  <c r="BC37" i="33"/>
  <c r="BN11" i="33"/>
  <c r="Q30" i="32"/>
  <c r="K31" i="32" s="1"/>
  <c r="I29" i="32"/>
  <c r="BN37" i="32" s="1"/>
  <c r="BC11" i="34"/>
  <c r="BC37" i="34"/>
  <c r="BN11" i="34"/>
  <c r="I29" i="34"/>
  <c r="Q30" i="34"/>
  <c r="BN37" i="31"/>
  <c r="Q30" i="35"/>
  <c r="K31" i="35" s="1"/>
  <c r="I29" i="35"/>
  <c r="BN37" i="35" s="1"/>
  <c r="Q30" i="33"/>
  <c r="K31" i="33" s="1"/>
  <c r="I29" i="33"/>
  <c r="Q29" i="30"/>
  <c r="I28" i="30"/>
  <c r="BN37" i="30" s="1"/>
  <c r="O29" i="31"/>
  <c r="I29" i="31" s="1"/>
  <c r="Q30" i="31"/>
  <c r="Q30" i="27"/>
  <c r="I29" i="27"/>
  <c r="BC37" i="27"/>
  <c r="BC11" i="27"/>
  <c r="BN11" i="27"/>
  <c r="O30" i="28"/>
  <c r="I29" i="28"/>
  <c r="Q30" i="29"/>
  <c r="I29" i="29"/>
  <c r="BN37" i="29" s="1"/>
  <c r="O30" i="29"/>
  <c r="O30" i="25"/>
  <c r="Q30" i="25"/>
  <c r="I29" i="25"/>
  <c r="Q30" i="24"/>
  <c r="I29" i="24"/>
  <c r="O30" i="24"/>
  <c r="BC37" i="30" l="1"/>
  <c r="BC11" i="30"/>
  <c r="BN11" i="30"/>
  <c r="Q30" i="30"/>
  <c r="I29" i="30"/>
  <c r="BC11" i="31"/>
  <c r="BC37" i="31"/>
  <c r="BN11" i="31"/>
  <c r="I30" i="35"/>
  <c r="I30" i="33"/>
  <c r="BC11" i="32"/>
  <c r="BC37" i="32"/>
  <c r="BN11" i="32"/>
  <c r="I30" i="34"/>
  <c r="K31" i="34"/>
  <c r="I30" i="32"/>
  <c r="O30" i="31"/>
  <c r="BN11" i="35"/>
  <c r="BC37" i="35"/>
  <c r="BC11" i="35"/>
  <c r="I30" i="29"/>
  <c r="K31" i="28"/>
  <c r="K31" i="29"/>
  <c r="I30" i="28"/>
  <c r="BN11" i="29"/>
  <c r="BC37" i="29"/>
  <c r="BC11" i="29"/>
  <c r="I30" i="27"/>
  <c r="K31" i="27"/>
  <c r="I30" i="25"/>
  <c r="K31" i="25"/>
  <c r="K31" i="24"/>
  <c r="I30" i="24"/>
  <c r="K31" i="31" l="1"/>
  <c r="I30" i="30"/>
  <c r="K31" i="30"/>
  <c r="I30" i="31"/>
  <c r="O4" i="21" l="1"/>
  <c r="AV34" i="26"/>
  <c r="AW34" i="26" s="1"/>
  <c r="AU34" i="26"/>
  <c r="AM34" i="26"/>
  <c r="AN34" i="26" s="1"/>
  <c r="AO34" i="26" s="1"/>
  <c r="AI34" i="26"/>
  <c r="AJ34" i="26" s="1"/>
  <c r="AA34" i="26"/>
  <c r="AB34" i="26" s="1"/>
  <c r="AC34" i="26" s="1"/>
  <c r="O34" i="26"/>
  <c r="P34" i="26" s="1"/>
  <c r="Q34" i="26" s="1"/>
  <c r="AQ4" i="26"/>
  <c r="AU4" i="26" s="1"/>
  <c r="AM4" i="26"/>
  <c r="AO3" i="26" s="1"/>
  <c r="C4" i="26"/>
  <c r="E3" i="26" s="1"/>
  <c r="AV4" i="26" l="1"/>
  <c r="AW4" i="26" s="1"/>
  <c r="AW3" i="26"/>
  <c r="AU5" i="26"/>
  <c r="AN4" i="26"/>
  <c r="AM5" i="26"/>
  <c r="AR4" i="26"/>
  <c r="AS4" i="26" s="1"/>
  <c r="AQ5" i="26"/>
  <c r="AS3" i="26"/>
  <c r="G4" i="26"/>
  <c r="C5" i="26"/>
  <c r="D5" i="26" s="1"/>
  <c r="E5" i="26" s="1"/>
  <c r="D4" i="26"/>
  <c r="E4" i="26" s="1"/>
  <c r="AQ6" i="26" l="1"/>
  <c r="AR5" i="26"/>
  <c r="AS5" i="26" s="1"/>
  <c r="AU6" i="26"/>
  <c r="AV5" i="26"/>
  <c r="AW5" i="26" s="1"/>
  <c r="AN5" i="26"/>
  <c r="AM6" i="26"/>
  <c r="G5" i="26"/>
  <c r="G6" i="26" s="1"/>
  <c r="H6" i="26" s="1"/>
  <c r="I6" i="26" s="1"/>
  <c r="I3" i="26"/>
  <c r="K4" i="26"/>
  <c r="H4" i="26"/>
  <c r="I4" i="26" s="1"/>
  <c r="C6" i="26"/>
  <c r="P18" i="2" l="1"/>
  <c r="AL18" i="2" s="1"/>
  <c r="V21" i="2"/>
  <c r="E8" i="2"/>
  <c r="D7" i="2"/>
  <c r="AQ7" i="26"/>
  <c r="AR6" i="26"/>
  <c r="AS6" i="26" s="1"/>
  <c r="AM7" i="26"/>
  <c r="AN6" i="26"/>
  <c r="AV6" i="26"/>
  <c r="AW6" i="26" s="1"/>
  <c r="AU7" i="26"/>
  <c r="O4" i="26"/>
  <c r="M3" i="26"/>
  <c r="H5" i="26"/>
  <c r="I5" i="26" s="1"/>
  <c r="G7" i="26"/>
  <c r="H7" i="26"/>
  <c r="I7" i="26" s="1"/>
  <c r="G8" i="26"/>
  <c r="C7" i="26"/>
  <c r="D6" i="26"/>
  <c r="E6" i="26" s="1"/>
  <c r="I7" i="2" a="1"/>
  <c r="X7" i="2" a="1"/>
  <c r="T7" i="2" a="1"/>
  <c r="Z7" i="2" a="1"/>
  <c r="K7" i="2" a="1"/>
  <c r="P21" i="2" a="1"/>
  <c r="S7" i="2" a="1"/>
  <c r="P20" i="2" a="1"/>
  <c r="W7" i="2" a="1"/>
  <c r="Z21" i="2" a="1"/>
  <c r="O7" i="2" a="1"/>
  <c r="U7" i="2" a="1"/>
  <c r="Q7" i="2" a="1"/>
  <c r="AB21" i="2" a="1"/>
  <c r="P19" i="2" a="1"/>
  <c r="Y7" i="2" a="1"/>
  <c r="P7" i="2" a="1"/>
  <c r="R7" i="2" a="1"/>
  <c r="Y21" i="2" a="1"/>
  <c r="V7" i="2" a="1"/>
  <c r="W21" i="2" a="1"/>
  <c r="X21" i="2" a="1"/>
  <c r="K7" i="2" l="1"/>
  <c r="P19" i="2"/>
  <c r="Q19" i="2" s="1"/>
  <c r="P20" i="2"/>
  <c r="Q20" i="2" s="1"/>
  <c r="J20" i="2" s="1"/>
  <c r="P21" i="2"/>
  <c r="S21" i="2" s="1"/>
  <c r="AB21" i="2"/>
  <c r="Y21" i="2"/>
  <c r="Z21" i="2"/>
  <c r="W21" i="2"/>
  <c r="X21" i="2"/>
  <c r="K22" i="2"/>
  <c r="AJ22" i="2" s="1"/>
  <c r="V23" i="2"/>
  <c r="Z7" i="2"/>
  <c r="T7" i="2"/>
  <c r="Y7" i="2"/>
  <c r="S7" i="2"/>
  <c r="X7" i="2"/>
  <c r="R7" i="2"/>
  <c r="W7" i="2"/>
  <c r="V7" i="2"/>
  <c r="U7" i="2"/>
  <c r="O7" i="2"/>
  <c r="Q7" i="2"/>
  <c r="P7" i="2"/>
  <c r="L7" i="2"/>
  <c r="I7" i="2"/>
  <c r="E9" i="2"/>
  <c r="D8" i="2"/>
  <c r="AM8" i="26"/>
  <c r="AN7" i="26"/>
  <c r="AO7" i="26" s="1"/>
  <c r="AU8" i="26"/>
  <c r="AV7" i="26"/>
  <c r="AW7" i="26" s="1"/>
  <c r="AQ8" i="26"/>
  <c r="AR7" i="26"/>
  <c r="AS7" i="26" s="1"/>
  <c r="P4" i="26"/>
  <c r="Q4" i="26" s="1"/>
  <c r="O5" i="26"/>
  <c r="S4" i="26"/>
  <c r="Q3" i="26"/>
  <c r="G9" i="26"/>
  <c r="H8" i="26"/>
  <c r="I8" i="26" s="1"/>
  <c r="C8" i="26"/>
  <c r="D7" i="26"/>
  <c r="E7" i="26" s="1"/>
  <c r="U8" i="2" a="1"/>
  <c r="T8" i="2" a="1"/>
  <c r="W8" i="2" a="1"/>
  <c r="R8" i="2" a="1"/>
  <c r="K25" i="2" a="1"/>
  <c r="Z8" i="2" a="1"/>
  <c r="O8" i="2" a="1"/>
  <c r="V8" i="2" a="1"/>
  <c r="K8" i="2" a="1"/>
  <c r="J8" i="2" a="1"/>
  <c r="W23" i="2" a="1"/>
  <c r="I8" i="2" a="1"/>
  <c r="X8" i="2" a="1"/>
  <c r="S8" i="2" a="1"/>
  <c r="P8" i="2" a="1"/>
  <c r="Q8" i="2" a="1"/>
  <c r="AB23" i="2" a="1"/>
  <c r="K23" i="2" a="1"/>
  <c r="Z23" i="2" a="1"/>
  <c r="X23" i="2" a="1"/>
  <c r="Y23" i="2" a="1"/>
  <c r="K24" i="2" a="1"/>
  <c r="Y8" i="2" a="1"/>
  <c r="S20" i="2" l="1"/>
  <c r="AL20" i="2"/>
  <c r="AL21" i="2"/>
  <c r="J19" i="2"/>
  <c r="Q21" i="2"/>
  <c r="J21" i="2" s="1"/>
  <c r="Z23" i="2"/>
  <c r="W23" i="2"/>
  <c r="Y23" i="2"/>
  <c r="X23" i="2"/>
  <c r="AB23" i="2"/>
  <c r="K23" i="2"/>
  <c r="L23" i="2" s="1"/>
  <c r="AJ25" i="2" s="1"/>
  <c r="K25" i="2"/>
  <c r="L25" i="2" s="1"/>
  <c r="AJ23" i="2" s="1"/>
  <c r="K24" i="2"/>
  <c r="L24" i="2" s="1"/>
  <c r="AJ24" i="2" s="1"/>
  <c r="S19" i="2"/>
  <c r="M22" i="2"/>
  <c r="AK22" i="2" s="1"/>
  <c r="V24" i="2"/>
  <c r="W8" i="2"/>
  <c r="V8" i="2"/>
  <c r="U8" i="2"/>
  <c r="R8" i="2"/>
  <c r="Z8" i="2"/>
  <c r="T8" i="2"/>
  <c r="Y8" i="2"/>
  <c r="S8" i="2"/>
  <c r="X8" i="2"/>
  <c r="O8" i="2"/>
  <c r="Q8" i="2"/>
  <c r="P8" i="2"/>
  <c r="K8" i="2"/>
  <c r="J8" i="2"/>
  <c r="L8" i="2" s="1"/>
  <c r="I8" i="2"/>
  <c r="E10" i="2"/>
  <c r="D9" i="2"/>
  <c r="AV8" i="26"/>
  <c r="AW8" i="26" s="1"/>
  <c r="AU9" i="26"/>
  <c r="AM9" i="26"/>
  <c r="AN8" i="26"/>
  <c r="AO8" i="26" s="1"/>
  <c r="AQ9" i="26"/>
  <c r="AR8" i="26"/>
  <c r="AS8" i="26" s="1"/>
  <c r="W4" i="26"/>
  <c r="U3" i="26"/>
  <c r="S5" i="26"/>
  <c r="T4" i="26"/>
  <c r="U4" i="26" s="1"/>
  <c r="O6" i="26"/>
  <c r="P5" i="26"/>
  <c r="Q5" i="26" s="1"/>
  <c r="G10" i="26"/>
  <c r="H9" i="26"/>
  <c r="I9" i="26" s="1"/>
  <c r="C9" i="26"/>
  <c r="D8" i="26"/>
  <c r="E8" i="26" s="1"/>
  <c r="I9" i="2" a="1"/>
  <c r="M24" i="2" a="1"/>
  <c r="Q9" i="2" a="1"/>
  <c r="O9" i="2" a="1"/>
  <c r="M23" i="2" a="1"/>
  <c r="W9" i="2" a="1"/>
  <c r="Y24" i="2" a="1"/>
  <c r="AB24" i="2" a="1"/>
  <c r="X9" i="2" a="1"/>
  <c r="X24" i="2" a="1"/>
  <c r="R9" i="2" a="1"/>
  <c r="Z24" i="2" a="1"/>
  <c r="W24" i="2" a="1"/>
  <c r="V9" i="2" a="1"/>
  <c r="U9" i="2" a="1"/>
  <c r="S9" i="2" a="1"/>
  <c r="J9" i="2" a="1"/>
  <c r="P9" i="2" a="1"/>
  <c r="M25" i="2" a="1"/>
  <c r="Z9" i="2" a="1"/>
  <c r="T9" i="2" a="1"/>
  <c r="K9" i="2" a="1"/>
  <c r="Y9" i="2" a="1"/>
  <c r="AL19" i="2" l="1"/>
  <c r="M25" i="2"/>
  <c r="O25" i="2" s="1"/>
  <c r="AK23" i="2" s="1"/>
  <c r="M24" i="2"/>
  <c r="O24" i="2" s="1"/>
  <c r="AK24" i="2" s="1"/>
  <c r="M23" i="2"/>
  <c r="O23" i="2" s="1"/>
  <c r="Z24" i="2"/>
  <c r="X24" i="2"/>
  <c r="Y24" i="2"/>
  <c r="W24" i="2"/>
  <c r="AB24" i="2"/>
  <c r="P22" i="2"/>
  <c r="AL22" i="2" s="1"/>
  <c r="V25" i="2"/>
  <c r="Z9" i="2"/>
  <c r="T9" i="2"/>
  <c r="Y9" i="2"/>
  <c r="S9" i="2"/>
  <c r="X9" i="2"/>
  <c r="R9" i="2"/>
  <c r="W9" i="2"/>
  <c r="U9" i="2"/>
  <c r="V9" i="2"/>
  <c r="O9" i="2"/>
  <c r="Q9" i="2"/>
  <c r="P9" i="2"/>
  <c r="K9" i="2"/>
  <c r="J9" i="2"/>
  <c r="I9" i="2"/>
  <c r="E11" i="2"/>
  <c r="D10" i="2"/>
  <c r="AR9" i="26"/>
  <c r="AS9" i="26" s="1"/>
  <c r="AQ10" i="26"/>
  <c r="AV9" i="26"/>
  <c r="AW9" i="26" s="1"/>
  <c r="AU10" i="26"/>
  <c r="AN9" i="26"/>
  <c r="AO9" i="26" s="1"/>
  <c r="AM10" i="26"/>
  <c r="S6" i="26"/>
  <c r="T5" i="26"/>
  <c r="U5" i="26" s="1"/>
  <c r="AA4" i="26"/>
  <c r="W5" i="26"/>
  <c r="X4" i="26"/>
  <c r="Y4" i="26" s="1"/>
  <c r="Y3" i="26"/>
  <c r="P6" i="26"/>
  <c r="Q6" i="26" s="1"/>
  <c r="O7" i="26"/>
  <c r="H10" i="26"/>
  <c r="I10" i="26" s="1"/>
  <c r="G11" i="26"/>
  <c r="C10" i="26"/>
  <c r="D9" i="26"/>
  <c r="E9" i="26" s="1"/>
  <c r="Z25" i="2" a="1"/>
  <c r="X25" i="2" a="1"/>
  <c r="Y10" i="2" a="1"/>
  <c r="W25" i="2" a="1"/>
  <c r="I10" i="2" a="1"/>
  <c r="P23" i="2" a="1"/>
  <c r="P10" i="2" a="1"/>
  <c r="R10" i="2" a="1"/>
  <c r="J10" i="2" a="1"/>
  <c r="W10" i="2" a="1"/>
  <c r="Z10" i="2" a="1"/>
  <c r="P25" i="2" a="1"/>
  <c r="K10" i="2" a="1"/>
  <c r="Y25" i="2" a="1"/>
  <c r="Q10" i="2" a="1"/>
  <c r="O10" i="2" a="1"/>
  <c r="T10" i="2" a="1"/>
  <c r="V10" i="2" a="1"/>
  <c r="S10" i="2" a="1"/>
  <c r="X10" i="2" a="1"/>
  <c r="P24" i="2" a="1"/>
  <c r="AB25" i="2" a="1"/>
  <c r="U10" i="2" a="1"/>
  <c r="C7" i="2" l="1"/>
  <c r="L9" i="2"/>
  <c r="AK25" i="2"/>
  <c r="Z25" i="2"/>
  <c r="X25" i="2"/>
  <c r="Y25" i="2"/>
  <c r="W25" i="2"/>
  <c r="AB25" i="2"/>
  <c r="P25" i="2"/>
  <c r="S25" i="2" s="1"/>
  <c r="P24" i="2"/>
  <c r="Q24" i="2" s="1"/>
  <c r="P23" i="2"/>
  <c r="Q23" i="2" s="1"/>
  <c r="K26" i="2"/>
  <c r="AJ26" i="2" s="1"/>
  <c r="V27" i="2"/>
  <c r="W10" i="2"/>
  <c r="V10" i="2"/>
  <c r="U10" i="2"/>
  <c r="R10" i="2"/>
  <c r="Z10" i="2"/>
  <c r="T10" i="2"/>
  <c r="Y10" i="2"/>
  <c r="S10" i="2"/>
  <c r="X10" i="2"/>
  <c r="O10" i="2"/>
  <c r="Q10" i="2"/>
  <c r="P10" i="2"/>
  <c r="K10" i="2"/>
  <c r="J10" i="2"/>
  <c r="L10" i="2" s="1"/>
  <c r="I10" i="2"/>
  <c r="E12" i="2"/>
  <c r="D11" i="2"/>
  <c r="AU11" i="26"/>
  <c r="AV10" i="26"/>
  <c r="AW10" i="26" s="1"/>
  <c r="AM11" i="26"/>
  <c r="AN10" i="26"/>
  <c r="AO10" i="26" s="1"/>
  <c r="AQ11" i="26"/>
  <c r="AR10" i="26"/>
  <c r="AS10" i="26" s="1"/>
  <c r="AB4" i="26"/>
  <c r="AC4" i="26" s="1"/>
  <c r="AA5" i="26"/>
  <c r="AC3" i="26"/>
  <c r="AE4" i="26"/>
  <c r="W6" i="26"/>
  <c r="X5" i="26"/>
  <c r="Y5" i="26" s="1"/>
  <c r="S7" i="26"/>
  <c r="T6" i="26"/>
  <c r="U6" i="26" s="1"/>
  <c r="P7" i="26"/>
  <c r="Q7" i="26" s="1"/>
  <c r="O8" i="26"/>
  <c r="G12" i="26"/>
  <c r="H11" i="26"/>
  <c r="I11" i="26" s="1"/>
  <c r="D10" i="26"/>
  <c r="E10" i="26" s="1"/>
  <c r="C11" i="26"/>
  <c r="Y11" i="2" a="1"/>
  <c r="O11" i="2" a="1"/>
  <c r="Z11" i="2" a="1"/>
  <c r="Z27" i="2" a="1"/>
  <c r="Y27" i="2" a="1"/>
  <c r="K11" i="2" a="1"/>
  <c r="W27" i="2" a="1"/>
  <c r="U11" i="2" a="1"/>
  <c r="S11" i="2" a="1"/>
  <c r="K27" i="2" a="1"/>
  <c r="AB27" i="2" a="1"/>
  <c r="X11" i="2" a="1"/>
  <c r="P11" i="2" a="1"/>
  <c r="V11" i="2" a="1"/>
  <c r="K29" i="2" a="1"/>
  <c r="W11" i="2" a="1"/>
  <c r="X27" i="2" a="1"/>
  <c r="T11" i="2" a="1"/>
  <c r="J11" i="2" a="1"/>
  <c r="Q11" i="2" a="1"/>
  <c r="I11" i="2" a="1"/>
  <c r="K28" i="2" a="1"/>
  <c r="R11" i="2" a="1"/>
  <c r="AL24" i="2" l="1"/>
  <c r="J24" i="2"/>
  <c r="AL25" i="2"/>
  <c r="J23" i="2"/>
  <c r="S24" i="2"/>
  <c r="Q25" i="2"/>
  <c r="K28" i="2"/>
  <c r="L28" i="2" s="1"/>
  <c r="AJ28" i="2" s="1"/>
  <c r="K27" i="2"/>
  <c r="L27" i="2" s="1"/>
  <c r="AJ29" i="2" s="1"/>
  <c r="K29" i="2"/>
  <c r="L29" i="2" s="1"/>
  <c r="AJ27" i="2" s="1"/>
  <c r="W27" i="2"/>
  <c r="X27" i="2"/>
  <c r="Y27" i="2"/>
  <c r="Z27" i="2"/>
  <c r="AB27" i="2"/>
  <c r="S23" i="2"/>
  <c r="M26" i="2"/>
  <c r="AK26" i="2" s="1"/>
  <c r="V28" i="2"/>
  <c r="Z11" i="2"/>
  <c r="T11" i="2"/>
  <c r="Y11" i="2"/>
  <c r="S11" i="2"/>
  <c r="X11" i="2"/>
  <c r="R11" i="2"/>
  <c r="U11" i="2"/>
  <c r="W11" i="2"/>
  <c r="V11" i="2"/>
  <c r="O11" i="2"/>
  <c r="Q11" i="2"/>
  <c r="P11" i="2"/>
  <c r="K11" i="2"/>
  <c r="J11" i="2"/>
  <c r="L11" i="2" s="1"/>
  <c r="I11" i="2"/>
  <c r="E13" i="2"/>
  <c r="D12" i="2"/>
  <c r="AM12" i="26"/>
  <c r="AN11" i="26"/>
  <c r="AO11" i="26" s="1"/>
  <c r="AQ12" i="26"/>
  <c r="AR11" i="26"/>
  <c r="AS11" i="26" s="1"/>
  <c r="AU12" i="26"/>
  <c r="AV11" i="26"/>
  <c r="AW11" i="26" s="1"/>
  <c r="AA6" i="26"/>
  <c r="AB5" i="26"/>
  <c r="AC5" i="26" s="1"/>
  <c r="O9" i="26"/>
  <c r="P8" i="26"/>
  <c r="Q8" i="26" s="1"/>
  <c r="T7" i="26"/>
  <c r="U7" i="26" s="1"/>
  <c r="S8" i="26"/>
  <c r="X6" i="26"/>
  <c r="Y6" i="26" s="1"/>
  <c r="W7" i="26"/>
  <c r="AI4" i="26"/>
  <c r="AE5" i="26"/>
  <c r="AF4" i="26"/>
  <c r="AG4" i="26" s="1"/>
  <c r="AG3" i="26"/>
  <c r="G13" i="26"/>
  <c r="H12" i="26"/>
  <c r="I12" i="26" s="1"/>
  <c r="C12" i="26"/>
  <c r="D11" i="26"/>
  <c r="E11" i="26" s="1"/>
  <c r="W12" i="2" a="1"/>
  <c r="M29" i="2" a="1"/>
  <c r="Y12" i="2" a="1"/>
  <c r="M28" i="2" a="1"/>
  <c r="S12" i="2" a="1"/>
  <c r="R12" i="2" a="1"/>
  <c r="X12" i="2" a="1"/>
  <c r="I12" i="2" a="1"/>
  <c r="U12" i="2" a="1"/>
  <c r="Z12" i="2" a="1"/>
  <c r="P12" i="2" a="1"/>
  <c r="Y28" i="2" a="1"/>
  <c r="V12" i="2" a="1"/>
  <c r="Z28" i="2" a="1"/>
  <c r="O12" i="2" a="1"/>
  <c r="X28" i="2" a="1"/>
  <c r="K12" i="2" a="1"/>
  <c r="Q12" i="2" a="1"/>
  <c r="M27" i="2" a="1"/>
  <c r="AB28" i="2" a="1"/>
  <c r="T12" i="2" a="1"/>
  <c r="J12" i="2" a="1"/>
  <c r="W28" i="2" a="1"/>
  <c r="AL23" i="2" l="1"/>
  <c r="J25" i="2"/>
  <c r="M29" i="2"/>
  <c r="O29" i="2" s="1"/>
  <c r="AK27" i="2" s="1"/>
  <c r="M28" i="2"/>
  <c r="O28" i="2" s="1"/>
  <c r="AK28" i="2" s="1"/>
  <c r="M27" i="2"/>
  <c r="O27" i="2" s="1"/>
  <c r="W28" i="2"/>
  <c r="X28" i="2"/>
  <c r="Y28" i="2"/>
  <c r="Z28" i="2"/>
  <c r="AB28" i="2"/>
  <c r="P26" i="2"/>
  <c r="AL26" i="2" s="1"/>
  <c r="V29" i="2"/>
  <c r="W12" i="2"/>
  <c r="V12" i="2"/>
  <c r="U12" i="2"/>
  <c r="Z12" i="2"/>
  <c r="T12" i="2"/>
  <c r="X12" i="2"/>
  <c r="Y12" i="2"/>
  <c r="S12" i="2"/>
  <c r="R12" i="2"/>
  <c r="O12" i="2"/>
  <c r="Q12" i="2"/>
  <c r="P12" i="2"/>
  <c r="K12" i="2"/>
  <c r="J12" i="2"/>
  <c r="I12" i="2"/>
  <c r="E14" i="2"/>
  <c r="D13" i="2"/>
  <c r="AQ13" i="26"/>
  <c r="AR12" i="26"/>
  <c r="AS12" i="26" s="1"/>
  <c r="AN12" i="26"/>
  <c r="AO12" i="26" s="1"/>
  <c r="AM13" i="26"/>
  <c r="AU13" i="26"/>
  <c r="AV12" i="26"/>
  <c r="AW12" i="26" s="1"/>
  <c r="AE6" i="26"/>
  <c r="AF5" i="26"/>
  <c r="AG5" i="26" s="1"/>
  <c r="AI5" i="26"/>
  <c r="AJ4" i="26"/>
  <c r="AK4" i="26" s="1"/>
  <c r="AK3" i="26"/>
  <c r="O10" i="26"/>
  <c r="P9" i="26"/>
  <c r="Q9" i="26" s="1"/>
  <c r="AB6" i="26"/>
  <c r="AC6" i="26" s="1"/>
  <c r="AA7" i="26"/>
  <c r="X7" i="26"/>
  <c r="Y7" i="26" s="1"/>
  <c r="W8" i="26"/>
  <c r="S9" i="26"/>
  <c r="T8" i="26"/>
  <c r="U8" i="26" s="1"/>
  <c r="G14" i="26"/>
  <c r="H13" i="26"/>
  <c r="I13" i="26" s="1"/>
  <c r="C13" i="26"/>
  <c r="D12" i="26"/>
  <c r="E12" i="26" s="1"/>
  <c r="T13" i="2" a="1"/>
  <c r="W13" i="2" a="1"/>
  <c r="P29" i="2" a="1"/>
  <c r="O13" i="2" a="1"/>
  <c r="K13" i="2" a="1"/>
  <c r="S13" i="2" a="1"/>
  <c r="Z13" i="2" a="1"/>
  <c r="U13" i="2" a="1"/>
  <c r="I13" i="2" a="1"/>
  <c r="P13" i="2" a="1"/>
  <c r="Y13" i="2" a="1"/>
  <c r="AB29" i="2" a="1"/>
  <c r="R13" i="2" a="1"/>
  <c r="X29" i="2" a="1"/>
  <c r="V13" i="2" a="1"/>
  <c r="Z29" i="2" a="1"/>
  <c r="X13" i="2" a="1"/>
  <c r="J13" i="2" a="1"/>
  <c r="W29" i="2" a="1"/>
  <c r="Y29" i="2" a="1"/>
  <c r="P27" i="2" a="1"/>
  <c r="P28" i="2" a="1"/>
  <c r="Q13" i="2" a="1"/>
  <c r="C10" i="2" l="1"/>
  <c r="L12" i="2"/>
  <c r="AK29" i="2"/>
  <c r="P28" i="2"/>
  <c r="S28" i="2" s="1"/>
  <c r="P29" i="2"/>
  <c r="Q29" i="2" s="1"/>
  <c r="P27" i="2"/>
  <c r="S27" i="2" s="1"/>
  <c r="W29" i="2"/>
  <c r="X29" i="2"/>
  <c r="Y29" i="2"/>
  <c r="Z29" i="2"/>
  <c r="AB29" i="2"/>
  <c r="K30" i="2"/>
  <c r="AJ30" i="2" s="1"/>
  <c r="V31" i="2"/>
  <c r="Z13" i="2"/>
  <c r="T13" i="2"/>
  <c r="Y13" i="2"/>
  <c r="S13" i="2"/>
  <c r="X13" i="2"/>
  <c r="R13" i="2"/>
  <c r="U13" i="2"/>
  <c r="W13" i="2"/>
  <c r="V13" i="2"/>
  <c r="O13" i="2"/>
  <c r="Q13" i="2"/>
  <c r="P13" i="2"/>
  <c r="K13" i="2"/>
  <c r="J13" i="2"/>
  <c r="L13" i="2" s="1"/>
  <c r="I13" i="2"/>
  <c r="E15" i="2"/>
  <c r="D14" i="2"/>
  <c r="AN13" i="26"/>
  <c r="AO13" i="26" s="1"/>
  <c r="AM14" i="26"/>
  <c r="AV13" i="26"/>
  <c r="AW13" i="26" s="1"/>
  <c r="AU14" i="26"/>
  <c r="AQ14" i="26"/>
  <c r="AR13" i="26"/>
  <c r="AS13" i="26" s="1"/>
  <c r="AF6" i="26"/>
  <c r="AG6" i="26" s="1"/>
  <c r="AE7" i="26"/>
  <c r="T9" i="26"/>
  <c r="U9" i="26" s="1"/>
  <c r="S10" i="26"/>
  <c r="X8" i="26"/>
  <c r="Y8" i="26" s="1"/>
  <c r="W9" i="26"/>
  <c r="AA8" i="26"/>
  <c r="AB7" i="26"/>
  <c r="AC7" i="26" s="1"/>
  <c r="P10" i="26"/>
  <c r="Q10" i="26" s="1"/>
  <c r="O11" i="26"/>
  <c r="AJ5" i="26"/>
  <c r="AK5" i="26" s="1"/>
  <c r="AI6" i="26"/>
  <c r="G15" i="26"/>
  <c r="H14" i="26"/>
  <c r="I14" i="26" s="1"/>
  <c r="C14" i="26"/>
  <c r="D13" i="26"/>
  <c r="E13" i="26" s="1"/>
  <c r="R14" i="2" a="1"/>
  <c r="Q14" i="2" a="1"/>
  <c r="W31" i="2" a="1"/>
  <c r="U14" i="2" a="1"/>
  <c r="I14" i="2" a="1"/>
  <c r="Z14" i="2" a="1"/>
  <c r="Y14" i="2" a="1"/>
  <c r="S14" i="2" a="1"/>
  <c r="O14" i="2" a="1"/>
  <c r="X14" i="2" a="1"/>
  <c r="Y31" i="2" a="1"/>
  <c r="X31" i="2" a="1"/>
  <c r="J14" i="2" a="1"/>
  <c r="K14" i="2" a="1"/>
  <c r="P14" i="2" a="1"/>
  <c r="V14" i="2" a="1"/>
  <c r="W14" i="2" a="1"/>
  <c r="T14" i="2" a="1"/>
  <c r="K31" i="2" a="1"/>
  <c r="AB31" i="2" a="1"/>
  <c r="K32" i="2" a="1"/>
  <c r="Z31" i="2" a="1"/>
  <c r="K33" i="2" a="1"/>
  <c r="AL27" i="2" l="1"/>
  <c r="J29" i="2"/>
  <c r="S29" i="2"/>
  <c r="Q27" i="2"/>
  <c r="K31" i="2"/>
  <c r="L31" i="2" s="1"/>
  <c r="AJ33" i="2" s="1"/>
  <c r="K33" i="2"/>
  <c r="L33" i="2" s="1"/>
  <c r="AJ31" i="2" s="1"/>
  <c r="K32" i="2"/>
  <c r="L32" i="2" s="1"/>
  <c r="AJ32" i="2" s="1"/>
  <c r="AB31" i="2"/>
  <c r="Y31" i="2"/>
  <c r="Z31" i="2"/>
  <c r="W31" i="2"/>
  <c r="X31" i="2"/>
  <c r="M30" i="2"/>
  <c r="AK30" i="2" s="1"/>
  <c r="V32" i="2"/>
  <c r="Q28" i="2"/>
  <c r="W14" i="2"/>
  <c r="V14" i="2"/>
  <c r="U14" i="2"/>
  <c r="Z14" i="2"/>
  <c r="T14" i="2"/>
  <c r="X14" i="2"/>
  <c r="Y14" i="2"/>
  <c r="S14" i="2"/>
  <c r="R14" i="2"/>
  <c r="O14" i="2"/>
  <c r="Q14" i="2"/>
  <c r="P14" i="2"/>
  <c r="K14" i="2"/>
  <c r="J14" i="2"/>
  <c r="L14" i="2" s="1"/>
  <c r="I14" i="2"/>
  <c r="D15" i="2"/>
  <c r="AQ15" i="26"/>
  <c r="AR14" i="26"/>
  <c r="AS14" i="26" s="1"/>
  <c r="AU15" i="26"/>
  <c r="AV14" i="26"/>
  <c r="AW14" i="26" s="1"/>
  <c r="AM15" i="26"/>
  <c r="AN14" i="26"/>
  <c r="AO14" i="26" s="1"/>
  <c r="AI7" i="26"/>
  <c r="AJ6" i="26"/>
  <c r="AK6" i="26" s="1"/>
  <c r="P11" i="26"/>
  <c r="Q11" i="26" s="1"/>
  <c r="O12" i="26"/>
  <c r="AA9" i="26"/>
  <c r="AB8" i="26"/>
  <c r="AC8" i="26" s="1"/>
  <c r="W10" i="26"/>
  <c r="X9" i="26"/>
  <c r="Y9" i="26" s="1"/>
  <c r="S11" i="26"/>
  <c r="T10" i="26"/>
  <c r="U10" i="26" s="1"/>
  <c r="AE8" i="26"/>
  <c r="AF7" i="26"/>
  <c r="AG7" i="26" s="1"/>
  <c r="G16" i="26"/>
  <c r="H15" i="26"/>
  <c r="I15" i="26" s="1"/>
  <c r="D14" i="26"/>
  <c r="E14" i="26" s="1"/>
  <c r="C15" i="26"/>
  <c r="AB32" i="2" a="1"/>
  <c r="W15" i="2" a="1"/>
  <c r="Y32" i="2" a="1"/>
  <c r="J15" i="2" a="1"/>
  <c r="R15" i="2" a="1"/>
  <c r="W32" i="2" a="1"/>
  <c r="Z15" i="2" a="1"/>
  <c r="X32" i="2" a="1"/>
  <c r="Y15" i="2" a="1"/>
  <c r="M32" i="2" a="1"/>
  <c r="U15" i="2" a="1"/>
  <c r="Q15" i="2" a="1"/>
  <c r="P15" i="2" a="1"/>
  <c r="Z32" i="2" a="1"/>
  <c r="V15" i="2" a="1"/>
  <c r="M31" i="2" a="1"/>
  <c r="O15" i="2" a="1"/>
  <c r="S15" i="2" a="1"/>
  <c r="I15" i="2" a="1"/>
  <c r="M33" i="2" a="1"/>
  <c r="K15" i="2" a="1"/>
  <c r="T15" i="2" a="1"/>
  <c r="X15" i="2" a="1"/>
  <c r="AL28" i="2" l="1"/>
  <c r="J28" i="2"/>
  <c r="AL29" i="2"/>
  <c r="J27" i="2"/>
  <c r="Z32" i="2"/>
  <c r="AB32" i="2"/>
  <c r="Y32" i="2"/>
  <c r="W32" i="2"/>
  <c r="X32" i="2"/>
  <c r="M32" i="2"/>
  <c r="O32" i="2" s="1"/>
  <c r="AK32" i="2" s="1"/>
  <c r="M33" i="2"/>
  <c r="O33" i="2" s="1"/>
  <c r="AK31" i="2" s="1"/>
  <c r="M31" i="2"/>
  <c r="O31" i="2" s="1"/>
  <c r="P30" i="2"/>
  <c r="AL30" i="2" s="1"/>
  <c r="V33" i="2"/>
  <c r="Z15" i="2"/>
  <c r="T15" i="2"/>
  <c r="Y15" i="2"/>
  <c r="S15" i="2"/>
  <c r="X15" i="2"/>
  <c r="R15" i="2"/>
  <c r="W15" i="2"/>
  <c r="V15" i="2"/>
  <c r="U15" i="2"/>
  <c r="O15" i="2"/>
  <c r="Q15" i="2"/>
  <c r="P15" i="2"/>
  <c r="K15" i="2"/>
  <c r="J15" i="2"/>
  <c r="I15" i="2"/>
  <c r="AU16" i="26"/>
  <c r="AV15" i="26"/>
  <c r="AW15" i="26" s="1"/>
  <c r="AQ16" i="26"/>
  <c r="AR15" i="26"/>
  <c r="AS15" i="26" s="1"/>
  <c r="AM16" i="26"/>
  <c r="AN15" i="26"/>
  <c r="AO15" i="26" s="1"/>
  <c r="W11" i="26"/>
  <c r="X10" i="26"/>
  <c r="Y10" i="26" s="1"/>
  <c r="AE9" i="26"/>
  <c r="AF8" i="26"/>
  <c r="AG8" i="26" s="1"/>
  <c r="S12" i="26"/>
  <c r="T11" i="26"/>
  <c r="U11" i="26" s="1"/>
  <c r="AA10" i="26"/>
  <c r="AB9" i="26"/>
  <c r="AC9" i="26" s="1"/>
  <c r="P12" i="26"/>
  <c r="Q12" i="26" s="1"/>
  <c r="O13" i="26"/>
  <c r="AJ7" i="26"/>
  <c r="AK7" i="26" s="1"/>
  <c r="AI8" i="26"/>
  <c r="G17" i="26"/>
  <c r="H16" i="26"/>
  <c r="I16" i="26" s="1"/>
  <c r="D15" i="26"/>
  <c r="E15" i="26" s="1"/>
  <c r="C16" i="26"/>
  <c r="P33" i="2" a="1"/>
  <c r="Y33" i="2" a="1"/>
  <c r="Z33" i="2" a="1"/>
  <c r="AB33" i="2" a="1"/>
  <c r="X33" i="2" a="1"/>
  <c r="P32" i="2" a="1"/>
  <c r="P31" i="2" a="1"/>
  <c r="W33" i="2" a="1"/>
  <c r="C13" i="2" l="1"/>
  <c r="L15" i="2"/>
  <c r="AK33" i="2"/>
  <c r="P33" i="2"/>
  <c r="Q33" i="2" s="1"/>
  <c r="P31" i="2"/>
  <c r="S31" i="2" s="1"/>
  <c r="I31" i="2" s="1"/>
  <c r="P32" i="2"/>
  <c r="Q32" i="2" s="1"/>
  <c r="X33" i="2"/>
  <c r="Y33" i="2"/>
  <c r="AB33" i="2"/>
  <c r="Z33" i="2"/>
  <c r="W33" i="2"/>
  <c r="AN16" i="26"/>
  <c r="AO16" i="26" s="1"/>
  <c r="AM17" i="26"/>
  <c r="AU17" i="26"/>
  <c r="AV16" i="26"/>
  <c r="AW16" i="26" s="1"/>
  <c r="AQ17" i="26"/>
  <c r="AR16" i="26"/>
  <c r="AS16" i="26" s="1"/>
  <c r="AI9" i="26"/>
  <c r="AJ8" i="26"/>
  <c r="AK8" i="26" s="1"/>
  <c r="O14" i="26"/>
  <c r="P13" i="26"/>
  <c r="Q13" i="26" s="1"/>
  <c r="AA11" i="26"/>
  <c r="AB10" i="26"/>
  <c r="AC10" i="26" s="1"/>
  <c r="S13" i="26"/>
  <c r="T12" i="26"/>
  <c r="U12" i="26" s="1"/>
  <c r="AE10" i="26"/>
  <c r="AF9" i="26"/>
  <c r="AG9" i="26" s="1"/>
  <c r="W12" i="26"/>
  <c r="X11" i="26"/>
  <c r="Y11" i="26" s="1"/>
  <c r="H17" i="26"/>
  <c r="I17" i="26" s="1"/>
  <c r="G18" i="26"/>
  <c r="D16" i="26"/>
  <c r="E16" i="26" s="1"/>
  <c r="C17" i="26"/>
  <c r="S32" i="2" l="1"/>
  <c r="I32" i="2" s="1"/>
  <c r="AL32" i="2"/>
  <c r="J32" i="2"/>
  <c r="AL31" i="2"/>
  <c r="J33" i="2"/>
  <c r="Q31" i="2"/>
  <c r="S33" i="2"/>
  <c r="I33" i="2" s="1"/>
  <c r="AV17" i="26"/>
  <c r="AW17" i="26" s="1"/>
  <c r="AU18" i="26"/>
  <c r="AQ18" i="26"/>
  <c r="AR17" i="26"/>
  <c r="AS17" i="26" s="1"/>
  <c r="AN17" i="26"/>
  <c r="AO17" i="26" s="1"/>
  <c r="AM18" i="26"/>
  <c r="W13" i="26"/>
  <c r="X12" i="26"/>
  <c r="Y12" i="26" s="1"/>
  <c r="AF10" i="26"/>
  <c r="AG10" i="26" s="1"/>
  <c r="AE11" i="26"/>
  <c r="S14" i="26"/>
  <c r="T13" i="26"/>
  <c r="U13" i="26" s="1"/>
  <c r="AA12" i="26"/>
  <c r="AB11" i="26"/>
  <c r="AC11" i="26" s="1"/>
  <c r="P14" i="26"/>
  <c r="Q14" i="26" s="1"/>
  <c r="O15" i="26"/>
  <c r="AJ9" i="26"/>
  <c r="AK9" i="26" s="1"/>
  <c r="AI10" i="26"/>
  <c r="G19" i="26"/>
  <c r="H18" i="26"/>
  <c r="I18" i="26" s="1"/>
  <c r="D17" i="26"/>
  <c r="E17" i="26" s="1"/>
  <c r="C18" i="26"/>
  <c r="AL33" i="2" l="1"/>
  <c r="J31" i="2"/>
  <c r="AM19" i="26"/>
  <c r="AN18" i="26"/>
  <c r="AO18" i="26" s="1"/>
  <c r="AQ19" i="26"/>
  <c r="AR18" i="26"/>
  <c r="AS18" i="26" s="1"/>
  <c r="AU19" i="26"/>
  <c r="AV18" i="26"/>
  <c r="AW18" i="26" s="1"/>
  <c r="AI11" i="26"/>
  <c r="AJ10" i="26"/>
  <c r="AK10" i="26" s="1"/>
  <c r="P15" i="26"/>
  <c r="Q15" i="26" s="1"/>
  <c r="O16" i="26"/>
  <c r="AB12" i="26"/>
  <c r="AC12" i="26" s="1"/>
  <c r="AA13" i="26"/>
  <c r="S15" i="26"/>
  <c r="T14" i="26"/>
  <c r="U14" i="26" s="1"/>
  <c r="AF11" i="26"/>
  <c r="AG11" i="26" s="1"/>
  <c r="AE12" i="26"/>
  <c r="X13" i="26"/>
  <c r="Y13" i="26" s="1"/>
  <c r="W14" i="26"/>
  <c r="H19" i="26"/>
  <c r="I19" i="26" s="1"/>
  <c r="G20" i="26"/>
  <c r="C19" i="26"/>
  <c r="D18" i="26"/>
  <c r="E18" i="26" s="1"/>
  <c r="AU20" i="26" l="1"/>
  <c r="AV19" i="26"/>
  <c r="AW19" i="26" s="1"/>
  <c r="AQ20" i="26"/>
  <c r="AR19" i="26"/>
  <c r="AS19" i="26" s="1"/>
  <c r="AN19" i="26"/>
  <c r="AO19" i="26" s="1"/>
  <c r="AM20" i="26"/>
  <c r="W15" i="26"/>
  <c r="X14" i="26"/>
  <c r="Y14" i="26" s="1"/>
  <c r="AI12" i="26"/>
  <c r="AJ11" i="26"/>
  <c r="AK11" i="26" s="1"/>
  <c r="AE13" i="26"/>
  <c r="AF12" i="26"/>
  <c r="AG12" i="26" s="1"/>
  <c r="AA14" i="26"/>
  <c r="AB13" i="26"/>
  <c r="AC13" i="26" s="1"/>
  <c r="S16" i="26"/>
  <c r="T15" i="26"/>
  <c r="U15" i="26" s="1"/>
  <c r="P16" i="26"/>
  <c r="Q16" i="26" s="1"/>
  <c r="O17" i="26"/>
  <c r="G21" i="26"/>
  <c r="H20" i="26"/>
  <c r="I20" i="26" s="1"/>
  <c r="D19" i="26"/>
  <c r="E19" i="26" s="1"/>
  <c r="C20" i="26"/>
  <c r="AU21" i="26" l="1"/>
  <c r="AV20" i="26"/>
  <c r="AW20" i="26" s="1"/>
  <c r="AN20" i="26"/>
  <c r="AO20" i="26" s="1"/>
  <c r="AM21" i="26"/>
  <c r="AQ21" i="26"/>
  <c r="AR20" i="26"/>
  <c r="AS20" i="26" s="1"/>
  <c r="P17" i="26"/>
  <c r="Q17" i="26" s="1"/>
  <c r="O18" i="26"/>
  <c r="AB14" i="26"/>
  <c r="AC14" i="26" s="1"/>
  <c r="AA15" i="26"/>
  <c r="S17" i="26"/>
  <c r="T16" i="26"/>
  <c r="U16" i="26" s="1"/>
  <c r="AE14" i="26"/>
  <c r="AF13" i="26"/>
  <c r="AG13" i="26" s="1"/>
  <c r="AI13" i="26"/>
  <c r="AJ12" i="26"/>
  <c r="AK12" i="26" s="1"/>
  <c r="W16" i="26"/>
  <c r="X15" i="26"/>
  <c r="Y15" i="26" s="1"/>
  <c r="G22" i="26"/>
  <c r="H21" i="26"/>
  <c r="I21" i="26" s="1"/>
  <c r="C21" i="26"/>
  <c r="D20" i="26"/>
  <c r="E20" i="26" s="1"/>
  <c r="AV21" i="26" l="1"/>
  <c r="AW21" i="26" s="1"/>
  <c r="AU22" i="26"/>
  <c r="AN21" i="26"/>
  <c r="AO21" i="26" s="1"/>
  <c r="AM22" i="26"/>
  <c r="AQ22" i="26"/>
  <c r="AR21" i="26"/>
  <c r="AS21" i="26" s="1"/>
  <c r="W17" i="26"/>
  <c r="X16" i="26"/>
  <c r="Y16" i="26" s="1"/>
  <c r="S18" i="26"/>
  <c r="T17" i="26"/>
  <c r="U17" i="26" s="1"/>
  <c r="AI14" i="26"/>
  <c r="AJ13" i="26"/>
  <c r="AK13" i="26" s="1"/>
  <c r="AF14" i="26"/>
  <c r="AG14" i="26" s="1"/>
  <c r="AE15" i="26"/>
  <c r="AB15" i="26"/>
  <c r="AC15" i="26" s="1"/>
  <c r="AA16" i="26"/>
  <c r="P18" i="26"/>
  <c r="Q18" i="26" s="1"/>
  <c r="O19" i="26"/>
  <c r="H22" i="26"/>
  <c r="I22" i="26" s="1"/>
  <c r="G23" i="26"/>
  <c r="D21" i="26"/>
  <c r="E21" i="26" s="1"/>
  <c r="C22" i="26"/>
  <c r="AU23" i="26" l="1"/>
  <c r="AV22" i="26"/>
  <c r="AW22" i="26" s="1"/>
  <c r="AM23" i="26"/>
  <c r="AN22" i="26"/>
  <c r="AO22" i="26" s="1"/>
  <c r="AQ23" i="26"/>
  <c r="AR22" i="26"/>
  <c r="AS22" i="26" s="1"/>
  <c r="O20" i="26"/>
  <c r="P19" i="26"/>
  <c r="Q19" i="26" s="1"/>
  <c r="AA17" i="26"/>
  <c r="AB16" i="26"/>
  <c r="AC16" i="26" s="1"/>
  <c r="AF15" i="26"/>
  <c r="AG15" i="26" s="1"/>
  <c r="AE16" i="26"/>
  <c r="AI15" i="26"/>
  <c r="AJ14" i="26"/>
  <c r="AK14" i="26" s="1"/>
  <c r="S19" i="26"/>
  <c r="T18" i="26"/>
  <c r="U18" i="26" s="1"/>
  <c r="X17" i="26"/>
  <c r="Y17" i="26" s="1"/>
  <c r="W18" i="26"/>
  <c r="G24" i="26"/>
  <c r="H23" i="26"/>
  <c r="I23" i="26" s="1"/>
  <c r="C23" i="26"/>
  <c r="D22" i="26"/>
  <c r="E22" i="26" s="1"/>
  <c r="AM24" i="26" l="1"/>
  <c r="AN23" i="26"/>
  <c r="AO23" i="26" s="1"/>
  <c r="AU24" i="26"/>
  <c r="AV23" i="26"/>
  <c r="AW23" i="26" s="1"/>
  <c r="AQ24" i="26"/>
  <c r="AR23" i="26"/>
  <c r="AS23" i="26" s="1"/>
  <c r="AE17" i="26"/>
  <c r="AF16" i="26"/>
  <c r="AG16" i="26" s="1"/>
  <c r="W19" i="26"/>
  <c r="X18" i="26"/>
  <c r="Y18" i="26" s="1"/>
  <c r="T19" i="26"/>
  <c r="U19" i="26" s="1"/>
  <c r="S20" i="26"/>
  <c r="AJ15" i="26"/>
  <c r="AK15" i="26" s="1"/>
  <c r="AI16" i="26"/>
  <c r="AA18" i="26"/>
  <c r="AB17" i="26"/>
  <c r="AC17" i="26" s="1"/>
  <c r="O21" i="26"/>
  <c r="P20" i="26"/>
  <c r="Q20" i="26" s="1"/>
  <c r="H24" i="26"/>
  <c r="I24" i="26" s="1"/>
  <c r="G25" i="26"/>
  <c r="D23" i="26"/>
  <c r="E23" i="26" s="1"/>
  <c r="C24" i="26"/>
  <c r="AU25" i="26" l="1"/>
  <c r="AV24" i="26"/>
  <c r="AW24" i="26" s="1"/>
  <c r="AN24" i="26"/>
  <c r="AO24" i="26" s="1"/>
  <c r="AM25" i="26"/>
  <c r="AQ25" i="26"/>
  <c r="AR24" i="26"/>
  <c r="AS24" i="26" s="1"/>
  <c r="AJ16" i="26"/>
  <c r="AK16" i="26" s="1"/>
  <c r="AI17" i="26"/>
  <c r="O22" i="26"/>
  <c r="P21" i="26"/>
  <c r="Q21" i="26" s="1"/>
  <c r="AA19" i="26"/>
  <c r="AB18" i="26"/>
  <c r="AC18" i="26" s="1"/>
  <c r="S21" i="26"/>
  <c r="T20" i="26"/>
  <c r="U20" i="26" s="1"/>
  <c r="X19" i="26"/>
  <c r="Y19" i="26" s="1"/>
  <c r="W20" i="26"/>
  <c r="AE18" i="26"/>
  <c r="AF17" i="26"/>
  <c r="AG17" i="26" s="1"/>
  <c r="G26" i="26"/>
  <c r="H25" i="26"/>
  <c r="I25" i="26" s="1"/>
  <c r="C25" i="26"/>
  <c r="D24" i="26"/>
  <c r="E24" i="26" s="1"/>
  <c r="AV25" i="26" l="1"/>
  <c r="AW25" i="26" s="1"/>
  <c r="AU26" i="26"/>
  <c r="AQ26" i="26"/>
  <c r="AR25" i="26"/>
  <c r="AS25" i="26" s="1"/>
  <c r="AN25" i="26"/>
  <c r="AO25" i="26" s="1"/>
  <c r="AM26" i="26"/>
  <c r="W21" i="26"/>
  <c r="X20" i="26"/>
  <c r="Y20" i="26" s="1"/>
  <c r="AF18" i="26"/>
  <c r="AG18" i="26" s="1"/>
  <c r="AE19" i="26"/>
  <c r="S22" i="26"/>
  <c r="T21" i="26"/>
  <c r="U21" i="26" s="1"/>
  <c r="AB19" i="26"/>
  <c r="AC19" i="26" s="1"/>
  <c r="AA20" i="26"/>
  <c r="P22" i="26"/>
  <c r="Q22" i="26" s="1"/>
  <c r="O23" i="26"/>
  <c r="AJ17" i="26"/>
  <c r="AK17" i="26" s="1"/>
  <c r="AI18" i="26"/>
  <c r="G27" i="26"/>
  <c r="H26" i="26"/>
  <c r="I26" i="26" s="1"/>
  <c r="D25" i="26"/>
  <c r="E25" i="26" s="1"/>
  <c r="C26" i="26"/>
  <c r="AQ27" i="26" l="1"/>
  <c r="AR26" i="26"/>
  <c r="AS26" i="26" s="1"/>
  <c r="AM27" i="26"/>
  <c r="AN26" i="26"/>
  <c r="AO26" i="26" s="1"/>
  <c r="AU27" i="26"/>
  <c r="AV26" i="26"/>
  <c r="AW26" i="26" s="1"/>
  <c r="AJ18" i="26"/>
  <c r="AK18" i="26" s="1"/>
  <c r="AI19" i="26"/>
  <c r="O24" i="26"/>
  <c r="P23" i="26"/>
  <c r="Q23" i="26" s="1"/>
  <c r="S23" i="26"/>
  <c r="T22" i="26"/>
  <c r="U22" i="26" s="1"/>
  <c r="AB20" i="26"/>
  <c r="AC20" i="26" s="1"/>
  <c r="AA21" i="26"/>
  <c r="AE20" i="26"/>
  <c r="AF19" i="26"/>
  <c r="AG19" i="26" s="1"/>
  <c r="W22" i="26"/>
  <c r="X21" i="26"/>
  <c r="Y21" i="26" s="1"/>
  <c r="G28" i="26"/>
  <c r="H27" i="26"/>
  <c r="I27" i="26" s="1"/>
  <c r="D26" i="26"/>
  <c r="E26" i="26" s="1"/>
  <c r="C27" i="26"/>
  <c r="AU28" i="26" l="1"/>
  <c r="AV27" i="26"/>
  <c r="AW27" i="26" s="1"/>
  <c r="AQ28" i="26"/>
  <c r="AR27" i="26"/>
  <c r="AS27" i="26" s="1"/>
  <c r="AM28" i="26"/>
  <c r="AN27" i="26"/>
  <c r="AO27" i="26" s="1"/>
  <c r="W23" i="26"/>
  <c r="X22" i="26"/>
  <c r="Y22" i="26" s="1"/>
  <c r="AE21" i="26"/>
  <c r="AF20" i="26"/>
  <c r="AG20" i="26" s="1"/>
  <c r="AA22" i="26"/>
  <c r="AB21" i="26"/>
  <c r="AC21" i="26" s="1"/>
  <c r="S24" i="26"/>
  <c r="T23" i="26"/>
  <c r="U23" i="26" s="1"/>
  <c r="P24" i="26"/>
  <c r="Q24" i="26" s="1"/>
  <c r="O25" i="26"/>
  <c r="AI20" i="26"/>
  <c r="AJ19" i="26"/>
  <c r="AK19" i="26" s="1"/>
  <c r="G29" i="26"/>
  <c r="H28" i="26"/>
  <c r="I28" i="26" s="1"/>
  <c r="D27" i="26"/>
  <c r="E27" i="26" s="1"/>
  <c r="C28" i="26"/>
  <c r="AQ29" i="26" l="1"/>
  <c r="AR28" i="26"/>
  <c r="AS28" i="26" s="1"/>
  <c r="AN28" i="26"/>
  <c r="AO28" i="26" s="1"/>
  <c r="AM29" i="26"/>
  <c r="AU29" i="26"/>
  <c r="AV28" i="26"/>
  <c r="AW28" i="26" s="1"/>
  <c r="AI21" i="26"/>
  <c r="AJ20" i="26"/>
  <c r="AK20" i="26" s="1"/>
  <c r="O26" i="26"/>
  <c r="P25" i="26"/>
  <c r="Q25" i="26" s="1"/>
  <c r="S25" i="26"/>
  <c r="T24" i="26"/>
  <c r="U24" i="26" s="1"/>
  <c r="AA23" i="26"/>
  <c r="AB22" i="26"/>
  <c r="AC22" i="26" s="1"/>
  <c r="AE22" i="26"/>
  <c r="AF21" i="26"/>
  <c r="AG21" i="26" s="1"/>
  <c r="W24" i="26"/>
  <c r="X23" i="26"/>
  <c r="Y23" i="26" s="1"/>
  <c r="H29" i="26"/>
  <c r="I29" i="26" s="1"/>
  <c r="G30" i="26"/>
  <c r="C29" i="26"/>
  <c r="D28" i="26"/>
  <c r="E28" i="26" s="1"/>
  <c r="AV29" i="26" l="1"/>
  <c r="AW29" i="26" s="1"/>
  <c r="AU30" i="26"/>
  <c r="AN29" i="26"/>
  <c r="AO29" i="26" s="1"/>
  <c r="AM30" i="26"/>
  <c r="AQ30" i="26"/>
  <c r="AR29" i="26"/>
  <c r="AS29" i="26" s="1"/>
  <c r="W25" i="26"/>
  <c r="X24" i="26"/>
  <c r="Y24" i="26" s="1"/>
  <c r="AE23" i="26"/>
  <c r="AF22" i="26"/>
  <c r="AG22" i="26" s="1"/>
  <c r="AA24" i="26"/>
  <c r="AB23" i="26"/>
  <c r="AC23" i="26" s="1"/>
  <c r="S26" i="26"/>
  <c r="T25" i="26"/>
  <c r="U25" i="26" s="1"/>
  <c r="O27" i="26"/>
  <c r="P26" i="26"/>
  <c r="Q26" i="26" s="1"/>
  <c r="AJ21" i="26"/>
  <c r="AK21" i="26" s="1"/>
  <c r="AI22" i="26"/>
  <c r="G31" i="26"/>
  <c r="G32" i="26" s="1"/>
  <c r="G33" i="26" s="1"/>
  <c r="G34" i="26" s="1"/>
  <c r="H30" i="26"/>
  <c r="I30" i="26" s="1"/>
  <c r="C30" i="26"/>
  <c r="D29" i="26"/>
  <c r="E29" i="26" s="1"/>
  <c r="AQ31" i="26" l="1"/>
  <c r="AR30" i="26"/>
  <c r="AS30" i="26" s="1"/>
  <c r="AM31" i="26"/>
  <c r="AN30" i="26"/>
  <c r="AO30" i="26" s="1"/>
  <c r="AU31" i="26"/>
  <c r="AV30" i="26"/>
  <c r="AW30" i="26" s="1"/>
  <c r="X25" i="26"/>
  <c r="Y25" i="26" s="1"/>
  <c r="W26" i="26"/>
  <c r="AI23" i="26"/>
  <c r="AJ22" i="26"/>
  <c r="AK22" i="26" s="1"/>
  <c r="O28" i="26"/>
  <c r="P27" i="26"/>
  <c r="Q27" i="26" s="1"/>
  <c r="AB24" i="26"/>
  <c r="AC24" i="26" s="1"/>
  <c r="AA25" i="26"/>
  <c r="S27" i="26"/>
  <c r="T26" i="26"/>
  <c r="U26" i="26" s="1"/>
  <c r="AE24" i="26"/>
  <c r="AF23" i="26"/>
  <c r="AG23" i="26" s="1"/>
  <c r="H31" i="26"/>
  <c r="I31" i="26" s="1"/>
  <c r="J4" i="26" s="1" a="1"/>
  <c r="J4" i="26" s="1"/>
  <c r="C31" i="26"/>
  <c r="D30" i="26"/>
  <c r="E30" i="26" s="1"/>
  <c r="AM32" i="26" l="1"/>
  <c r="AN31" i="26"/>
  <c r="AO31" i="26" s="1"/>
  <c r="AU32" i="26"/>
  <c r="AV31" i="26"/>
  <c r="AW31" i="26" s="1"/>
  <c r="AR31" i="26"/>
  <c r="AS31" i="26" s="1"/>
  <c r="AT32" i="26" s="1" a="1"/>
  <c r="AT32" i="26" s="1"/>
  <c r="AF24" i="26"/>
  <c r="AG24" i="26" s="1"/>
  <c r="AE25" i="26"/>
  <c r="S28" i="26"/>
  <c r="T27" i="26"/>
  <c r="U27" i="26" s="1"/>
  <c r="AA26" i="26"/>
  <c r="AB25" i="26"/>
  <c r="AC25" i="26" s="1"/>
  <c r="P28" i="26"/>
  <c r="Q28" i="26" s="1"/>
  <c r="O29" i="26"/>
  <c r="AI24" i="26"/>
  <c r="AJ23" i="26"/>
  <c r="AK23" i="26" s="1"/>
  <c r="W27" i="26"/>
  <c r="X26" i="26"/>
  <c r="Y26" i="26" s="1"/>
  <c r="J16" i="26" a="1"/>
  <c r="J16" i="26" s="1"/>
  <c r="J8" i="26" a="1"/>
  <c r="J8" i="26" s="1"/>
  <c r="J6" i="26" a="1"/>
  <c r="J6" i="26" s="1"/>
  <c r="J25" i="26" a="1"/>
  <c r="J25" i="26" s="1"/>
  <c r="J12" i="26" a="1"/>
  <c r="J12" i="26" s="1"/>
  <c r="J20" i="26" a="1"/>
  <c r="J20" i="26" s="1"/>
  <c r="J31" i="26" a="1"/>
  <c r="J31" i="26" s="1"/>
  <c r="J13" i="26" a="1"/>
  <c r="J13" i="26" s="1"/>
  <c r="J23" i="26" a="1"/>
  <c r="J23" i="26" s="1"/>
  <c r="J15" i="26" a="1"/>
  <c r="J15" i="26" s="1"/>
  <c r="J28" i="26" a="1"/>
  <c r="J28" i="26" s="1"/>
  <c r="J19" i="26" a="1"/>
  <c r="J19" i="26" s="1"/>
  <c r="J10" i="26" a="1"/>
  <c r="J10" i="26" s="1"/>
  <c r="J18" i="26" a="1"/>
  <c r="J18" i="26" s="1"/>
  <c r="J21" i="26" a="1"/>
  <c r="J21" i="26" s="1"/>
  <c r="J32" i="26" a="1"/>
  <c r="J32" i="26" s="1"/>
  <c r="J30" i="26" a="1"/>
  <c r="J30" i="26" s="1"/>
  <c r="J5" i="26" a="1"/>
  <c r="J5" i="26" s="1"/>
  <c r="J17" i="26" a="1"/>
  <c r="J17" i="26" s="1"/>
  <c r="J9" i="26" a="1"/>
  <c r="J9" i="26" s="1"/>
  <c r="J7" i="26" a="1"/>
  <c r="J7" i="26" s="1"/>
  <c r="J33" i="26" a="1"/>
  <c r="J33" i="26" s="1"/>
  <c r="J26" i="26" a="1"/>
  <c r="J26" i="26" s="1"/>
  <c r="J11" i="26" a="1"/>
  <c r="J11" i="26" s="1"/>
  <c r="J22" i="26" a="1"/>
  <c r="J22" i="26" s="1"/>
  <c r="J27" i="26" a="1"/>
  <c r="J27" i="26" s="1"/>
  <c r="J29" i="26" a="1"/>
  <c r="J29" i="26" s="1"/>
  <c r="J14" i="26" a="1"/>
  <c r="J14" i="26" s="1"/>
  <c r="J24" i="26" a="1"/>
  <c r="J24" i="26" s="1"/>
  <c r="D31" i="26"/>
  <c r="E31" i="26" s="1"/>
  <c r="C32" i="26"/>
  <c r="AT5" i="26" l="1" a="1"/>
  <c r="AT5" i="26" s="1"/>
  <c r="AT33" i="26" a="1"/>
  <c r="AT33" i="26" s="1"/>
  <c r="AT21" i="26" a="1"/>
  <c r="AT21" i="26" s="1"/>
  <c r="AT7" i="26" a="1"/>
  <c r="AT7" i="26" s="1"/>
  <c r="AP31" i="26" a="1"/>
  <c r="AP31" i="26" s="1"/>
  <c r="AP18" i="26" a="1"/>
  <c r="AP18" i="26" s="1"/>
  <c r="AM33" i="26"/>
  <c r="AN33" i="26" s="1"/>
  <c r="AO33" i="26" s="1"/>
  <c r="AN32" i="26"/>
  <c r="AO32" i="26" s="1"/>
  <c r="AP14" i="26" s="1" a="1"/>
  <c r="AP14" i="26" s="1"/>
  <c r="AT26" i="26" a="1"/>
  <c r="AT26" i="26" s="1"/>
  <c r="AT15" i="26" a="1"/>
  <c r="AT15" i="26" s="1"/>
  <c r="AT8" i="26" a="1"/>
  <c r="AT8" i="26" s="1"/>
  <c r="AT9" i="26" a="1"/>
  <c r="AT9" i="26" s="1"/>
  <c r="AT29" i="26" a="1"/>
  <c r="AT29" i="26" s="1"/>
  <c r="AT4" i="26" a="1"/>
  <c r="AT4" i="26" s="1"/>
  <c r="AT31" i="26" a="1"/>
  <c r="AT31" i="26" s="1"/>
  <c r="AT14" i="26" a="1"/>
  <c r="AT14" i="26" s="1"/>
  <c r="AT10" i="26" a="1"/>
  <c r="AT10" i="26" s="1"/>
  <c r="AT12" i="26" a="1"/>
  <c r="AT12" i="26" s="1"/>
  <c r="AT16" i="26" a="1"/>
  <c r="AT16" i="26" s="1"/>
  <c r="AT23" i="26" a="1"/>
  <c r="AT23" i="26" s="1"/>
  <c r="AT22" i="26" a="1"/>
  <c r="AT22" i="26" s="1"/>
  <c r="AT25" i="26" a="1"/>
  <c r="AT25" i="26" s="1"/>
  <c r="AT24" i="26" a="1"/>
  <c r="AT24" i="26" s="1"/>
  <c r="AP19" i="26" a="1"/>
  <c r="AP19" i="26" s="1"/>
  <c r="AT20" i="26" a="1"/>
  <c r="AT20" i="26" s="1"/>
  <c r="AP20" i="26" a="1"/>
  <c r="AP20" i="26" s="1"/>
  <c r="AT27" i="26" a="1"/>
  <c r="AT27" i="26" s="1"/>
  <c r="AP25" i="26" a="1"/>
  <c r="AP25" i="26" s="1"/>
  <c r="AT30" i="26" a="1"/>
  <c r="AT30" i="26" s="1"/>
  <c r="AP22" i="26" a="1"/>
  <c r="AP22" i="26" s="1"/>
  <c r="AT18" i="26" a="1"/>
  <c r="AT18" i="26" s="1"/>
  <c r="AU33" i="26"/>
  <c r="AV33" i="26" s="1"/>
  <c r="AW33" i="26" s="1"/>
  <c r="AV32" i="26"/>
  <c r="AW32" i="26" s="1"/>
  <c r="AX28" i="26" s="1" a="1"/>
  <c r="AX28" i="26" s="1"/>
  <c r="AT6" i="26" a="1"/>
  <c r="AT6" i="26" s="1"/>
  <c r="AT13" i="26" a="1"/>
  <c r="AT13" i="26" s="1"/>
  <c r="AT19" i="26" a="1"/>
  <c r="AT19" i="26" s="1"/>
  <c r="AT11" i="26" a="1"/>
  <c r="AT11" i="26" s="1"/>
  <c r="AT17" i="26" a="1"/>
  <c r="AT17" i="26" s="1"/>
  <c r="AT28" i="26" a="1"/>
  <c r="AT28" i="26" s="1"/>
  <c r="AP16" i="26" a="1"/>
  <c r="AP16" i="26" s="1"/>
  <c r="AP28" i="26" a="1"/>
  <c r="AP28" i="26" s="1"/>
  <c r="AP24" i="26" a="1"/>
  <c r="AP24" i="26" s="1"/>
  <c r="O30" i="26"/>
  <c r="P29" i="26"/>
  <c r="Q29" i="26" s="1"/>
  <c r="AB26" i="26"/>
  <c r="AC26" i="26" s="1"/>
  <c r="AA27" i="26"/>
  <c r="S29" i="26"/>
  <c r="T28" i="26"/>
  <c r="U28" i="26" s="1"/>
  <c r="W28" i="26"/>
  <c r="X27" i="26"/>
  <c r="Y27" i="26" s="1"/>
  <c r="AF25" i="26"/>
  <c r="AG25" i="26" s="1"/>
  <c r="AE26" i="26"/>
  <c r="AI25" i="26"/>
  <c r="AJ24" i="26"/>
  <c r="AK24" i="26" s="1"/>
  <c r="C33" i="26"/>
  <c r="D32" i="26"/>
  <c r="E32" i="26" s="1"/>
  <c r="AX17" i="26" l="1" a="1"/>
  <c r="AX17" i="26" s="1"/>
  <c r="AX4" i="26" a="1"/>
  <c r="AX4" i="26" s="1"/>
  <c r="AX29" i="26" a="1"/>
  <c r="AX29" i="26" s="1"/>
  <c r="AX18" i="26" a="1"/>
  <c r="AX18" i="26" s="1"/>
  <c r="AX16" i="26" a="1"/>
  <c r="AX16" i="26" s="1"/>
  <c r="AX20" i="26" a="1"/>
  <c r="AX20" i="26" s="1"/>
  <c r="AX26" i="26" a="1"/>
  <c r="AX26" i="26" s="1"/>
  <c r="AX11" i="26" a="1"/>
  <c r="AX11" i="26" s="1"/>
  <c r="AP12" i="26" a="1"/>
  <c r="AP12" i="26" s="1"/>
  <c r="AX5" i="26" a="1"/>
  <c r="AX5" i="26" s="1"/>
  <c r="AX15" i="26" a="1"/>
  <c r="AX15" i="26" s="1"/>
  <c r="AX6" i="26" a="1"/>
  <c r="AX6" i="26" s="1"/>
  <c r="AP4" i="26" a="1"/>
  <c r="AP4" i="26" s="1"/>
  <c r="AX21" i="26" a="1"/>
  <c r="AX21" i="26" s="1"/>
  <c r="AX32" i="26" a="1"/>
  <c r="AX32" i="26" s="1"/>
  <c r="AX25" i="26" a="1"/>
  <c r="AX25" i="26" s="1"/>
  <c r="AP5" i="26" a="1"/>
  <c r="AP5" i="26" s="1"/>
  <c r="AX13" i="26" a="1"/>
  <c r="AX13" i="26" s="1"/>
  <c r="AX31" i="26" a="1"/>
  <c r="AX31" i="26" s="1"/>
  <c r="AP29" i="26" a="1"/>
  <c r="AP29" i="26" s="1"/>
  <c r="AX22" i="26" a="1"/>
  <c r="AX22" i="26" s="1"/>
  <c r="AX14" i="26" a="1"/>
  <c r="AX14" i="26" s="1"/>
  <c r="AX27" i="26" a="1"/>
  <c r="AX27" i="26" s="1"/>
  <c r="AP26" i="26" a="1"/>
  <c r="AP26" i="26" s="1"/>
  <c r="AP7" i="26" a="1"/>
  <c r="AP7" i="26" s="1"/>
  <c r="AP32" i="26" a="1"/>
  <c r="AP32" i="26" s="1"/>
  <c r="AP11" i="26" a="1"/>
  <c r="AP11" i="26" s="1"/>
  <c r="AP10" i="26" a="1"/>
  <c r="AP10" i="26" s="1"/>
  <c r="AP27" i="26" a="1"/>
  <c r="AP27" i="26" s="1"/>
  <c r="AP17" i="26" a="1"/>
  <c r="AP17" i="26" s="1"/>
  <c r="AP6" i="26" a="1"/>
  <c r="AP6" i="26" s="1"/>
  <c r="AP9" i="26" a="1"/>
  <c r="AP9" i="26" s="1"/>
  <c r="AP30" i="26" a="1"/>
  <c r="AP30" i="26" s="1"/>
  <c r="AP8" i="26" a="1"/>
  <c r="AP8" i="26" s="1"/>
  <c r="AP15" i="26" a="1"/>
  <c r="AP15" i="26" s="1"/>
  <c r="AP21" i="26" a="1"/>
  <c r="AP21" i="26" s="1"/>
  <c r="AX7" i="26" a="1"/>
  <c r="AX7" i="26" s="1"/>
  <c r="AX19" i="26" a="1"/>
  <c r="AX19" i="26" s="1"/>
  <c r="AP13" i="26" a="1"/>
  <c r="AP13" i="26" s="1"/>
  <c r="AX24" i="26" a="1"/>
  <c r="AX24" i="26" s="1"/>
  <c r="AX33" i="26" a="1"/>
  <c r="AX33" i="26" s="1"/>
  <c r="AX8" i="26" a="1"/>
  <c r="AX8" i="26" s="1"/>
  <c r="AX23" i="26" a="1"/>
  <c r="AX23" i="26" s="1"/>
  <c r="AP33" i="26" a="1"/>
  <c r="AP33" i="26" s="1"/>
  <c r="AX9" i="26" a="1"/>
  <c r="AX9" i="26" s="1"/>
  <c r="AX30" i="26" a="1"/>
  <c r="AX30" i="26" s="1"/>
  <c r="AX10" i="26" a="1"/>
  <c r="AX10" i="26" s="1"/>
  <c r="AP23" i="26" a="1"/>
  <c r="AP23" i="26" s="1"/>
  <c r="AX12" i="26" a="1"/>
  <c r="AX12" i="26" s="1"/>
  <c r="S30" i="26"/>
  <c r="T29" i="26"/>
  <c r="U29" i="26" s="1"/>
  <c r="AJ25" i="26"/>
  <c r="AK25" i="26" s="1"/>
  <c r="AI26" i="26"/>
  <c r="AA28" i="26"/>
  <c r="AB27" i="26"/>
  <c r="AC27" i="26" s="1"/>
  <c r="AF26" i="26"/>
  <c r="AG26" i="26" s="1"/>
  <c r="AE27" i="26"/>
  <c r="P30" i="26"/>
  <c r="Q30" i="26" s="1"/>
  <c r="O31" i="26"/>
  <c r="W29" i="26"/>
  <c r="X28" i="26"/>
  <c r="Y28" i="26" s="1"/>
  <c r="D33" i="26"/>
  <c r="E33" i="26" s="1"/>
  <c r="F18" i="26" s="1" a="1"/>
  <c r="F18" i="26" s="1"/>
  <c r="AF27" i="26" l="1"/>
  <c r="AG27" i="26" s="1"/>
  <c r="AE28" i="26"/>
  <c r="AB28" i="26"/>
  <c r="AC28" i="26" s="1"/>
  <c r="AA29" i="26"/>
  <c r="AI27" i="26"/>
  <c r="AJ26" i="26"/>
  <c r="AK26" i="26" s="1"/>
  <c r="X29" i="26"/>
  <c r="Y29" i="26" s="1"/>
  <c r="W30" i="26"/>
  <c r="T30" i="26"/>
  <c r="U30" i="26" s="1"/>
  <c r="S31" i="26"/>
  <c r="P31" i="26"/>
  <c r="Q31" i="26" s="1"/>
  <c r="O32" i="26"/>
  <c r="F32" i="26" a="1"/>
  <c r="F32" i="26" s="1"/>
  <c r="F17" i="26" a="1"/>
  <c r="F17" i="26" s="1"/>
  <c r="F21" i="26" a="1"/>
  <c r="F21" i="26" s="1"/>
  <c r="F11" i="26" a="1"/>
  <c r="F11" i="26" s="1"/>
  <c r="F31" i="26" a="1"/>
  <c r="F31" i="26" s="1"/>
  <c r="F16" i="26" a="1"/>
  <c r="F16" i="26" s="1"/>
  <c r="F33" i="26" a="1"/>
  <c r="F33" i="26" s="1"/>
  <c r="F27" i="26" a="1"/>
  <c r="F27" i="26" s="1"/>
  <c r="F5" i="26" a="1"/>
  <c r="F5" i="26" s="1"/>
  <c r="F24" i="26" a="1"/>
  <c r="F24" i="26" s="1"/>
  <c r="F20" i="26" a="1"/>
  <c r="F20" i="26" s="1"/>
  <c r="F9" i="26" a="1"/>
  <c r="F9" i="26" s="1"/>
  <c r="F28" i="26" a="1"/>
  <c r="F28" i="26" s="1"/>
  <c r="F29" i="26" a="1"/>
  <c r="F29" i="26" s="1"/>
  <c r="F7" i="26" a="1"/>
  <c r="F7" i="26" s="1"/>
  <c r="F14" i="26" a="1"/>
  <c r="F14" i="26" s="1"/>
  <c r="F4" i="26" a="1"/>
  <c r="F4" i="26" s="1"/>
  <c r="F19" i="26" a="1"/>
  <c r="F19" i="26" s="1"/>
  <c r="F6" i="26" a="1"/>
  <c r="F6" i="26" s="1"/>
  <c r="F13" i="26" a="1"/>
  <c r="F13" i="26" s="1"/>
  <c r="F30" i="26" a="1"/>
  <c r="F30" i="26" s="1"/>
  <c r="F26" i="26" a="1"/>
  <c r="F26" i="26" s="1"/>
  <c r="F25" i="26" a="1"/>
  <c r="F25" i="26" s="1"/>
  <c r="F12" i="26" a="1"/>
  <c r="F12" i="26" s="1"/>
  <c r="F22" i="26" a="1"/>
  <c r="F22" i="26" s="1"/>
  <c r="F8" i="26" a="1"/>
  <c r="F8" i="26" s="1"/>
  <c r="F23" i="26" a="1"/>
  <c r="F23" i="26" s="1"/>
  <c r="F10" i="26" a="1"/>
  <c r="F10" i="26" s="1"/>
  <c r="F15" i="26" a="1"/>
  <c r="F15" i="26" s="1"/>
  <c r="T31" i="26" l="1"/>
  <c r="U31" i="26" s="1"/>
  <c r="V20" i="26" s="1" a="1"/>
  <c r="V20" i="26" s="1"/>
  <c r="S32" i="26"/>
  <c r="S33" i="26" s="1"/>
  <c r="S34" i="26" s="1"/>
  <c r="AA30" i="26"/>
  <c r="AB29" i="26"/>
  <c r="AC29" i="26" s="1"/>
  <c r="V6" i="26" a="1"/>
  <c r="V6" i="26" s="1"/>
  <c r="V27" i="26" a="1"/>
  <c r="V27" i="26" s="1"/>
  <c r="V18" i="26" a="1"/>
  <c r="V18" i="26" s="1"/>
  <c r="V8" i="26" a="1"/>
  <c r="V8" i="26" s="1"/>
  <c r="V10" i="26" a="1"/>
  <c r="V10" i="26" s="1"/>
  <c r="V5" i="26" a="1"/>
  <c r="V5" i="26" s="1"/>
  <c r="V12" i="26" a="1"/>
  <c r="V12" i="26" s="1"/>
  <c r="W31" i="26"/>
  <c r="X30" i="26"/>
  <c r="Y30" i="26" s="1"/>
  <c r="AE29" i="26"/>
  <c r="AF28" i="26"/>
  <c r="AG28" i="26" s="1"/>
  <c r="O33" i="26"/>
  <c r="P33" i="26" s="1"/>
  <c r="Q33" i="26" s="1"/>
  <c r="P32" i="26"/>
  <c r="Q32" i="26" s="1"/>
  <c r="R20" i="26" s="1" a="1"/>
  <c r="R20" i="26" s="1"/>
  <c r="R11" i="26" a="1"/>
  <c r="R11" i="26" s="1"/>
  <c r="R30" i="26" a="1"/>
  <c r="R30" i="26" s="1"/>
  <c r="R28" i="26" a="1"/>
  <c r="R28" i="26" s="1"/>
  <c r="R15" i="26" a="1"/>
  <c r="R15" i="26" s="1"/>
  <c r="R29" i="26" a="1"/>
  <c r="R29" i="26" s="1"/>
  <c r="V16" i="26" a="1"/>
  <c r="V16" i="26" s="1"/>
  <c r="AI28" i="26"/>
  <c r="AJ27" i="26"/>
  <c r="AK27" i="26" s="1"/>
  <c r="V25" i="26" a="1"/>
  <c r="V25" i="26" s="1"/>
  <c r="V21" i="26" a="1"/>
  <c r="V21" i="26" s="1"/>
  <c r="V15" i="26" a="1"/>
  <c r="V15" i="26" s="1"/>
  <c r="L4" i="26"/>
  <c r="M4" i="26" s="1"/>
  <c r="R31" i="26" l="1" a="1"/>
  <c r="R31" i="26" s="1"/>
  <c r="V17" i="26" a="1"/>
  <c r="V17" i="26" s="1"/>
  <c r="R5" i="26" a="1"/>
  <c r="R5" i="26" s="1"/>
  <c r="V26" i="26" a="1"/>
  <c r="V26" i="26" s="1"/>
  <c r="V30" i="26" a="1"/>
  <c r="V30" i="26" s="1"/>
  <c r="V28" i="26" a="1"/>
  <c r="V28" i="26" s="1"/>
  <c r="R10" i="26" a="1"/>
  <c r="R10" i="26" s="1"/>
  <c r="V7" i="26" a="1"/>
  <c r="V7" i="26" s="1"/>
  <c r="V11" i="26" a="1"/>
  <c r="V11" i="26" s="1"/>
  <c r="R21" i="26" a="1"/>
  <c r="R21" i="26" s="1"/>
  <c r="V29" i="26" a="1"/>
  <c r="V29" i="26" s="1"/>
  <c r="V33" i="26" a="1"/>
  <c r="V33" i="26" s="1"/>
  <c r="V22" i="26" a="1"/>
  <c r="V22" i="26" s="1"/>
  <c r="V14" i="26" a="1"/>
  <c r="V14" i="26" s="1"/>
  <c r="V19" i="26" a="1"/>
  <c r="V19" i="26" s="1"/>
  <c r="V24" i="26" a="1"/>
  <c r="V24" i="26" s="1"/>
  <c r="V4" i="26" a="1"/>
  <c r="V4" i="26" s="1"/>
  <c r="R16" i="26" a="1"/>
  <c r="R16" i="26" s="1"/>
  <c r="R12" i="26" a="1"/>
  <c r="R12" i="26" s="1"/>
  <c r="R17" i="26" a="1"/>
  <c r="R17" i="26" s="1"/>
  <c r="R32" i="26" a="1"/>
  <c r="R32" i="26" s="1"/>
  <c r="R19" i="26" a="1"/>
  <c r="R19" i="26" s="1"/>
  <c r="V9" i="26" a="1"/>
  <c r="V9" i="26" s="1"/>
  <c r="R26" i="26" a="1"/>
  <c r="R26" i="26" s="1"/>
  <c r="R9" i="26" a="1"/>
  <c r="R9" i="26" s="1"/>
  <c r="R4" i="26" a="1"/>
  <c r="R4" i="26" s="1"/>
  <c r="R27" i="26" a="1"/>
  <c r="R27" i="26" s="1"/>
  <c r="V32" i="26" a="1"/>
  <c r="V32" i="26" s="1"/>
  <c r="R18" i="26" a="1"/>
  <c r="R18" i="26" s="1"/>
  <c r="R7" i="26" a="1"/>
  <c r="R7" i="26" s="1"/>
  <c r="V13" i="26" a="1"/>
  <c r="V13" i="26" s="1"/>
  <c r="R13" i="26" a="1"/>
  <c r="R13" i="26" s="1"/>
  <c r="R24" i="26" a="1"/>
  <c r="R24" i="26" s="1"/>
  <c r="R33" i="26" a="1"/>
  <c r="R33" i="26" s="1"/>
  <c r="AE30" i="26"/>
  <c r="AF29" i="26"/>
  <c r="AG29" i="26" s="1"/>
  <c r="AI29" i="26"/>
  <c r="AJ28" i="26"/>
  <c r="AK28" i="26" s="1"/>
  <c r="R25" i="26" a="1"/>
  <c r="R25" i="26" s="1"/>
  <c r="R23" i="26" a="1"/>
  <c r="R23" i="26" s="1"/>
  <c r="W32" i="26"/>
  <c r="X31" i="26"/>
  <c r="Y31" i="26" s="1"/>
  <c r="R14" i="26" a="1"/>
  <c r="R14" i="26" s="1"/>
  <c r="V23" i="26" a="1"/>
  <c r="V23" i="26" s="1"/>
  <c r="AA31" i="26"/>
  <c r="AB30" i="26"/>
  <c r="AC30" i="26" s="1"/>
  <c r="R22" i="26" a="1"/>
  <c r="R22" i="26" s="1"/>
  <c r="V31" i="26" a="1"/>
  <c r="V31" i="26" s="1"/>
  <c r="R6" i="26" a="1"/>
  <c r="R6" i="26" s="1"/>
  <c r="R8" i="26" a="1"/>
  <c r="R8" i="26" s="1"/>
  <c r="AB31" i="26" l="1"/>
  <c r="AC31" i="26" s="1"/>
  <c r="AA32" i="26"/>
  <c r="AJ29" i="26"/>
  <c r="AK29" i="26" s="1"/>
  <c r="AI30" i="26"/>
  <c r="W33" i="26"/>
  <c r="X33" i="26" s="1"/>
  <c r="Y33" i="26" s="1"/>
  <c r="X32" i="26"/>
  <c r="Y32" i="26" s="1"/>
  <c r="Z12" i="26" s="1" a="1"/>
  <c r="Z12" i="26" s="1"/>
  <c r="AE31" i="26"/>
  <c r="AF30" i="26"/>
  <c r="AG30" i="26" s="1"/>
  <c r="Z13" i="26" l="1" a="1"/>
  <c r="Z13" i="26" s="1"/>
  <c r="Z26" i="26" a="1"/>
  <c r="Z26" i="26" s="1"/>
  <c r="Z29" i="26" a="1"/>
  <c r="Z29" i="26" s="1"/>
  <c r="Z24" i="26" a="1"/>
  <c r="Z24" i="26" s="1"/>
  <c r="Z11" i="26" a="1"/>
  <c r="Z11" i="26" s="1"/>
  <c r="Z22" i="26" a="1"/>
  <c r="Z22" i="26" s="1"/>
  <c r="Z32" i="26" a="1"/>
  <c r="Z32" i="26" s="1"/>
  <c r="Z19" i="26" a="1"/>
  <c r="Z19" i="26" s="1"/>
  <c r="Z21" i="26" a="1"/>
  <c r="Z21" i="26" s="1"/>
  <c r="Z33" i="26" a="1"/>
  <c r="Z33" i="26" s="1"/>
  <c r="Z18" i="26" a="1"/>
  <c r="Z18" i="26" s="1"/>
  <c r="Z14" i="26" a="1"/>
  <c r="Z14" i="26" s="1"/>
  <c r="Z30" i="26" a="1"/>
  <c r="Z30" i="26" s="1"/>
  <c r="Z25" i="26" a="1"/>
  <c r="Z25" i="26" s="1"/>
  <c r="Z16" i="26" a="1"/>
  <c r="Z16" i="26" s="1"/>
  <c r="Z6" i="26" a="1"/>
  <c r="Z6" i="26" s="1"/>
  <c r="AJ30" i="26"/>
  <c r="AK30" i="26" s="1"/>
  <c r="AI31" i="26"/>
  <c r="AF31" i="26"/>
  <c r="AH18" i="26" s="1" a="1"/>
  <c r="AH18" i="26" s="1"/>
  <c r="AE32" i="26"/>
  <c r="AE33" i="26" s="1"/>
  <c r="Z17" i="26" a="1"/>
  <c r="Z17" i="26" s="1"/>
  <c r="Z28" i="26" a="1"/>
  <c r="Z28" i="26" s="1"/>
  <c r="Z23" i="26" a="1"/>
  <c r="Z23" i="26" s="1"/>
  <c r="Z9" i="26" a="1"/>
  <c r="Z9" i="26" s="1"/>
  <c r="Z31" i="26" a="1"/>
  <c r="Z31" i="26" s="1"/>
  <c r="Z8" i="26" a="1"/>
  <c r="Z8" i="26" s="1"/>
  <c r="Z20" i="26" a="1"/>
  <c r="Z20" i="26" s="1"/>
  <c r="Z5" i="26" a="1"/>
  <c r="Z5" i="26" s="1"/>
  <c r="AA33" i="26"/>
  <c r="AB33" i="26" s="1"/>
  <c r="AC33" i="26" s="1"/>
  <c r="AB32" i="26"/>
  <c r="AC32" i="26" s="1"/>
  <c r="AD31" i="26" s="1" a="1"/>
  <c r="AD31" i="26" s="1"/>
  <c r="Z7" i="26" a="1"/>
  <c r="Z7" i="26" s="1"/>
  <c r="Z27" i="26" a="1"/>
  <c r="Z27" i="26" s="1"/>
  <c r="Z4" i="26" a="1"/>
  <c r="Z4" i="26" s="1"/>
  <c r="Z10" i="26" a="1"/>
  <c r="Z10" i="26" s="1"/>
  <c r="Z15" i="26" a="1"/>
  <c r="Z15" i="26" s="1"/>
  <c r="Q4" i="21"/>
  <c r="I4" i="21" s="1"/>
  <c r="O5" i="21"/>
  <c r="O6" i="21" s="1"/>
  <c r="O7" i="21" s="1"/>
  <c r="O8" i="21" s="1"/>
  <c r="O9" i="21" s="1"/>
  <c r="O10" i="21" s="1"/>
  <c r="O11" i="21" l="1"/>
  <c r="AH10" i="26" a="1"/>
  <c r="AH10" i="26" s="1"/>
  <c r="AH15" i="26" a="1"/>
  <c r="AH15" i="26" s="1"/>
  <c r="AH24" i="26" a="1"/>
  <c r="AH24" i="26" s="1"/>
  <c r="AH9" i="26" a="1"/>
  <c r="AH9" i="26" s="1"/>
  <c r="AH33" i="26" a="1"/>
  <c r="AH33" i="26" s="1"/>
  <c r="AH7" i="26" a="1"/>
  <c r="AH7" i="26" s="1"/>
  <c r="AD14" i="26" a="1"/>
  <c r="AD14" i="26" s="1"/>
  <c r="AH6" i="26" a="1"/>
  <c r="AH6" i="26" s="1"/>
  <c r="AD21" i="26" a="1"/>
  <c r="AD21" i="26" s="1"/>
  <c r="AH20" i="26" a="1"/>
  <c r="AH20" i="26" s="1"/>
  <c r="AH26" i="26" a="1"/>
  <c r="AH26" i="26" s="1"/>
  <c r="AH32" i="26" a="1"/>
  <c r="AH32" i="26" s="1"/>
  <c r="AH8" i="26" a="1"/>
  <c r="AH8" i="26" s="1"/>
  <c r="AH31" i="26" a="1"/>
  <c r="AH31" i="26" s="1"/>
  <c r="AD26" i="26" a="1"/>
  <c r="AD26" i="26" s="1"/>
  <c r="AH29" i="26" a="1"/>
  <c r="AH29" i="26" s="1"/>
  <c r="AD16" i="26" a="1"/>
  <c r="AD16" i="26" s="1"/>
  <c r="AH25" i="26" a="1"/>
  <c r="AH25" i="26" s="1"/>
  <c r="AD22" i="26" a="1"/>
  <c r="AD22" i="26" s="1"/>
  <c r="AD18" i="26" a="1"/>
  <c r="AD18" i="26" s="1"/>
  <c r="AD24" i="26" a="1"/>
  <c r="AD24" i="26" s="1"/>
  <c r="AD15" i="26" a="1"/>
  <c r="AD15" i="26" s="1"/>
  <c r="AD19" i="26" a="1"/>
  <c r="AD19" i="26" s="1"/>
  <c r="AH28" i="26" a="1"/>
  <c r="AH28" i="26" s="1"/>
  <c r="AH5" i="26" a="1"/>
  <c r="AH5" i="26" s="1"/>
  <c r="AH27" i="26" a="1"/>
  <c r="AH27" i="26" s="1"/>
  <c r="AD32" i="26" a="1"/>
  <c r="AD32" i="26" s="1"/>
  <c r="AD12" i="26" a="1"/>
  <c r="AD12" i="26" s="1"/>
  <c r="AD8" i="26" a="1"/>
  <c r="AD8" i="26" s="1"/>
  <c r="AD29" i="26" a="1"/>
  <c r="AD29" i="26" s="1"/>
  <c r="AD4" i="26" a="1"/>
  <c r="AD4" i="26" s="1"/>
  <c r="AD25" i="26" a="1"/>
  <c r="AD25" i="26" s="1"/>
  <c r="AD10" i="26" a="1"/>
  <c r="AD10" i="26" s="1"/>
  <c r="AD6" i="26" a="1"/>
  <c r="AD6" i="26" s="1"/>
  <c r="AD27" i="26" a="1"/>
  <c r="AD27" i="26" s="1"/>
  <c r="AD28" i="26" a="1"/>
  <c r="AD28" i="26" s="1"/>
  <c r="AD5" i="26" a="1"/>
  <c r="AD5" i="26" s="1"/>
  <c r="AH22" i="26" a="1"/>
  <c r="AH22" i="26" s="1"/>
  <c r="AH21" i="26" a="1"/>
  <c r="AH21" i="26" s="1"/>
  <c r="AH30" i="26" a="1"/>
  <c r="AH30" i="26" s="1"/>
  <c r="AH16" i="26" a="1"/>
  <c r="AH16" i="26" s="1"/>
  <c r="AH4" i="26" a="1"/>
  <c r="AH4" i="26" s="1"/>
  <c r="AH17" i="26" a="1"/>
  <c r="AH17" i="26" s="1"/>
  <c r="AD7" i="26" a="1"/>
  <c r="AD7" i="26" s="1"/>
  <c r="AH13" i="26" a="1"/>
  <c r="AH13" i="26" s="1"/>
  <c r="AD11" i="26" a="1"/>
  <c r="AD11" i="26" s="1"/>
  <c r="AH12" i="26" a="1"/>
  <c r="AH12" i="26" s="1"/>
  <c r="AD17" i="26" a="1"/>
  <c r="AD17" i="26" s="1"/>
  <c r="AH19" i="26" a="1"/>
  <c r="AH19" i="26" s="1"/>
  <c r="AH14" i="26" a="1"/>
  <c r="AH14" i="26" s="1"/>
  <c r="AD33" i="26" a="1"/>
  <c r="AD33" i="26" s="1"/>
  <c r="AJ31" i="26"/>
  <c r="AK31" i="26" s="1"/>
  <c r="AI32" i="26"/>
  <c r="AD23" i="26" a="1"/>
  <c r="AD23" i="26" s="1"/>
  <c r="AD20" i="26" a="1"/>
  <c r="AD20" i="26" s="1"/>
  <c r="AH23" i="26" a="1"/>
  <c r="AH23" i="26" s="1"/>
  <c r="AD9" i="26" a="1"/>
  <c r="AD9" i="26" s="1"/>
  <c r="AD30" i="26" a="1"/>
  <c r="AD30" i="26" s="1"/>
  <c r="AD13" i="26" a="1"/>
  <c r="AD13" i="26" s="1"/>
  <c r="AH11" i="26" a="1"/>
  <c r="AH11" i="26" s="1"/>
  <c r="Q5" i="21"/>
  <c r="I5" i="21" s="1"/>
  <c r="O12" i="21" l="1"/>
  <c r="AJ32" i="26"/>
  <c r="AL17" i="26" s="1" a="1"/>
  <c r="AL17" i="26" s="1"/>
  <c r="AI33" i="26"/>
  <c r="AJ33" i="26" s="1"/>
  <c r="Q6" i="21"/>
  <c r="I6" i="21" s="1"/>
  <c r="BL37" i="25"/>
  <c r="BI31" i="25"/>
  <c r="BO41" i="25" s="1"/>
  <c r="BA35" i="25"/>
  <c r="AX31" i="25"/>
  <c r="BD41" i="25" s="1"/>
  <c r="BD43" i="25" s="1"/>
  <c r="BL7" i="25"/>
  <c r="BI5" i="25"/>
  <c r="BA5" i="25"/>
  <c r="AX5" i="25"/>
  <c r="BO15" i="25" s="1"/>
  <c r="BI31" i="24"/>
  <c r="BP37" i="24" s="1"/>
  <c r="AX31" i="24"/>
  <c r="BE35" i="24" s="1"/>
  <c r="BI5" i="24"/>
  <c r="BP7" i="24" s="1"/>
  <c r="AX5" i="24"/>
  <c r="BD19" i="24" s="1"/>
  <c r="BL37" i="24"/>
  <c r="BA35" i="24"/>
  <c r="BL7" i="24"/>
  <c r="BA5" i="24"/>
  <c r="BJ51" i="25"/>
  <c r="AY51" i="25"/>
  <c r="BE31" i="25"/>
  <c r="BP31" i="25" s="1"/>
  <c r="BJ25" i="25"/>
  <c r="BJ51" i="24"/>
  <c r="AY51" i="24"/>
  <c r="BE31" i="24"/>
  <c r="BP31" i="24" s="1"/>
  <c r="BJ25" i="24"/>
  <c r="BL37" i="21"/>
  <c r="BP37" i="21"/>
  <c r="AX5" i="21"/>
  <c r="E31" i="21"/>
  <c r="AX31" i="21"/>
  <c r="BE35" i="21" s="1"/>
  <c r="BA9" i="25" l="1"/>
  <c r="BL11" i="25"/>
  <c r="BL33" i="25"/>
  <c r="BL5" i="25"/>
  <c r="BA31" i="25"/>
  <c r="BL31" i="25" s="1"/>
  <c r="BL33" i="24"/>
  <c r="BL35" i="24"/>
  <c r="BA37" i="24"/>
  <c r="BP33" i="24"/>
  <c r="BP35" i="24"/>
  <c r="BL5" i="24"/>
  <c r="BA31" i="24"/>
  <c r="BL31" i="24" s="1"/>
  <c r="BA37" i="21"/>
  <c r="BO15" i="21"/>
  <c r="BO17" i="21" s="1"/>
  <c r="BD19" i="21"/>
  <c r="BE5" i="21"/>
  <c r="I31" i="21"/>
  <c r="O13" i="21"/>
  <c r="AL6" i="26" a="1"/>
  <c r="AL6" i="26" s="1"/>
  <c r="AL4" i="26" a="1"/>
  <c r="AL4" i="26" s="1"/>
  <c r="AL20" i="26" a="1"/>
  <c r="AL20" i="26" s="1"/>
  <c r="AL12" i="26" a="1"/>
  <c r="AL12" i="26" s="1"/>
  <c r="AL7" i="26" a="1"/>
  <c r="AL7" i="26" s="1"/>
  <c r="AL28" i="26" a="1"/>
  <c r="AL28" i="26" s="1"/>
  <c r="AL18" i="26" a="1"/>
  <c r="AL18" i="26" s="1"/>
  <c r="AL15" i="26" a="1"/>
  <c r="AL15" i="26" s="1"/>
  <c r="AL8" i="26" a="1"/>
  <c r="AL8" i="26" s="1"/>
  <c r="AL26" i="26" a="1"/>
  <c r="AL26" i="26" s="1"/>
  <c r="AL32" i="26" a="1"/>
  <c r="AL32" i="26" s="1"/>
  <c r="AL29" i="26" a="1"/>
  <c r="AL29" i="26" s="1"/>
  <c r="AL33" i="26" a="1"/>
  <c r="AL33" i="26" s="1"/>
  <c r="AL5" i="26" a="1"/>
  <c r="AL5" i="26" s="1"/>
  <c r="AL11" i="26" a="1"/>
  <c r="AL11" i="26" s="1"/>
  <c r="AL24" i="26" a="1"/>
  <c r="AL24" i="26" s="1"/>
  <c r="AL21" i="26" a="1"/>
  <c r="AL21" i="26" s="1"/>
  <c r="AL31" i="26" a="1"/>
  <c r="AL31" i="26" s="1"/>
  <c r="AL27" i="26" a="1"/>
  <c r="AL27" i="26" s="1"/>
  <c r="AL10" i="26" a="1"/>
  <c r="AL10" i="26" s="1"/>
  <c r="AL30" i="26" a="1"/>
  <c r="AL30" i="26" s="1"/>
  <c r="AL25" i="26" a="1"/>
  <c r="AL25" i="26" s="1"/>
  <c r="AL13" i="26" a="1"/>
  <c r="AL13" i="26" s="1"/>
  <c r="AL9" i="26" a="1"/>
  <c r="AL9" i="26" s="1"/>
  <c r="AL19" i="26" a="1"/>
  <c r="AL19" i="26" s="1"/>
  <c r="AL22" i="26" a="1"/>
  <c r="AL22" i="26" s="1"/>
  <c r="AL14" i="26" a="1"/>
  <c r="AL14" i="26" s="1"/>
  <c r="AL16" i="26" a="1"/>
  <c r="AL16" i="26" s="1"/>
  <c r="AL23" i="26" a="1"/>
  <c r="AL23" i="26" s="1"/>
  <c r="Q7" i="21"/>
  <c r="I7" i="21" s="1"/>
  <c r="BD15" i="21"/>
  <c r="BD17" i="21" s="1"/>
  <c r="BO41" i="21"/>
  <c r="BO43" i="21" s="1"/>
  <c r="BD41" i="21"/>
  <c r="BP37" i="25"/>
  <c r="BO43" i="25"/>
  <c r="BL9" i="25"/>
  <c r="BL35" i="25"/>
  <c r="BD45" i="25"/>
  <c r="BP7" i="25"/>
  <c r="BA7" i="25"/>
  <c r="BD19" i="25"/>
  <c r="BE5" i="25"/>
  <c r="BD15" i="25"/>
  <c r="BD17" i="25" s="1"/>
  <c r="BO41" i="24"/>
  <c r="BO43" i="24" s="1"/>
  <c r="BL11" i="24"/>
  <c r="BA9" i="24"/>
  <c r="BD41" i="24"/>
  <c r="BD43" i="24" s="1"/>
  <c r="BO15" i="24"/>
  <c r="BO19" i="24" s="1"/>
  <c r="BE5" i="24"/>
  <c r="BD15" i="24"/>
  <c r="BD17" i="24" s="1"/>
  <c r="BA7" i="24"/>
  <c r="BE35" i="25"/>
  <c r="BO45" i="25"/>
  <c r="BO19" i="25"/>
  <c r="BE9" i="24"/>
  <c r="BP9" i="24"/>
  <c r="BL9" i="24"/>
  <c r="BA37" i="25"/>
  <c r="BA11" i="25"/>
  <c r="BA33" i="25"/>
  <c r="BP11" i="24"/>
  <c r="BE37" i="24"/>
  <c r="BE11" i="24"/>
  <c r="BE7" i="24"/>
  <c r="BE33" i="24"/>
  <c r="BA11" i="24"/>
  <c r="BA33" i="24"/>
  <c r="BI5" i="21"/>
  <c r="BP11" i="25" l="1"/>
  <c r="BP33" i="25"/>
  <c r="BP5" i="25"/>
  <c r="BP5" i="24"/>
  <c r="O14" i="21"/>
  <c r="Q8" i="21"/>
  <c r="I8" i="21" s="1"/>
  <c r="BE33" i="25"/>
  <c r="BE7" i="25"/>
  <c r="BE37" i="25"/>
  <c r="BO19" i="21"/>
  <c r="BP7" i="21"/>
  <c r="BE11" i="25"/>
  <c r="BO45" i="24"/>
  <c r="BD45" i="24"/>
  <c r="BP35" i="25"/>
  <c r="BE9" i="25"/>
  <c r="BP9" i="25"/>
  <c r="BO17" i="25"/>
  <c r="BO17" i="24"/>
  <c r="BJ51" i="21"/>
  <c r="AY51" i="21"/>
  <c r="BO45" i="21"/>
  <c r="BE37" i="21"/>
  <c r="BP35" i="21"/>
  <c r="BL35" i="21"/>
  <c r="BL33" i="21"/>
  <c r="BA33" i="21"/>
  <c r="BE31" i="21"/>
  <c r="BP31" i="21" s="1"/>
  <c r="BL31" i="21"/>
  <c r="BJ25" i="21"/>
  <c r="BP11" i="21"/>
  <c r="BL11" i="21"/>
  <c r="BE11" i="21"/>
  <c r="BA11" i="21"/>
  <c r="BP9" i="21"/>
  <c r="BL9" i="21"/>
  <c r="BE9" i="21"/>
  <c r="BA9" i="21"/>
  <c r="BP5" i="21"/>
  <c r="BL5" i="21"/>
  <c r="BP33" i="21" l="1"/>
  <c r="O15" i="21"/>
  <c r="Q9" i="21"/>
  <c r="I9" i="21" s="1"/>
  <c r="BE33" i="21"/>
  <c r="BE7" i="21"/>
  <c r="O16" i="21" l="1"/>
  <c r="Q10" i="21"/>
  <c r="BC5" i="21"/>
  <c r="BN5" i="21" l="1"/>
  <c r="BC31" i="21"/>
  <c r="BN31" i="21" s="1"/>
  <c r="I10" i="21"/>
  <c r="O17" i="21"/>
  <c r="Q11" i="21"/>
  <c r="BC5" i="25"/>
  <c r="BD45" i="21"/>
  <c r="BD43" i="21"/>
  <c r="BN5" i="25" l="1"/>
  <c r="BC31" i="25"/>
  <c r="BN31" i="25" s="1"/>
  <c r="I11" i="21"/>
  <c r="O18" i="21"/>
  <c r="BC5" i="24"/>
  <c r="Q12" i="21"/>
  <c r="BN5" i="24" l="1"/>
  <c r="BC31" i="24"/>
  <c r="BN31" i="24" s="1"/>
  <c r="I12" i="21"/>
  <c r="O19" i="21"/>
  <c r="Q13" i="21"/>
  <c r="I13" i="21" l="1"/>
  <c r="O20" i="21"/>
  <c r="Q14" i="21"/>
  <c r="I14" i="21" l="1"/>
  <c r="O21" i="21"/>
  <c r="Q15" i="21"/>
  <c r="I15" i="21" l="1"/>
  <c r="O22" i="21"/>
  <c r="Q16" i="21"/>
  <c r="BN7" i="21"/>
  <c r="I16" i="21" l="1"/>
  <c r="O23" i="21"/>
  <c r="BN33" i="21"/>
  <c r="BC7" i="21"/>
  <c r="BC33" i="21"/>
  <c r="Q17" i="21"/>
  <c r="BN7" i="25"/>
  <c r="I17" i="21" l="1"/>
  <c r="O24" i="21"/>
  <c r="BN7" i="24"/>
  <c r="Q18" i="21"/>
  <c r="BC7" i="25"/>
  <c r="BN33" i="25"/>
  <c r="BC33" i="25"/>
  <c r="I18" i="21" l="1"/>
  <c r="O25" i="21"/>
  <c r="BC33" i="24"/>
  <c r="BN33" i="24"/>
  <c r="BC7" i="24"/>
  <c r="Q19" i="21"/>
  <c r="I19" i="21" l="1"/>
  <c r="O26" i="21"/>
  <c r="Q20" i="21"/>
  <c r="I20" i="21" l="1"/>
  <c r="O27" i="21"/>
  <c r="Q21" i="21"/>
  <c r="I21" i="21" l="1"/>
  <c r="O28" i="21"/>
  <c r="Q22" i="21"/>
  <c r="BC35" i="21"/>
  <c r="I22" i="21" l="1"/>
  <c r="O29" i="21"/>
  <c r="BN9" i="21"/>
  <c r="BN35" i="21"/>
  <c r="BC9" i="21"/>
  <c r="Q23" i="21"/>
  <c r="BC35" i="25"/>
  <c r="I23" i="21" l="1"/>
  <c r="O30" i="21"/>
  <c r="BC35" i="24"/>
  <c r="Q24" i="21"/>
  <c r="BN35" i="25"/>
  <c r="BN9" i="25"/>
  <c r="BC9" i="25"/>
  <c r="I24" i="21" l="1"/>
  <c r="BN9" i="24"/>
  <c r="BC9" i="24"/>
  <c r="BN35" i="24"/>
  <c r="Q25" i="21"/>
  <c r="I25" i="21" l="1"/>
  <c r="Q26" i="21"/>
  <c r="I26" i="21" l="1"/>
  <c r="Q27" i="21"/>
  <c r="I27" i="21" l="1"/>
  <c r="Q28" i="21"/>
  <c r="I28" i="21" l="1"/>
  <c r="BN37" i="24"/>
  <c r="Q29" i="21"/>
  <c r="BN37" i="21"/>
  <c r="I29" i="21" l="1"/>
  <c r="BC37" i="24"/>
  <c r="BN11" i="24"/>
  <c r="BC11" i="24"/>
  <c r="BN11" i="21"/>
  <c r="BC37" i="21"/>
  <c r="BC11" i="21"/>
  <c r="Q30" i="21"/>
  <c r="BN37" i="25"/>
  <c r="I30" i="21" l="1"/>
  <c r="K31" i="21"/>
  <c r="BN11" i="25"/>
  <c r="BC11" i="25"/>
  <c r="BC37" i="25"/>
  <c r="K5" i="26"/>
  <c r="L5" i="26" s="1"/>
  <c r="M5" i="26" s="1"/>
  <c r="K6" i="26" l="1"/>
  <c r="L6" i="26" s="1"/>
  <c r="M6" i="26" s="1"/>
  <c r="K7" i="26"/>
  <c r="K8" i="26" l="1"/>
  <c r="L7" i="26"/>
  <c r="M7" i="26" s="1"/>
  <c r="K9" i="26" l="1"/>
  <c r="L8" i="26"/>
  <c r="M8" i="26" s="1"/>
  <c r="L9" i="26" l="1"/>
  <c r="M9" i="26" s="1"/>
  <c r="K10" i="26"/>
  <c r="K11" i="26" l="1"/>
  <c r="L10" i="26"/>
  <c r="M10" i="26" s="1"/>
  <c r="L11" i="26" l="1"/>
  <c r="M11" i="26" s="1"/>
  <c r="K12" i="26"/>
  <c r="K13" i="26" l="1"/>
  <c r="L12" i="26"/>
  <c r="M12" i="26" s="1"/>
  <c r="K14" i="26" l="1"/>
  <c r="L13" i="26"/>
  <c r="M13" i="26" s="1"/>
  <c r="K15" i="26" l="1"/>
  <c r="L14" i="26"/>
  <c r="M14" i="26" s="1"/>
  <c r="L15" i="26" l="1"/>
  <c r="M15" i="26" s="1"/>
  <c r="K16" i="26"/>
  <c r="L16" i="26" l="1"/>
  <c r="M16" i="26" s="1"/>
  <c r="K17" i="26"/>
  <c r="L17" i="26" l="1"/>
  <c r="M17" i="26" s="1"/>
  <c r="K18" i="26"/>
  <c r="L18" i="26" l="1"/>
  <c r="M18" i="26" s="1"/>
  <c r="K19" i="26"/>
  <c r="K20" i="26" l="1"/>
  <c r="L19" i="26"/>
  <c r="M19" i="26" s="1"/>
  <c r="K21" i="26" l="1"/>
  <c r="L20" i="26"/>
  <c r="M20" i="26" s="1"/>
  <c r="L21" i="26" l="1"/>
  <c r="M21" i="26" s="1"/>
  <c r="K22" i="26"/>
  <c r="L22" i="26" l="1"/>
  <c r="M22" i="26" s="1"/>
  <c r="K23" i="26"/>
  <c r="L23" i="26" l="1"/>
  <c r="M23" i="26" s="1"/>
  <c r="K24" i="26"/>
  <c r="K25" i="26" l="1"/>
  <c r="L24" i="26"/>
  <c r="M24" i="26" s="1"/>
  <c r="L25" i="26" l="1"/>
  <c r="M25" i="26" s="1"/>
  <c r="K26" i="26"/>
  <c r="L26" i="26" l="1"/>
  <c r="M26" i="26" s="1"/>
  <c r="K27" i="26"/>
  <c r="K28" i="26" l="1"/>
  <c r="L27" i="26"/>
  <c r="M27" i="26" s="1"/>
  <c r="L28" i="26" l="1"/>
  <c r="M28" i="26" s="1"/>
  <c r="K29" i="26"/>
  <c r="K30" i="26" l="1"/>
  <c r="L29" i="26"/>
  <c r="M29" i="26" s="1"/>
  <c r="L30" i="26" l="1"/>
  <c r="M30" i="26" s="1"/>
  <c r="K31" i="26"/>
  <c r="K32" i="26" l="1"/>
  <c r="L31" i="26"/>
  <c r="M31" i="26" s="1"/>
  <c r="L32" i="26" l="1"/>
  <c r="M32" i="26" s="1"/>
  <c r="K33" i="26"/>
  <c r="L33" i="26" l="1"/>
  <c r="M33" i="26" s="1"/>
  <c r="N5" i="26" s="1" a="1"/>
  <c r="N5" i="26" s="1"/>
  <c r="N15" i="26" l="1" a="1"/>
  <c r="N15" i="26" s="1"/>
  <c r="N31" i="26" a="1"/>
  <c r="N31" i="26" s="1"/>
  <c r="N9" i="26" a="1"/>
  <c r="N9" i="26" s="1"/>
  <c r="N4" i="26" a="1"/>
  <c r="N4" i="26" s="1"/>
  <c r="N32" i="26" a="1"/>
  <c r="N32" i="26" s="1"/>
  <c r="N6" i="26" a="1"/>
  <c r="N6" i="26" s="1"/>
  <c r="N30" i="26" a="1"/>
  <c r="N30" i="26" s="1"/>
  <c r="N23" i="26" a="1"/>
  <c r="N23" i="26" s="1"/>
  <c r="N17" i="26" a="1"/>
  <c r="N17" i="26" s="1"/>
  <c r="N24" i="26" a="1"/>
  <c r="N24" i="26" s="1"/>
  <c r="N18" i="26" a="1"/>
  <c r="N18" i="26" s="1"/>
  <c r="N8" i="26" a="1"/>
  <c r="N8" i="26" s="1"/>
  <c r="N12" i="26" a="1"/>
  <c r="N12" i="26" s="1"/>
  <c r="N10" i="26" a="1"/>
  <c r="N10" i="26" s="1"/>
  <c r="N27" i="26" a="1"/>
  <c r="N27" i="26" s="1"/>
  <c r="N16" i="26" a="1"/>
  <c r="N16" i="26" s="1"/>
  <c r="N7" i="26" a="1"/>
  <c r="N7" i="26" s="1"/>
  <c r="N14" i="26" a="1"/>
  <c r="N14" i="26" s="1"/>
  <c r="N19" i="26" a="1"/>
  <c r="N19" i="26" s="1"/>
  <c r="N11" i="26" a="1"/>
  <c r="N11" i="26" s="1"/>
  <c r="N13" i="26" a="1"/>
  <c r="N13" i="26" s="1"/>
  <c r="N33" i="26" a="1"/>
  <c r="N33" i="26" s="1"/>
  <c r="N20" i="26" a="1"/>
  <c r="N20" i="26" s="1"/>
  <c r="N28" i="26" a="1"/>
  <c r="N28" i="26" s="1"/>
  <c r="N25" i="26" a="1"/>
  <c r="N25" i="26" s="1"/>
  <c r="N21" i="26" a="1"/>
  <c r="N21" i="26" s="1"/>
  <c r="N29" i="26" a="1"/>
  <c r="N29" i="26" s="1"/>
  <c r="N22" i="26" a="1"/>
  <c r="N22" i="26" s="1"/>
  <c r="N26" i="26" a="1"/>
  <c r="N26" i="26" s="1"/>
  <c r="A32" i="21"/>
  <c r="A10" i="21" a="1"/>
  <c r="A10" i="21" l="1"/>
  <c r="A16" i="21" a="1"/>
  <c r="A14" i="21" a="1"/>
  <c r="A18" i="21" a="1"/>
  <c r="A4" i="21" a="1"/>
  <c r="A8" i="21" a="1"/>
  <c r="A13" i="21" a="1"/>
  <c r="A27" i="21" a="1"/>
  <c r="A23" i="21" a="1"/>
  <c r="A15" i="21" a="1"/>
  <c r="A9" i="21" a="1"/>
  <c r="A17" i="21" a="1"/>
  <c r="A24" i="21" a="1"/>
  <c r="A28" i="21" a="1"/>
  <c r="A20" i="21" a="1"/>
  <c r="A12" i="21" a="1"/>
  <c r="A26" i="21" a="1"/>
  <c r="A29" i="21" a="1"/>
  <c r="A19" i="21" a="1"/>
  <c r="A21" i="21" a="1"/>
  <c r="A22" i="21" a="1"/>
  <c r="A11" i="21" a="1"/>
  <c r="A25" i="21" a="1"/>
  <c r="A5" i="21" a="1"/>
  <c r="A30" i="21" a="1"/>
  <c r="A7" i="21" a="1"/>
  <c r="A6" i="21" a="1"/>
  <c r="A18" i="21" l="1"/>
  <c r="A24" i="21"/>
  <c r="A27" i="21"/>
  <c r="A6" i="21"/>
  <c r="A8" i="21"/>
  <c r="A13" i="21"/>
  <c r="A15" i="21"/>
  <c r="A29" i="21"/>
  <c r="A19" i="21"/>
  <c r="A11" i="21"/>
  <c r="A30" i="21"/>
  <c r="C30" i="21" s="1"/>
  <c r="M30" i="21" s="1"/>
  <c r="A9" i="21"/>
  <c r="A28" i="21"/>
  <c r="A14" i="21"/>
  <c r="A7" i="21"/>
  <c r="A25" i="21"/>
  <c r="A16" i="21"/>
  <c r="A12" i="21"/>
  <c r="A21" i="21"/>
  <c r="A4" i="21"/>
  <c r="A1" i="21" s="1"/>
  <c r="L1" i="21" s="1"/>
  <c r="S4" i="21" s="1"/>
  <c r="A26" i="21"/>
  <c r="A5" i="21"/>
  <c r="A22" i="21"/>
  <c r="A23" i="21"/>
  <c r="A17" i="21"/>
  <c r="A20" i="21"/>
  <c r="S6" i="21" l="1"/>
  <c r="S5" i="21"/>
  <c r="S20" i="21"/>
  <c r="S11" i="21"/>
  <c r="S25" i="21"/>
  <c r="S16" i="21"/>
  <c r="S18" i="21"/>
  <c r="S30" i="21"/>
  <c r="S24" i="21"/>
  <c r="S8" i="21"/>
  <c r="S10" i="21"/>
  <c r="S15" i="21"/>
  <c r="S17" i="21"/>
  <c r="K30" i="21"/>
  <c r="S19" i="21"/>
  <c r="S21" i="21"/>
  <c r="S28" i="21"/>
  <c r="S12" i="21"/>
  <c r="S13" i="21"/>
  <c r="S23" i="21"/>
  <c r="C4" i="21"/>
  <c r="S9" i="21"/>
  <c r="S22" i="21"/>
  <c r="S29" i="21"/>
  <c r="S7" i="21"/>
  <c r="S27" i="21"/>
  <c r="S26" i="21"/>
  <c r="S14" i="21"/>
  <c r="M4" i="21" l="1"/>
  <c r="K4" i="21"/>
  <c r="C5" i="21"/>
  <c r="M5" i="21" l="1"/>
  <c r="C6" i="21"/>
  <c r="K5" i="21"/>
  <c r="M6" i="21" l="1"/>
  <c r="K6" i="21"/>
  <c r="C7" i="21"/>
  <c r="M7" i="21" l="1"/>
  <c r="K7" i="21"/>
  <c r="C8" i="21"/>
  <c r="M8" i="21" l="1"/>
  <c r="C9" i="21"/>
  <c r="K8" i="21"/>
  <c r="M9" i="21" l="1"/>
  <c r="K9" i="21"/>
  <c r="C10" i="21"/>
  <c r="M10" i="21" l="1"/>
  <c r="K10" i="21"/>
  <c r="C11" i="21"/>
  <c r="K11" i="21" l="1"/>
  <c r="C12" i="21"/>
  <c r="M11" i="21"/>
  <c r="K12" i="21" l="1"/>
  <c r="M12" i="21"/>
  <c r="C13" i="21"/>
  <c r="A32" i="25"/>
  <c r="A9" i="25" a="1"/>
  <c r="K13" i="21" l="1"/>
  <c r="M13" i="21"/>
  <c r="C14" i="21"/>
  <c r="A9" i="25"/>
  <c r="A12" i="25" a="1"/>
  <c r="A14" i="25" a="1"/>
  <c r="A8" i="25" a="1"/>
  <c r="A20" i="25" a="1"/>
  <c r="A22" i="25" a="1"/>
  <c r="A7" i="25" a="1"/>
  <c r="A26" i="25" a="1"/>
  <c r="A4" i="25" a="1"/>
  <c r="A18" i="25" a="1"/>
  <c r="A17" i="25" a="1"/>
  <c r="A30" i="25" a="1"/>
  <c r="A28" i="25" a="1"/>
  <c r="A21" i="25" a="1"/>
  <c r="A11" i="25" a="1"/>
  <c r="A15" i="25" a="1"/>
  <c r="A24" i="25" a="1"/>
  <c r="A25" i="25" a="1"/>
  <c r="A5" i="25" a="1"/>
  <c r="A10" i="25" a="1"/>
  <c r="A13" i="25" a="1"/>
  <c r="A23" i="25" a="1"/>
  <c r="A16" i="25" a="1"/>
  <c r="A29" i="25" a="1"/>
  <c r="A6" i="25" a="1"/>
  <c r="A19" i="25" a="1"/>
  <c r="A27" i="25" a="1"/>
  <c r="A27" i="25" l="1"/>
  <c r="A23" i="25"/>
  <c r="A4" i="25"/>
  <c r="A1" i="25" s="1"/>
  <c r="L1" i="25" s="1"/>
  <c r="S10" i="25" s="1"/>
  <c r="A10" i="25"/>
  <c r="A13" i="25"/>
  <c r="A29" i="25"/>
  <c r="A25" i="25"/>
  <c r="A15" i="25"/>
  <c r="A16" i="25"/>
  <c r="A26" i="25"/>
  <c r="A14" i="25"/>
  <c r="A30" i="25"/>
  <c r="C30" i="25" s="1"/>
  <c r="K30" i="25" s="1"/>
  <c r="A18" i="25"/>
  <c r="A20" i="25"/>
  <c r="A22" i="25"/>
  <c r="A11" i="25"/>
  <c r="A5" i="25"/>
  <c r="A19" i="25"/>
  <c r="A8" i="25"/>
  <c r="A12" i="25"/>
  <c r="A7" i="25"/>
  <c r="A28" i="25"/>
  <c r="A17" i="25"/>
  <c r="A21" i="25"/>
  <c r="A24" i="25"/>
  <c r="A6" i="25"/>
  <c r="M14" i="21"/>
  <c r="C15" i="21"/>
  <c r="K14" i="21"/>
  <c r="C4" i="25" l="1"/>
  <c r="K4" i="25" s="1"/>
  <c r="C5" i="25"/>
  <c r="C6" i="25" s="1"/>
  <c r="M6" i="25" s="1"/>
  <c r="S25" i="25"/>
  <c r="S8" i="25"/>
  <c r="S19" i="25"/>
  <c r="S23" i="25"/>
  <c r="S14" i="25"/>
  <c r="M30" i="25"/>
  <c r="S26" i="25"/>
  <c r="S24" i="25"/>
  <c r="S13" i="25"/>
  <c r="S27" i="25"/>
  <c r="S21" i="25"/>
  <c r="S15" i="25"/>
  <c r="S11" i="25"/>
  <c r="S28" i="25"/>
  <c r="S4" i="25"/>
  <c r="S12" i="25"/>
  <c r="S5" i="25"/>
  <c r="S20" i="25"/>
  <c r="S22" i="25"/>
  <c r="S30" i="25"/>
  <c r="S9" i="25"/>
  <c r="S6" i="25"/>
  <c r="S18" i="25"/>
  <c r="S7" i="25"/>
  <c r="K15" i="21"/>
  <c r="C16" i="21"/>
  <c r="M15" i="21"/>
  <c r="S17" i="25"/>
  <c r="S29" i="25"/>
  <c r="C7" i="25"/>
  <c r="C8" i="25" s="1"/>
  <c r="S16" i="25"/>
  <c r="M4" i="25" l="1"/>
  <c r="K5" i="25"/>
  <c r="K6" i="25"/>
  <c r="M5" i="25"/>
  <c r="M7" i="25"/>
  <c r="K7" i="25"/>
  <c r="M16" i="21"/>
  <c r="C17" i="21"/>
  <c r="K16" i="21"/>
  <c r="K8" i="25"/>
  <c r="M8" i="25"/>
  <c r="C9" i="25"/>
  <c r="K17" i="21" l="1"/>
  <c r="M17" i="21"/>
  <c r="C18" i="21"/>
  <c r="M9" i="25"/>
  <c r="K9" i="25"/>
  <c r="C10" i="25"/>
  <c r="K18" i="21" l="1"/>
  <c r="C19" i="21"/>
  <c r="M18" i="21"/>
  <c r="M10" i="25"/>
  <c r="K10" i="25"/>
  <c r="C11" i="25"/>
  <c r="K19" i="21" l="1"/>
  <c r="M19" i="21"/>
  <c r="C20" i="21"/>
  <c r="K11" i="25"/>
  <c r="M11" i="25"/>
  <c r="C12" i="25"/>
  <c r="K20" i="21" l="1"/>
  <c r="C21" i="21"/>
  <c r="M20" i="21"/>
  <c r="K12" i="25"/>
  <c r="M12" i="25"/>
  <c r="C13" i="25"/>
  <c r="M21" i="21" l="1"/>
  <c r="K21" i="21"/>
  <c r="C22" i="21"/>
  <c r="M13" i="25"/>
  <c r="K13" i="25"/>
  <c r="C14" i="25"/>
  <c r="K22" i="21" l="1"/>
  <c r="M22" i="21"/>
  <c r="C23" i="21"/>
  <c r="K14" i="25"/>
  <c r="M14" i="25"/>
  <c r="C15" i="25"/>
  <c r="K23" i="21" l="1"/>
  <c r="C24" i="21"/>
  <c r="M23" i="21"/>
  <c r="K15" i="25"/>
  <c r="M15" i="25"/>
  <c r="C16" i="25"/>
  <c r="K24" i="21" l="1"/>
  <c r="C25" i="21"/>
  <c r="M24" i="21"/>
  <c r="K16" i="25"/>
  <c r="M16" i="25"/>
  <c r="C17" i="25"/>
  <c r="C26" i="21" l="1"/>
  <c r="M25" i="21"/>
  <c r="K25" i="21"/>
  <c r="K17" i="25"/>
  <c r="M17" i="25"/>
  <c r="C18" i="25"/>
  <c r="M26" i="21" l="1"/>
  <c r="K26" i="21"/>
  <c r="C27" i="21"/>
  <c r="M18" i="25"/>
  <c r="K18" i="25"/>
  <c r="C19" i="25"/>
  <c r="K27" i="21" l="1"/>
  <c r="M27" i="21"/>
  <c r="C28" i="21"/>
  <c r="M19" i="25"/>
  <c r="K19" i="25"/>
  <c r="C20" i="25"/>
  <c r="K28" i="21" l="1"/>
  <c r="M28" i="21"/>
  <c r="C29" i="21"/>
  <c r="M20" i="25"/>
  <c r="K20" i="25"/>
  <c r="C21" i="25"/>
  <c r="K29" i="21" l="1"/>
  <c r="M29" i="21"/>
  <c r="C31" i="21"/>
  <c r="M21" i="25"/>
  <c r="K21" i="25"/>
  <c r="C22" i="25"/>
  <c r="M31" i="21" l="1"/>
  <c r="D1" i="21"/>
  <c r="BJ47" i="21"/>
  <c r="BO49" i="21" s="1"/>
  <c r="BJ21" i="21"/>
  <c r="BO23" i="21" s="1"/>
  <c r="AX35" i="21"/>
  <c r="AY47" i="21"/>
  <c r="BD49" i="21" s="1"/>
  <c r="AX9" i="21"/>
  <c r="BI9" i="21"/>
  <c r="AY21" i="21"/>
  <c r="BD23" i="21" s="1"/>
  <c r="BI35" i="21"/>
  <c r="M22" i="25"/>
  <c r="K22" i="25"/>
  <c r="C23" i="25"/>
  <c r="AY13" i="21" l="1"/>
  <c r="K23" i="25"/>
  <c r="M23" i="25"/>
  <c r="C24" i="25"/>
  <c r="BJ13" i="21" l="1"/>
  <c r="AX3" i="21"/>
  <c r="AY39" i="21"/>
  <c r="BD21" i="21"/>
  <c r="BD25" i="21" s="1"/>
  <c r="BJ39" i="21"/>
  <c r="AY17" i="21"/>
  <c r="M24" i="25"/>
  <c r="K24" i="25"/>
  <c r="C25" i="25"/>
  <c r="BD47" i="21" l="1"/>
  <c r="BD51" i="21" s="1"/>
  <c r="AY43" i="21"/>
  <c r="AX29" i="21"/>
  <c r="BO21" i="21"/>
  <c r="BO25" i="21" s="1"/>
  <c r="BJ17" i="21"/>
  <c r="BI3" i="21"/>
  <c r="BJ43" i="21"/>
  <c r="BO47" i="21"/>
  <c r="BO51" i="21" s="1"/>
  <c r="BI29" i="21"/>
  <c r="AY19" i="21"/>
  <c r="AX7" i="21"/>
  <c r="AX11" i="21" s="1"/>
  <c r="M25" i="25"/>
  <c r="K25" i="25"/>
  <c r="C26" i="25"/>
  <c r="BI33" i="21" l="1"/>
  <c r="BI37" i="21" s="1"/>
  <c r="BJ45" i="21"/>
  <c r="AX33" i="21"/>
  <c r="AX37" i="21" s="1"/>
  <c r="AY45" i="21"/>
  <c r="BI7" i="21"/>
  <c r="BI11" i="21" s="1"/>
  <c r="BJ19" i="21"/>
  <c r="K26" i="25"/>
  <c r="M26" i="25"/>
  <c r="C27" i="25"/>
  <c r="M27" i="25" l="1"/>
  <c r="K27" i="25"/>
  <c r="C28" i="25"/>
  <c r="M28" i="25" l="1"/>
  <c r="K28" i="25"/>
  <c r="C29" i="25"/>
  <c r="M29" i="25" l="1"/>
  <c r="K29" i="25"/>
  <c r="C31" i="25"/>
  <c r="BJ47" i="25" l="1"/>
  <c r="AY47" i="25"/>
  <c r="BJ21" i="25"/>
  <c r="AX35" i="25"/>
  <c r="BI35" i="25"/>
  <c r="BI9" i="25"/>
  <c r="AX9" i="25"/>
  <c r="AY21" i="25"/>
  <c r="M31" i="25"/>
  <c r="D1" i="25"/>
  <c r="BO49" i="25" l="1"/>
  <c r="AY13" i="25"/>
  <c r="BD23" i="25"/>
  <c r="BO23" i="25"/>
  <c r="BD49" i="25"/>
  <c r="BJ13" i="25" l="1"/>
  <c r="AX3" i="25"/>
  <c r="AY17" i="25"/>
  <c r="BJ39" i="25"/>
  <c r="AY39" i="25"/>
  <c r="BD21" i="25"/>
  <c r="BD25" i="25" s="1"/>
  <c r="A32" i="24"/>
  <c r="A9" i="24" a="1"/>
  <c r="A9" i="24" l="1"/>
  <c r="BI3" i="25"/>
  <c r="BJ17" i="25"/>
  <c r="BO21" i="25"/>
  <c r="BO25" i="25" s="1"/>
  <c r="BD47" i="25"/>
  <c r="BD51" i="25" s="1"/>
  <c r="AY43" i="25"/>
  <c r="AX29" i="25"/>
  <c r="BJ43" i="25"/>
  <c r="BO47" i="25"/>
  <c r="BO51" i="25" s="1"/>
  <c r="BI29" i="25"/>
  <c r="AX7" i="25"/>
  <c r="AX11" i="25" s="1"/>
  <c r="AY19" i="25"/>
  <c r="A19" i="24" a="1"/>
  <c r="A7" i="24" a="1"/>
  <c r="A10" i="24" a="1"/>
  <c r="A4" i="24" a="1"/>
  <c r="A14" i="24" a="1"/>
  <c r="A24" i="24" a="1"/>
  <c r="A18" i="24" a="1"/>
  <c r="A25" i="24" a="1"/>
  <c r="A5" i="24" a="1"/>
  <c r="A17" i="24" a="1"/>
  <c r="A12" i="24" a="1"/>
  <c r="A22" i="24" a="1"/>
  <c r="A29" i="24" a="1"/>
  <c r="A30" i="24" a="1"/>
  <c r="A28" i="24" a="1"/>
  <c r="A20" i="24" a="1"/>
  <c r="A15" i="24" a="1"/>
  <c r="A21" i="24" a="1"/>
  <c r="A23" i="24" a="1"/>
  <c r="A27" i="24" a="1"/>
  <c r="A26" i="24" a="1"/>
  <c r="A11" i="24" a="1"/>
  <c r="A13" i="24" a="1"/>
  <c r="A16" i="24" a="1"/>
  <c r="A8" i="24" a="1"/>
  <c r="A6" i="24" a="1"/>
  <c r="A13" i="24" l="1"/>
  <c r="A23" i="24"/>
  <c r="A10" i="24"/>
  <c r="A8" i="24"/>
  <c r="A7" i="24"/>
  <c r="A14" i="24"/>
  <c r="A20" i="24"/>
  <c r="A12" i="24"/>
  <c r="A26" i="24"/>
  <c r="A25" i="24"/>
  <c r="A18" i="24"/>
  <c r="A27" i="24"/>
  <c r="A29" i="24"/>
  <c r="A5" i="24"/>
  <c r="A30" i="24"/>
  <c r="C30" i="24" s="1"/>
  <c r="M30" i="24" s="1"/>
  <c r="A4" i="24"/>
  <c r="A11" i="24"/>
  <c r="A16" i="24"/>
  <c r="A17" i="24"/>
  <c r="A28" i="24"/>
  <c r="A24" i="24"/>
  <c r="A15" i="24"/>
  <c r="A21" i="24"/>
  <c r="A22" i="24"/>
  <c r="A6" i="24"/>
  <c r="A19" i="24"/>
  <c r="AX33" i="25"/>
  <c r="AX37" i="25" s="1"/>
  <c r="AY45" i="25"/>
  <c r="BI7" i="25"/>
  <c r="BI11" i="25" s="1"/>
  <c r="BJ19" i="25"/>
  <c r="BI33" i="25"/>
  <c r="BI37" i="25" s="1"/>
  <c r="BJ45" i="25"/>
  <c r="K30" i="24" l="1"/>
  <c r="A1" i="24"/>
  <c r="L1" i="24" s="1"/>
  <c r="C4" i="24"/>
  <c r="K4" i="24" l="1"/>
  <c r="M4" i="24"/>
  <c r="C5" i="24"/>
  <c r="S6" i="24"/>
  <c r="S21" i="24"/>
  <c r="S29" i="24"/>
  <c r="S25" i="24"/>
  <c r="S9" i="24"/>
  <c r="S5" i="24"/>
  <c r="S27" i="24"/>
  <c r="S20" i="24"/>
  <c r="S8" i="24"/>
  <c r="S28" i="24"/>
  <c r="S15" i="24"/>
  <c r="S12" i="24"/>
  <c r="S17" i="24"/>
  <c r="S30" i="24"/>
  <c r="S26" i="24"/>
  <c r="S22" i="24"/>
  <c r="S13" i="24"/>
  <c r="S7" i="24"/>
  <c r="S18" i="24"/>
  <c r="S23" i="24"/>
  <c r="S10" i="24"/>
  <c r="S24" i="24"/>
  <c r="S14" i="24"/>
  <c r="S19" i="24"/>
  <c r="S11" i="24"/>
  <c r="S16" i="24"/>
  <c r="S4" i="24"/>
  <c r="C6" i="24" l="1"/>
  <c r="K5" i="24"/>
  <c r="M5" i="24"/>
  <c r="C7" i="24" l="1"/>
  <c r="K6" i="24"/>
  <c r="M6" i="24"/>
  <c r="K7" i="24" l="1"/>
  <c r="C8" i="24"/>
  <c r="M7" i="24"/>
  <c r="M8" i="24" l="1"/>
  <c r="C9" i="24"/>
  <c r="K8" i="24"/>
  <c r="M9" i="24" l="1"/>
  <c r="K9" i="24"/>
  <c r="C10" i="24"/>
  <c r="K10" i="24" l="1"/>
  <c r="M10" i="24"/>
  <c r="C11" i="24"/>
  <c r="K11" i="24" l="1"/>
  <c r="M11" i="24"/>
  <c r="C12" i="24"/>
  <c r="M12" i="24" l="1"/>
  <c r="K12" i="24"/>
  <c r="C13" i="24"/>
  <c r="K13" i="24" l="1"/>
  <c r="M13" i="24"/>
  <c r="C14" i="24"/>
  <c r="M14" i="24" l="1"/>
  <c r="K14" i="24"/>
  <c r="C15" i="24"/>
  <c r="K15" i="24" l="1"/>
  <c r="M15" i="24"/>
  <c r="C16" i="24"/>
  <c r="M16" i="24" l="1"/>
  <c r="K16" i="24"/>
  <c r="C17" i="24"/>
  <c r="K17" i="24" l="1"/>
  <c r="M17" i="24"/>
  <c r="C18" i="24"/>
  <c r="M18" i="24" l="1"/>
  <c r="K18" i="24"/>
  <c r="C19" i="24"/>
  <c r="M19" i="24" l="1"/>
  <c r="K19" i="24"/>
  <c r="C20" i="24"/>
  <c r="M20" i="24" l="1"/>
  <c r="K20" i="24"/>
  <c r="C21" i="24"/>
  <c r="M21" i="24" l="1"/>
  <c r="K21" i="24"/>
  <c r="C22" i="24"/>
  <c r="M22" i="24" l="1"/>
  <c r="K22" i="24"/>
  <c r="C23" i="24"/>
  <c r="M23" i="24" l="1"/>
  <c r="C24" i="24"/>
  <c r="K23" i="24"/>
  <c r="M24" i="24" l="1"/>
  <c r="K24" i="24"/>
  <c r="C25" i="24"/>
  <c r="M25" i="24" l="1"/>
  <c r="C26" i="24"/>
  <c r="K25" i="24"/>
  <c r="K26" i="24" l="1"/>
  <c r="M26" i="24"/>
  <c r="C27" i="24"/>
  <c r="M27" i="24" l="1"/>
  <c r="K27" i="24"/>
  <c r="C28" i="24"/>
  <c r="M28" i="24" l="1"/>
  <c r="K28" i="24"/>
  <c r="C29" i="24"/>
  <c r="K29" i="24" l="1"/>
  <c r="M29" i="24"/>
  <c r="C31" i="24"/>
  <c r="M31" i="24" l="1"/>
  <c r="D1" i="24"/>
  <c r="BI35" i="24"/>
  <c r="BJ47" i="24"/>
  <c r="BO49" i="24" s="1"/>
  <c r="BJ21" i="24"/>
  <c r="BO23" i="24" s="1"/>
  <c r="AY47" i="24"/>
  <c r="BD49" i="24" s="1"/>
  <c r="AX35" i="24"/>
  <c r="AX9" i="24"/>
  <c r="AY21" i="24"/>
  <c r="BI9" i="24"/>
  <c r="A32" i="28"/>
  <c r="A10" i="28" a="1"/>
  <c r="BD23" i="24" l="1"/>
  <c r="AY13" i="24"/>
  <c r="A10" i="28"/>
  <c r="A12" i="28" a="1"/>
  <c r="A23" i="28" a="1"/>
  <c r="A15" i="28" a="1"/>
  <c r="A7" i="28" a="1"/>
  <c r="A30" i="28" a="1"/>
  <c r="A27" i="28" a="1"/>
  <c r="A5" i="28" a="1"/>
  <c r="A20" i="28" a="1"/>
  <c r="A17" i="28" a="1"/>
  <c r="A18" i="28" a="1"/>
  <c r="A14" i="28" a="1"/>
  <c r="A8" i="28" a="1"/>
  <c r="A29" i="28" a="1"/>
  <c r="A21" i="28" a="1"/>
  <c r="A22" i="28" a="1"/>
  <c r="A26" i="28" a="1"/>
  <c r="A4" i="28" a="1"/>
  <c r="A16" i="28" a="1"/>
  <c r="A25" i="28" a="1"/>
  <c r="A6" i="28" a="1"/>
  <c r="A9" i="28" a="1"/>
  <c r="A13" i="28" a="1"/>
  <c r="A19" i="28" a="1"/>
  <c r="A11" i="28" a="1"/>
  <c r="A28" i="28" a="1"/>
  <c r="A24" i="28" a="1"/>
  <c r="A6" i="28" l="1"/>
  <c r="A20" i="28"/>
  <c r="A24" i="28"/>
  <c r="A29" i="28"/>
  <c r="A7" i="28"/>
  <c r="A4" i="28"/>
  <c r="A1" i="28" s="1"/>
  <c r="L1" i="28" s="1"/>
  <c r="A21" i="28"/>
  <c r="A16" i="28"/>
  <c r="A22" i="28"/>
  <c r="A12" i="28"/>
  <c r="A18" i="28"/>
  <c r="A19" i="28"/>
  <c r="A9" i="28"/>
  <c r="A11" i="28"/>
  <c r="A13" i="28"/>
  <c r="A8" i="28"/>
  <c r="A23" i="28"/>
  <c r="A25" i="28"/>
  <c r="A15" i="28"/>
  <c r="A14" i="28"/>
  <c r="A26" i="28"/>
  <c r="A5" i="28"/>
  <c r="A30" i="28"/>
  <c r="C30" i="28" s="1"/>
  <c r="M30" i="28" s="1"/>
  <c r="A28" i="28"/>
  <c r="A27" i="28"/>
  <c r="A17" i="28"/>
  <c r="AY39" i="24"/>
  <c r="BJ13" i="24"/>
  <c r="BJ39" i="24"/>
  <c r="AX3" i="24"/>
  <c r="BD21" i="24"/>
  <c r="BD25" i="24" s="1"/>
  <c r="AY17" i="24"/>
  <c r="C4" i="28" l="1"/>
  <c r="C5" i="28" s="1"/>
  <c r="K30" i="28"/>
  <c r="BI29" i="24"/>
  <c r="BO47" i="24"/>
  <c r="BO51" i="24" s="1"/>
  <c r="BJ43" i="24"/>
  <c r="AX7" i="24"/>
  <c r="AX11" i="24" s="1"/>
  <c r="AY19" i="24"/>
  <c r="BJ17" i="24"/>
  <c r="BI3" i="24"/>
  <c r="BO21" i="24"/>
  <c r="BO25" i="24" s="1"/>
  <c r="AY43" i="24"/>
  <c r="BD47" i="24"/>
  <c r="BD51" i="24" s="1"/>
  <c r="AX29" i="24"/>
  <c r="S29" i="28"/>
  <c r="S4" i="28"/>
  <c r="S23" i="28"/>
  <c r="S26" i="28"/>
  <c r="S17" i="28"/>
  <c r="S22" i="28"/>
  <c r="S24" i="28"/>
  <c r="S12" i="28"/>
  <c r="S19" i="28"/>
  <c r="S27" i="28"/>
  <c r="S16" i="28"/>
  <c r="S21" i="28"/>
  <c r="S14" i="28"/>
  <c r="S18" i="28"/>
  <c r="S5" i="28"/>
  <c r="S25" i="28"/>
  <c r="S8" i="28"/>
  <c r="S30" i="28"/>
  <c r="S28" i="28"/>
  <c r="S9" i="28"/>
  <c r="S10" i="28"/>
  <c r="S15" i="28"/>
  <c r="S11" i="28"/>
  <c r="S13" i="28"/>
  <c r="S7" i="28"/>
  <c r="S6" i="28"/>
  <c r="S20" i="28"/>
  <c r="M4" i="28" l="1"/>
  <c r="K4" i="28"/>
  <c r="AX33" i="24"/>
  <c r="AX37" i="24" s="1"/>
  <c r="AY45" i="24"/>
  <c r="BI7" i="24"/>
  <c r="BI11" i="24" s="1"/>
  <c r="BJ19" i="24"/>
  <c r="BI33" i="24"/>
  <c r="BI37" i="24" s="1"/>
  <c r="BJ45" i="24"/>
  <c r="K5" i="28"/>
  <c r="M5" i="28"/>
  <c r="C6" i="28"/>
  <c r="K6" i="28" l="1"/>
  <c r="M6" i="28"/>
  <c r="C7" i="28"/>
  <c r="M7" i="28" l="1"/>
  <c r="K7" i="28"/>
  <c r="C8" i="28"/>
  <c r="K8" i="28" l="1"/>
  <c r="M8" i="28"/>
  <c r="C9" i="28"/>
  <c r="K9" i="28" l="1"/>
  <c r="M9" i="28"/>
  <c r="C10" i="28"/>
  <c r="M10" i="28" l="1"/>
  <c r="K10" i="28"/>
  <c r="C11" i="28"/>
  <c r="K11" i="28" l="1"/>
  <c r="M11" i="28"/>
  <c r="C12" i="28"/>
  <c r="A32" i="27"/>
  <c r="A13" i="27" a="1"/>
  <c r="A13" i="27" l="1"/>
  <c r="K12" i="28"/>
  <c r="M12" i="28"/>
  <c r="C13" i="28"/>
  <c r="A10" i="27" a="1"/>
  <c r="A14" i="27" a="1"/>
  <c r="A12" i="27" a="1"/>
  <c r="A29" i="27" a="1"/>
  <c r="A5" i="27" a="1"/>
  <c r="A4" i="27" a="1"/>
  <c r="A28" i="27" a="1"/>
  <c r="A15" i="27" a="1"/>
  <c r="A7" i="27" a="1"/>
  <c r="A17" i="27" a="1"/>
  <c r="A18" i="27" a="1"/>
  <c r="A6" i="27" a="1"/>
  <c r="A25" i="27" a="1"/>
  <c r="A27" i="27" a="1"/>
  <c r="A11" i="27" a="1"/>
  <c r="A23" i="27" a="1"/>
  <c r="A26" i="27" a="1"/>
  <c r="A21" i="27" a="1"/>
  <c r="A30" i="27" a="1"/>
  <c r="A8" i="27" a="1"/>
  <c r="A16" i="27" a="1"/>
  <c r="A24" i="27" a="1"/>
  <c r="A9" i="27" a="1"/>
  <c r="A22" i="27" a="1"/>
  <c r="A20" i="27" a="1"/>
  <c r="A19" i="27" a="1"/>
  <c r="A28" i="27" l="1"/>
  <c r="A8" i="27"/>
  <c r="A29" i="27"/>
  <c r="A19" i="27"/>
  <c r="A22" i="27"/>
  <c r="A17" i="27"/>
  <c r="A30" i="27"/>
  <c r="A7" i="27"/>
  <c r="A23" i="27"/>
  <c r="A6" i="27"/>
  <c r="A18" i="27"/>
  <c r="A24" i="27"/>
  <c r="A5" i="27"/>
  <c r="A20" i="27"/>
  <c r="A21" i="27"/>
  <c r="A14" i="27"/>
  <c r="A25" i="27"/>
  <c r="A15" i="27"/>
  <c r="A10" i="27"/>
  <c r="A4" i="27"/>
  <c r="A9" i="27"/>
  <c r="A11" i="27"/>
  <c r="A26" i="27"/>
  <c r="A27" i="27"/>
  <c r="A16" i="27"/>
  <c r="A12" i="27"/>
  <c r="M13" i="28"/>
  <c r="K13" i="28"/>
  <c r="C14" i="28"/>
  <c r="A1" i="27" l="1"/>
  <c r="L1" i="27" s="1"/>
  <c r="C4" i="27"/>
  <c r="M14" i="28"/>
  <c r="K14" i="28"/>
  <c r="C15" i="28"/>
  <c r="M4" i="27" l="1"/>
  <c r="C5" i="27"/>
  <c r="K4" i="27"/>
  <c r="S22" i="27"/>
  <c r="S17" i="27"/>
  <c r="S24" i="27"/>
  <c r="S13" i="27"/>
  <c r="S27" i="27"/>
  <c r="S30" i="27"/>
  <c r="S21" i="27"/>
  <c r="S15" i="27"/>
  <c r="S23" i="27"/>
  <c r="S18" i="27"/>
  <c r="S8" i="27"/>
  <c r="S4" i="27"/>
  <c r="S16" i="27"/>
  <c r="S26" i="27"/>
  <c r="S5" i="27"/>
  <c r="S6" i="27"/>
  <c r="S9" i="27"/>
  <c r="S10" i="27"/>
  <c r="S11" i="27"/>
  <c r="S25" i="27"/>
  <c r="S20" i="27"/>
  <c r="S7" i="27"/>
  <c r="S14" i="27"/>
  <c r="S12" i="27"/>
  <c r="S29" i="27"/>
  <c r="S28" i="27"/>
  <c r="S19" i="27"/>
  <c r="M15" i="28"/>
  <c r="K15" i="28"/>
  <c r="C16" i="28"/>
  <c r="K5" i="27" l="1"/>
  <c r="M5" i="27"/>
  <c r="C6" i="27"/>
  <c r="M16" i="28"/>
  <c r="K16" i="28"/>
  <c r="C17" i="28"/>
  <c r="M6" i="27" l="1"/>
  <c r="K6" i="27"/>
  <c r="C7" i="27"/>
  <c r="K17" i="28"/>
  <c r="M17" i="28"/>
  <c r="C18" i="28"/>
  <c r="K7" i="27" l="1"/>
  <c r="C8" i="27"/>
  <c r="M7" i="27"/>
  <c r="K18" i="28"/>
  <c r="M18" i="28"/>
  <c r="C19" i="28"/>
  <c r="M8" i="27" l="1"/>
  <c r="K8" i="27"/>
  <c r="C9" i="27"/>
  <c r="K19" i="28"/>
  <c r="M19" i="28"/>
  <c r="C20" i="28"/>
  <c r="C10" i="27" l="1"/>
  <c r="K9" i="27"/>
  <c r="M9" i="27"/>
  <c r="K20" i="28"/>
  <c r="M20" i="28"/>
  <c r="C21" i="28"/>
  <c r="K10" i="27" l="1"/>
  <c r="M10" i="27"/>
  <c r="C11" i="27"/>
  <c r="M21" i="28"/>
  <c r="K21" i="28"/>
  <c r="C22" i="28"/>
  <c r="M11" i="27" l="1"/>
  <c r="K11" i="27"/>
  <c r="C12" i="27"/>
  <c r="K22" i="28"/>
  <c r="M22" i="28"/>
  <c r="C23" i="28"/>
  <c r="K12" i="27" l="1"/>
  <c r="M12" i="27"/>
  <c r="C13" i="27"/>
  <c r="M23" i="28"/>
  <c r="K23" i="28"/>
  <c r="C24" i="28"/>
  <c r="K13" i="27" l="1"/>
  <c r="M13" i="27"/>
  <c r="C14" i="27"/>
  <c r="M24" i="28"/>
  <c r="K24" i="28"/>
  <c r="C25" i="28"/>
  <c r="M14" i="27" l="1"/>
  <c r="K14" i="27"/>
  <c r="C15" i="27"/>
  <c r="K25" i="28"/>
  <c r="M25" i="28"/>
  <c r="C26" i="28"/>
  <c r="M15" i="27" l="1"/>
  <c r="C16" i="27"/>
  <c r="K15" i="27"/>
  <c r="K26" i="28"/>
  <c r="M26" i="28"/>
  <c r="C27" i="28"/>
  <c r="M16" i="27" l="1"/>
  <c r="K16" i="27"/>
  <c r="C17" i="27"/>
  <c r="K27" i="28"/>
  <c r="M27" i="28"/>
  <c r="C28" i="28"/>
  <c r="M17" i="27" l="1"/>
  <c r="C18" i="27"/>
  <c r="K17" i="27"/>
  <c r="K28" i="28"/>
  <c r="M28" i="28"/>
  <c r="C29" i="28"/>
  <c r="K18" i="27" l="1"/>
  <c r="M18" i="27"/>
  <c r="C19" i="27"/>
  <c r="M29" i="28"/>
  <c r="K29" i="28"/>
  <c r="C31" i="28"/>
  <c r="H8" i="2" a="1"/>
  <c r="M19" i="27" l="1"/>
  <c r="K19" i="27"/>
  <c r="C20" i="27"/>
  <c r="H8" i="2"/>
  <c r="BJ47" i="28"/>
  <c r="AX35" i="28"/>
  <c r="AY21" i="28"/>
  <c r="BI9" i="28"/>
  <c r="AX9" i="28"/>
  <c r="AY47" i="28"/>
  <c r="BJ21" i="28"/>
  <c r="BI35" i="28"/>
  <c r="M31" i="28"/>
  <c r="D1" i="28"/>
  <c r="G8" i="2" a="1"/>
  <c r="M8" i="2" a="1"/>
  <c r="M20" i="27" l="1"/>
  <c r="K20" i="27"/>
  <c r="C21" i="27"/>
  <c r="M8" i="2"/>
  <c r="G8" i="2"/>
  <c r="BO23" i="28"/>
  <c r="BD23" i="28"/>
  <c r="BO49" i="28"/>
  <c r="AY13" i="28"/>
  <c r="BD49" i="28"/>
  <c r="M21" i="27" l="1"/>
  <c r="C22" i="27"/>
  <c r="K21" i="27"/>
  <c r="BJ39" i="28"/>
  <c r="AY39" i="28"/>
  <c r="BJ13" i="28"/>
  <c r="AX3" i="28"/>
  <c r="AY17" i="28"/>
  <c r="BD21" i="28"/>
  <c r="BD25" i="28" s="1"/>
  <c r="C23" i="27" l="1"/>
  <c r="K22" i="27"/>
  <c r="M22" i="27"/>
  <c r="BO21" i="28"/>
  <c r="BO25" i="28" s="1"/>
  <c r="BI3" i="28"/>
  <c r="BJ17" i="28"/>
  <c r="AX7" i="28"/>
  <c r="AX11" i="28" s="1"/>
  <c r="AY19" i="28"/>
  <c r="AX29" i="28"/>
  <c r="AY43" i="28"/>
  <c r="BD47" i="28"/>
  <c r="BD51" i="28" s="1"/>
  <c r="BO47" i="28"/>
  <c r="BO51" i="28" s="1"/>
  <c r="BJ43" i="28"/>
  <c r="BI29" i="28"/>
  <c r="K23" i="27" l="1"/>
  <c r="M23" i="27"/>
  <c r="C24" i="27"/>
  <c r="BI33" i="28"/>
  <c r="BI37" i="28" s="1"/>
  <c r="BJ45" i="28"/>
  <c r="AX33" i="28"/>
  <c r="AX37" i="28" s="1"/>
  <c r="AY45" i="28"/>
  <c r="BI7" i="28"/>
  <c r="BI11" i="28" s="1"/>
  <c r="BJ19" i="28"/>
  <c r="M24" i="27" l="1"/>
  <c r="K24" i="27"/>
  <c r="C25" i="27"/>
  <c r="M25" i="27" l="1"/>
  <c r="C26" i="27"/>
  <c r="K25" i="27"/>
  <c r="K26" i="27" l="1"/>
  <c r="M26" i="27"/>
  <c r="C27" i="27"/>
  <c r="K27" i="27" l="1"/>
  <c r="C28" i="27"/>
  <c r="M27" i="27"/>
  <c r="K28" i="27" l="1"/>
  <c r="C29" i="27"/>
  <c r="M28" i="27"/>
  <c r="K29" i="27" l="1"/>
  <c r="C30" i="27"/>
  <c r="M29" i="27"/>
  <c r="K30" i="27" l="1"/>
  <c r="M30" i="27"/>
  <c r="C31" i="27"/>
  <c r="H7" i="2" a="1"/>
  <c r="H7" i="2" l="1"/>
  <c r="D1" i="27"/>
  <c r="BJ21" i="27"/>
  <c r="BO23" i="27" s="1"/>
  <c r="AX9" i="27"/>
  <c r="BI9" i="27"/>
  <c r="M31" i="27"/>
  <c r="AY47" i="27"/>
  <c r="BD49" i="27" s="1"/>
  <c r="BJ47" i="27"/>
  <c r="BO49" i="27" s="1"/>
  <c r="AX35" i="27"/>
  <c r="BI35" i="27"/>
  <c r="AY21" i="27"/>
  <c r="BD23" i="27" s="1"/>
  <c r="G7" i="2" a="1"/>
  <c r="M7" i="2" a="1"/>
  <c r="G7" i="2" l="1"/>
  <c r="M7" i="2"/>
  <c r="AY13" i="27"/>
  <c r="AX3" i="27" l="1"/>
  <c r="AY17" i="27"/>
  <c r="AY39" i="27"/>
  <c r="BJ39" i="27"/>
  <c r="BD21" i="27"/>
  <c r="BD25" i="27" s="1"/>
  <c r="BJ13" i="27"/>
  <c r="A32" i="31"/>
  <c r="A4" i="31" a="1"/>
  <c r="BO21" i="27" l="1"/>
  <c r="BO25" i="27" s="1"/>
  <c r="BI3" i="27"/>
  <c r="BJ17" i="27"/>
  <c r="BJ43" i="27"/>
  <c r="BO47" i="27"/>
  <c r="BO51" i="27" s="1"/>
  <c r="BI29" i="27"/>
  <c r="AX7" i="27"/>
  <c r="AX11" i="27" s="1"/>
  <c r="AY19" i="27"/>
  <c r="BD47" i="27"/>
  <c r="BD51" i="27" s="1"/>
  <c r="AY43" i="27"/>
  <c r="AX29" i="27"/>
  <c r="A4" i="31"/>
  <c r="A21" i="31" a="1"/>
  <c r="A22" i="31" a="1"/>
  <c r="A18" i="31" a="1"/>
  <c r="A20" i="31" a="1"/>
  <c r="A28" i="31" a="1"/>
  <c r="A16" i="31" a="1"/>
  <c r="A27" i="31" a="1"/>
  <c r="A8" i="31" a="1"/>
  <c r="A25" i="31" a="1"/>
  <c r="A29" i="31" a="1"/>
  <c r="A5" i="31" a="1"/>
  <c r="A7" i="31" a="1"/>
  <c r="A10" i="31" a="1"/>
  <c r="A23" i="31" a="1"/>
  <c r="A24" i="31" a="1"/>
  <c r="A6" i="31" a="1"/>
  <c r="A30" i="31" a="1"/>
  <c r="A19" i="31" a="1"/>
  <c r="A14" i="31" a="1"/>
  <c r="A12" i="31" a="1"/>
  <c r="A26" i="31" a="1"/>
  <c r="A15" i="31" a="1"/>
  <c r="A13" i="31" a="1"/>
  <c r="A9" i="31" a="1"/>
  <c r="A11" i="31" a="1"/>
  <c r="A17" i="31" a="1"/>
  <c r="A7" i="31" l="1"/>
  <c r="A15" i="31"/>
  <c r="A22" i="31"/>
  <c r="A26" i="31"/>
  <c r="A14" i="31"/>
  <c r="A21" i="31"/>
  <c r="A30" i="31"/>
  <c r="C30" i="31" s="1"/>
  <c r="M30" i="31" s="1"/>
  <c r="A19" i="31"/>
  <c r="A24" i="31"/>
  <c r="A5" i="31"/>
  <c r="A16" i="31"/>
  <c r="A10" i="31"/>
  <c r="A12" i="31"/>
  <c r="A25" i="31"/>
  <c r="A17" i="31"/>
  <c r="A9" i="31"/>
  <c r="A23" i="31"/>
  <c r="A20" i="31"/>
  <c r="A29" i="31"/>
  <c r="A6" i="31"/>
  <c r="A11" i="31"/>
  <c r="A28" i="31"/>
  <c r="A13" i="31"/>
  <c r="A8" i="31"/>
  <c r="A18" i="31"/>
  <c r="A27" i="31"/>
  <c r="BJ45" i="27"/>
  <c r="BI33" i="27"/>
  <c r="BI37" i="27" s="1"/>
  <c r="BJ19" i="27"/>
  <c r="BI7" i="27"/>
  <c r="BI11" i="27" s="1"/>
  <c r="AY45" i="27"/>
  <c r="AX33" i="27"/>
  <c r="AX37" i="27" s="1"/>
  <c r="A1" i="31"/>
  <c r="L1" i="31" s="1"/>
  <c r="C4" i="31"/>
  <c r="K30" i="31" l="1"/>
  <c r="M4" i="31"/>
  <c r="K4" i="31"/>
  <c r="S14" i="31"/>
  <c r="S6" i="31"/>
  <c r="S10" i="31"/>
  <c r="S9" i="31"/>
  <c r="S15" i="31"/>
  <c r="S23" i="31"/>
  <c r="S22" i="31"/>
  <c r="S20" i="31"/>
  <c r="S13" i="31"/>
  <c r="S5" i="31"/>
  <c r="S11" i="31"/>
  <c r="S12" i="31"/>
  <c r="S18" i="31"/>
  <c r="S29" i="31"/>
  <c r="S27" i="31"/>
  <c r="S24" i="31"/>
  <c r="S17" i="31"/>
  <c r="S4" i="31"/>
  <c r="S30" i="31"/>
  <c r="S8" i="31"/>
  <c r="S25" i="31"/>
  <c r="S28" i="31"/>
  <c r="S16" i="31"/>
  <c r="S21" i="31"/>
  <c r="S26" i="31"/>
  <c r="S7" i="31"/>
  <c r="S19" i="31"/>
  <c r="C5" i="31"/>
  <c r="K5" i="31" l="1"/>
  <c r="M5" i="31"/>
  <c r="C6" i="31"/>
  <c r="K6" i="31" l="1"/>
  <c r="M6" i="31"/>
  <c r="C7" i="31"/>
  <c r="K7" i="31" l="1"/>
  <c r="M7" i="31"/>
  <c r="C8" i="31"/>
  <c r="M8" i="31" l="1"/>
  <c r="K8" i="31"/>
  <c r="C9" i="31"/>
  <c r="K9" i="31" l="1"/>
  <c r="M9" i="31"/>
  <c r="C10" i="31"/>
  <c r="M10" i="31" l="1"/>
  <c r="K10" i="31"/>
  <c r="C11" i="31"/>
  <c r="K11" i="31" l="1"/>
  <c r="M11" i="31"/>
  <c r="C12" i="31"/>
  <c r="M12" i="31" l="1"/>
  <c r="K12" i="31"/>
  <c r="C13" i="31"/>
  <c r="K13" i="31" l="1"/>
  <c r="M13" i="31"/>
  <c r="C14" i="31"/>
  <c r="M14" i="31" l="1"/>
  <c r="K14" i="31"/>
  <c r="C15" i="31"/>
  <c r="M15" i="31" l="1"/>
  <c r="K15" i="31"/>
  <c r="C16" i="31"/>
  <c r="K16" i="31" l="1"/>
  <c r="M16" i="31"/>
  <c r="C17" i="31"/>
  <c r="M17" i="31" l="1"/>
  <c r="K17" i="31"/>
  <c r="C18" i="31"/>
  <c r="K18" i="31" l="1"/>
  <c r="M18" i="31"/>
  <c r="C19" i="31"/>
  <c r="K19" i="31" l="1"/>
  <c r="M19" i="31"/>
  <c r="C20" i="31"/>
  <c r="A32" i="33"/>
  <c r="A10" i="33" a="1"/>
  <c r="A10" i="33" l="1"/>
  <c r="M20" i="31"/>
  <c r="K20" i="31"/>
  <c r="C21" i="31"/>
  <c r="A28" i="33" a="1"/>
  <c r="A23" i="33" a="1"/>
  <c r="A17" i="33" a="1"/>
  <c r="A18" i="33" a="1"/>
  <c r="A4" i="33" a="1"/>
  <c r="A24" i="33" a="1"/>
  <c r="A25" i="33" a="1"/>
  <c r="A7" i="33" a="1"/>
  <c r="A30" i="33" a="1"/>
  <c r="A15" i="33" a="1"/>
  <c r="A19" i="33" a="1"/>
  <c r="A16" i="33" a="1"/>
  <c r="A5" i="33" a="1"/>
  <c r="A12" i="33" a="1"/>
  <c r="A13" i="33" a="1"/>
  <c r="A21" i="33" a="1"/>
  <c r="A9" i="33" a="1"/>
  <c r="A27" i="33" a="1"/>
  <c r="A20" i="33" a="1"/>
  <c r="A6" i="33" a="1"/>
  <c r="A8" i="33" a="1"/>
  <c r="A22" i="33" a="1"/>
  <c r="A11" i="33" a="1"/>
  <c r="A14" i="33" a="1"/>
  <c r="A29" i="33" a="1"/>
  <c r="A26" i="33" a="1"/>
  <c r="A15" i="33" l="1"/>
  <c r="A14" i="33"/>
  <c r="A13" i="33"/>
  <c r="A28" i="33"/>
  <c r="C28" i="33" s="1"/>
  <c r="M28" i="33" s="1"/>
  <c r="A9" i="33"/>
  <c r="A4" i="33"/>
  <c r="C4" i="33" s="1"/>
  <c r="A29" i="33"/>
  <c r="C29" i="33" s="1"/>
  <c r="K29" i="33" s="1"/>
  <c r="A5" i="33"/>
  <c r="A12" i="33"/>
  <c r="A25" i="33"/>
  <c r="A26" i="33"/>
  <c r="A30" i="33"/>
  <c r="C30" i="33" s="1"/>
  <c r="K30" i="33" s="1"/>
  <c r="A27" i="33"/>
  <c r="A18" i="33"/>
  <c r="A17" i="33"/>
  <c r="A6" i="33"/>
  <c r="A22" i="33"/>
  <c r="A21" i="33"/>
  <c r="A20" i="33"/>
  <c r="A24" i="33"/>
  <c r="A16" i="33"/>
  <c r="A7" i="33"/>
  <c r="A8" i="33"/>
  <c r="A23" i="33"/>
  <c r="A11" i="33"/>
  <c r="A19" i="33"/>
  <c r="M21" i="31"/>
  <c r="K21" i="31"/>
  <c r="C22" i="31"/>
  <c r="K28" i="33" l="1"/>
  <c r="M29" i="33"/>
  <c r="A1" i="33"/>
  <c r="L1" i="33" s="1"/>
  <c r="S18" i="33" s="1"/>
  <c r="M30" i="33"/>
  <c r="M4" i="33"/>
  <c r="K4" i="33"/>
  <c r="M22" i="31"/>
  <c r="K22" i="31"/>
  <c r="C23" i="31"/>
  <c r="C5" i="33"/>
  <c r="S9" i="33" l="1"/>
  <c r="S27" i="33"/>
  <c r="S6" i="33"/>
  <c r="S5" i="33"/>
  <c r="S30" i="33"/>
  <c r="S26" i="33"/>
  <c r="S12" i="33"/>
  <c r="S10" i="33"/>
  <c r="S25" i="33"/>
  <c r="S16" i="33"/>
  <c r="S23" i="33"/>
  <c r="S11" i="33"/>
  <c r="S20" i="33"/>
  <c r="S29" i="33"/>
  <c r="S17" i="33"/>
  <c r="S15" i="33"/>
  <c r="S8" i="33"/>
  <c r="S21" i="33"/>
  <c r="S22" i="33"/>
  <c r="S19" i="33"/>
  <c r="S28" i="33"/>
  <c r="S14" i="33"/>
  <c r="S4" i="33"/>
  <c r="S13" i="33"/>
  <c r="S7" i="33"/>
  <c r="S24" i="33"/>
  <c r="K23" i="31"/>
  <c r="M23" i="31"/>
  <c r="C24" i="31"/>
  <c r="M5" i="33"/>
  <c r="K5" i="33"/>
  <c r="C6" i="33"/>
  <c r="M6" i="33" l="1"/>
  <c r="K6" i="33"/>
  <c r="C7" i="33"/>
  <c r="K24" i="31"/>
  <c r="M24" i="31"/>
  <c r="C25" i="31"/>
  <c r="K25" i="31" l="1"/>
  <c r="M25" i="31"/>
  <c r="C26" i="31"/>
  <c r="K7" i="33"/>
  <c r="M7" i="33"/>
  <c r="C8" i="33"/>
  <c r="M8" i="33" l="1"/>
  <c r="K8" i="33"/>
  <c r="C9" i="33"/>
  <c r="K26" i="31"/>
  <c r="M26" i="31"/>
  <c r="C27" i="31"/>
  <c r="M27" i="31" l="1"/>
  <c r="K27" i="31"/>
  <c r="C28" i="31"/>
  <c r="M9" i="33"/>
  <c r="K9" i="33"/>
  <c r="C10" i="33"/>
  <c r="K10" i="33" l="1"/>
  <c r="M10" i="33"/>
  <c r="C11" i="33"/>
  <c r="K28" i="31"/>
  <c r="M28" i="31"/>
  <c r="C29" i="31"/>
  <c r="A32" i="29"/>
  <c r="A9" i="29" a="1"/>
  <c r="A9" i="29" l="1"/>
  <c r="K29" i="31"/>
  <c r="M29" i="31"/>
  <c r="C31" i="31"/>
  <c r="M11" i="33"/>
  <c r="K11" i="33"/>
  <c r="C12" i="33"/>
  <c r="A25" i="29" a="1"/>
  <c r="A28" i="29" a="1"/>
  <c r="A23" i="29" a="1"/>
  <c r="A14" i="29" a="1"/>
  <c r="A24" i="29" a="1"/>
  <c r="A11" i="29" a="1"/>
  <c r="A7" i="29" a="1"/>
  <c r="A22" i="29" a="1"/>
  <c r="A30" i="29" a="1"/>
  <c r="A6" i="29" a="1"/>
  <c r="A19" i="29" a="1"/>
  <c r="A20" i="29" a="1"/>
  <c r="A16" i="29" a="1"/>
  <c r="A12" i="29" a="1"/>
  <c r="A13" i="29" a="1"/>
  <c r="A29" i="29" a="1"/>
  <c r="A10" i="29" a="1"/>
  <c r="H11" i="2" a="1"/>
  <c r="A4" i="29" a="1"/>
  <c r="A21" i="29" a="1"/>
  <c r="A5" i="29" a="1"/>
  <c r="A26" i="29" a="1"/>
  <c r="A8" i="29" a="1"/>
  <c r="A15" i="29" a="1"/>
  <c r="A18" i="29" a="1"/>
  <c r="A17" i="29" a="1"/>
  <c r="A27" i="29" a="1"/>
  <c r="A22" i="29" l="1"/>
  <c r="A27" i="29"/>
  <c r="A23" i="29"/>
  <c r="A5" i="29"/>
  <c r="A19" i="29"/>
  <c r="A12" i="29"/>
  <c r="A24" i="29"/>
  <c r="A13" i="29"/>
  <c r="A25" i="29"/>
  <c r="A6" i="29"/>
  <c r="A29" i="29"/>
  <c r="A18" i="29"/>
  <c r="A14" i="29"/>
  <c r="A30" i="29"/>
  <c r="C30" i="29" s="1"/>
  <c r="M30" i="29" s="1"/>
  <c r="A11" i="29"/>
  <c r="A16" i="29"/>
  <c r="A20" i="29"/>
  <c r="A15" i="29"/>
  <c r="A8" i="29"/>
  <c r="A26" i="29"/>
  <c r="A4" i="29"/>
  <c r="C4" i="29" s="1"/>
  <c r="A17" i="29"/>
  <c r="A7" i="29"/>
  <c r="A10" i="29"/>
  <c r="A21" i="29"/>
  <c r="A28" i="29"/>
  <c r="H11" i="2"/>
  <c r="K12" i="33"/>
  <c r="M12" i="33"/>
  <c r="C13" i="33"/>
  <c r="BJ47" i="31"/>
  <c r="AY47" i="31"/>
  <c r="AX35" i="31"/>
  <c r="AX9" i="31"/>
  <c r="BI9" i="31"/>
  <c r="BI35" i="31"/>
  <c r="AY21" i="31"/>
  <c r="BJ21" i="31"/>
  <c r="M31" i="31"/>
  <c r="D1" i="31"/>
  <c r="G11" i="2" a="1"/>
  <c r="M11" i="2" a="1"/>
  <c r="C5" i="29" l="1"/>
  <c r="C6" i="29" s="1"/>
  <c r="M6" i="29" s="1"/>
  <c r="K30" i="29"/>
  <c r="A1" i="29"/>
  <c r="L1" i="29" s="1"/>
  <c r="S28" i="29" s="1"/>
  <c r="G11" i="2"/>
  <c r="M11" i="2"/>
  <c r="BO49" i="31"/>
  <c r="AY13" i="31"/>
  <c r="BD23" i="31"/>
  <c r="BD49" i="31"/>
  <c r="M13" i="33"/>
  <c r="K13" i="33"/>
  <c r="C14" i="33"/>
  <c r="BO23" i="31"/>
  <c r="M4" i="29"/>
  <c r="K4" i="29"/>
  <c r="K5" i="29" l="1"/>
  <c r="M5" i="29"/>
  <c r="C7" i="29"/>
  <c r="C8" i="29" s="1"/>
  <c r="K6" i="29"/>
  <c r="S4" i="29"/>
  <c r="S14" i="29"/>
  <c r="S5" i="29"/>
  <c r="S11" i="29"/>
  <c r="S20" i="29"/>
  <c r="S6" i="29"/>
  <c r="S25" i="29"/>
  <c r="S27" i="29"/>
  <c r="S17" i="29"/>
  <c r="S16" i="29"/>
  <c r="S9" i="29"/>
  <c r="S23" i="29"/>
  <c r="S22" i="29"/>
  <c r="S21" i="29"/>
  <c r="S10" i="29"/>
  <c r="S12" i="29"/>
  <c r="S29" i="29"/>
  <c r="S24" i="29"/>
  <c r="S19" i="29"/>
  <c r="S15" i="29"/>
  <c r="S13" i="29"/>
  <c r="S26" i="29"/>
  <c r="S7" i="29"/>
  <c r="S18" i="29"/>
  <c r="S30" i="29"/>
  <c r="S8" i="29"/>
  <c r="K7" i="29"/>
  <c r="K14" i="33"/>
  <c r="M14" i="33"/>
  <c r="C15" i="33"/>
  <c r="BJ39" i="31"/>
  <c r="BJ13" i="31"/>
  <c r="AY17" i="31"/>
  <c r="BD21" i="31"/>
  <c r="BD25" i="31" s="1"/>
  <c r="AX3" i="31"/>
  <c r="AY39" i="31"/>
  <c r="M7" i="29" l="1"/>
  <c r="BI3" i="31"/>
  <c r="BJ17" i="31"/>
  <c r="BO21" i="31"/>
  <c r="BO25" i="31" s="1"/>
  <c r="AX29" i="31"/>
  <c r="AY43" i="31"/>
  <c r="BD47" i="31"/>
  <c r="BD51" i="31" s="1"/>
  <c r="BI29" i="31"/>
  <c r="BO47" i="31"/>
  <c r="BO51" i="31" s="1"/>
  <c r="BJ43" i="31"/>
  <c r="K15" i="33"/>
  <c r="M15" i="33"/>
  <c r="C16" i="33"/>
  <c r="K8" i="29"/>
  <c r="M8" i="29"/>
  <c r="C9" i="29"/>
  <c r="AX7" i="31"/>
  <c r="AX11" i="31" s="1"/>
  <c r="AY19" i="31"/>
  <c r="BI33" i="31" l="1"/>
  <c r="BI37" i="31" s="1"/>
  <c r="BJ45" i="31"/>
  <c r="M9" i="29"/>
  <c r="K9" i="29"/>
  <c r="C10" i="29"/>
  <c r="M16" i="33"/>
  <c r="K16" i="33"/>
  <c r="C17" i="33"/>
  <c r="AX33" i="31"/>
  <c r="AX37" i="31" s="1"/>
  <c r="AY45" i="31"/>
  <c r="BI7" i="31"/>
  <c r="BI11" i="31" s="1"/>
  <c r="BJ19" i="31"/>
  <c r="K17" i="33" l="1"/>
  <c r="M17" i="33"/>
  <c r="C18" i="33"/>
  <c r="K10" i="29"/>
  <c r="M10" i="29"/>
  <c r="C11" i="29"/>
  <c r="M11" i="29" l="1"/>
  <c r="K11" i="29"/>
  <c r="C12" i="29"/>
  <c r="M18" i="33"/>
  <c r="K18" i="33"/>
  <c r="C19" i="33"/>
  <c r="M19" i="33" l="1"/>
  <c r="K19" i="33"/>
  <c r="C20" i="33"/>
  <c r="K12" i="29"/>
  <c r="M12" i="29"/>
  <c r="C13" i="29"/>
  <c r="M13" i="29" l="1"/>
  <c r="K13" i="29"/>
  <c r="C14" i="29"/>
  <c r="K20" i="33"/>
  <c r="M20" i="33"/>
  <c r="C21" i="33"/>
  <c r="K21" i="33" l="1"/>
  <c r="M21" i="33"/>
  <c r="C22" i="33"/>
  <c r="M14" i="29"/>
  <c r="K14" i="29"/>
  <c r="C15" i="29"/>
  <c r="M22" i="33" l="1"/>
  <c r="K22" i="33"/>
  <c r="C23" i="33"/>
  <c r="K15" i="29"/>
  <c r="M15" i="29"/>
  <c r="C16" i="29"/>
  <c r="K16" i="29" l="1"/>
  <c r="M16" i="29"/>
  <c r="C17" i="29"/>
  <c r="M23" i="33"/>
  <c r="K23" i="33"/>
  <c r="C24" i="33"/>
  <c r="K24" i="33" l="1"/>
  <c r="M24" i="33"/>
  <c r="C25" i="33"/>
  <c r="K17" i="29"/>
  <c r="M17" i="29"/>
  <c r="C18" i="29"/>
  <c r="A32" i="30"/>
  <c r="A9" i="30" a="1"/>
  <c r="A9" i="30" l="1"/>
  <c r="K18" i="29"/>
  <c r="M18" i="29"/>
  <c r="C19" i="29"/>
  <c r="M25" i="33"/>
  <c r="K25" i="33"/>
  <c r="C26" i="33"/>
  <c r="A24" i="30" a="1"/>
  <c r="A27" i="30" a="1"/>
  <c r="A13" i="30" a="1"/>
  <c r="A15" i="30" a="1"/>
  <c r="A8" i="30" a="1"/>
  <c r="A4" i="30" a="1"/>
  <c r="A10" i="30" a="1"/>
  <c r="A6" i="30" a="1"/>
  <c r="A14" i="30" a="1"/>
  <c r="A12" i="30" a="1"/>
  <c r="A30" i="30" a="1"/>
  <c r="A20" i="30" a="1"/>
  <c r="A7" i="30" a="1"/>
  <c r="A22" i="30" a="1"/>
  <c r="A16" i="30" a="1"/>
  <c r="A21" i="30" a="1"/>
  <c r="A26" i="30" a="1"/>
  <c r="A17" i="30" a="1"/>
  <c r="A5" i="30" a="1"/>
  <c r="A29" i="30" a="1"/>
  <c r="A23" i="30" a="1"/>
  <c r="A11" i="30" a="1"/>
  <c r="A25" i="30" a="1"/>
  <c r="A19" i="30" a="1"/>
  <c r="A28" i="30" a="1"/>
  <c r="A18" i="30" a="1"/>
  <c r="A26" i="30" l="1"/>
  <c r="A29" i="30"/>
  <c r="A13" i="30"/>
  <c r="A16" i="30"/>
  <c r="A4" i="30"/>
  <c r="A1" i="30" s="1"/>
  <c r="L1" i="30" s="1"/>
  <c r="A18" i="30"/>
  <c r="A11" i="30"/>
  <c r="A12" i="30"/>
  <c r="A27" i="30"/>
  <c r="A30" i="30"/>
  <c r="C30" i="30" s="1"/>
  <c r="M30" i="30" s="1"/>
  <c r="A17" i="30"/>
  <c r="A7" i="30"/>
  <c r="A15" i="30"/>
  <c r="A28" i="30"/>
  <c r="A8" i="30"/>
  <c r="A5" i="30"/>
  <c r="A10" i="30"/>
  <c r="A24" i="30"/>
  <c r="A21" i="30"/>
  <c r="A25" i="30"/>
  <c r="A20" i="30"/>
  <c r="A6" i="30"/>
  <c r="A23" i="30"/>
  <c r="A22" i="30"/>
  <c r="A14" i="30"/>
  <c r="A19" i="30"/>
  <c r="M26" i="33"/>
  <c r="K26" i="33"/>
  <c r="C27" i="33"/>
  <c r="M19" i="29"/>
  <c r="K19" i="29"/>
  <c r="C20" i="29"/>
  <c r="C4" i="30" l="1"/>
  <c r="C5" i="30" s="1"/>
  <c r="K30" i="30"/>
  <c r="K27" i="33"/>
  <c r="M27" i="33"/>
  <c r="C31" i="33"/>
  <c r="S9" i="30"/>
  <c r="S12" i="30"/>
  <c r="S28" i="30"/>
  <c r="S5" i="30"/>
  <c r="S19" i="30"/>
  <c r="S6" i="30"/>
  <c r="S15" i="30"/>
  <c r="S4" i="30"/>
  <c r="S20" i="30"/>
  <c r="S23" i="30"/>
  <c r="S27" i="30"/>
  <c r="S13" i="30"/>
  <c r="S14" i="30"/>
  <c r="S11" i="30"/>
  <c r="S21" i="30"/>
  <c r="S17" i="30"/>
  <c r="S22" i="30"/>
  <c r="S30" i="30"/>
  <c r="S8" i="30"/>
  <c r="S10" i="30"/>
  <c r="S16" i="30"/>
  <c r="S25" i="30"/>
  <c r="S29" i="30"/>
  <c r="S24" i="30"/>
  <c r="S18" i="30"/>
  <c r="S7" i="30"/>
  <c r="S26" i="30"/>
  <c r="K20" i="29"/>
  <c r="M20" i="29"/>
  <c r="C21" i="29"/>
  <c r="H13" i="2" a="1"/>
  <c r="M4" i="30" l="1"/>
  <c r="K4" i="30"/>
  <c r="C6" i="30"/>
  <c r="K6" i="30" s="1"/>
  <c r="M5" i="30"/>
  <c r="K5" i="30"/>
  <c r="H13" i="2"/>
  <c r="K21" i="29"/>
  <c r="M21" i="29"/>
  <c r="C22" i="29"/>
  <c r="AY47" i="33"/>
  <c r="BI35" i="33"/>
  <c r="BI9" i="33"/>
  <c r="AX9" i="33"/>
  <c r="BJ47" i="33"/>
  <c r="AX35" i="33"/>
  <c r="AY21" i="33"/>
  <c r="BJ21" i="33"/>
  <c r="M31" i="33"/>
  <c r="D1" i="33"/>
  <c r="G13" i="2" a="1"/>
  <c r="M13" i="2" a="1"/>
  <c r="C7" i="30" l="1"/>
  <c r="K7" i="30" s="1"/>
  <c r="M6" i="30"/>
  <c r="G13" i="2"/>
  <c r="M13" i="2"/>
  <c r="BD49" i="33"/>
  <c r="BO23" i="33"/>
  <c r="BO49" i="33"/>
  <c r="AY13" i="33"/>
  <c r="BD23" i="33"/>
  <c r="K22" i="29"/>
  <c r="M22" i="29"/>
  <c r="C23" i="29"/>
  <c r="M7" i="30" l="1"/>
  <c r="C8" i="30"/>
  <c r="K8" i="30" s="1"/>
  <c r="K23" i="29"/>
  <c r="M23" i="29"/>
  <c r="C24" i="29"/>
  <c r="BJ39" i="33"/>
  <c r="BJ13" i="33"/>
  <c r="AY39" i="33"/>
  <c r="BD21" i="33"/>
  <c r="BD25" i="33" s="1"/>
  <c r="AX3" i="33"/>
  <c r="AY17" i="33"/>
  <c r="M8" i="30" l="1"/>
  <c r="C9" i="30"/>
  <c r="AX29" i="33"/>
  <c r="AY43" i="33"/>
  <c r="BD47" i="33"/>
  <c r="BD51" i="33" s="1"/>
  <c r="BI3" i="33"/>
  <c r="BO21" i="33"/>
  <c r="BO25" i="33" s="1"/>
  <c r="BJ17" i="33"/>
  <c r="BI29" i="33"/>
  <c r="BO47" i="33"/>
  <c r="BO51" i="33" s="1"/>
  <c r="BJ43" i="33"/>
  <c r="AX7" i="33"/>
  <c r="AX11" i="33" s="1"/>
  <c r="AY19" i="33"/>
  <c r="M24" i="29"/>
  <c r="K24" i="29"/>
  <c r="C25" i="29"/>
  <c r="M9" i="30" l="1"/>
  <c r="C10" i="30"/>
  <c r="K9" i="30"/>
  <c r="BI7" i="33"/>
  <c r="BI11" i="33" s="1"/>
  <c r="BJ19" i="33"/>
  <c r="M25" i="29"/>
  <c r="K25" i="29"/>
  <c r="C26" i="29"/>
  <c r="BI33" i="33"/>
  <c r="BI37" i="33" s="1"/>
  <c r="BJ45" i="33"/>
  <c r="AX33" i="33"/>
  <c r="AX37" i="33" s="1"/>
  <c r="AY45" i="33"/>
  <c r="K10" i="30" l="1"/>
  <c r="M10" i="30"/>
  <c r="C11" i="30"/>
  <c r="K26" i="29"/>
  <c r="M26" i="29"/>
  <c r="C27" i="29"/>
  <c r="K11" i="30" l="1"/>
  <c r="C12" i="30"/>
  <c r="M11" i="30"/>
  <c r="K27" i="29"/>
  <c r="M27" i="29"/>
  <c r="C28" i="29"/>
  <c r="A32" i="34"/>
  <c r="A6" i="34" a="1"/>
  <c r="C13" i="30" l="1"/>
  <c r="K12" i="30"/>
  <c r="M12" i="30"/>
  <c r="A6" i="34"/>
  <c r="K28" i="29"/>
  <c r="M28" i="29"/>
  <c r="C29" i="29"/>
  <c r="A24" i="34" a="1"/>
  <c r="A17" i="34" a="1"/>
  <c r="A11" i="34" a="1"/>
  <c r="A20" i="34" a="1"/>
  <c r="A4" i="34" a="1"/>
  <c r="A30" i="34" a="1"/>
  <c r="A27" i="34" a="1"/>
  <c r="A15" i="34" a="1"/>
  <c r="A19" i="34" a="1"/>
  <c r="A8" i="34" a="1"/>
  <c r="A12" i="34" a="1"/>
  <c r="A16" i="34" a="1"/>
  <c r="A5" i="34" a="1"/>
  <c r="A26" i="34" a="1"/>
  <c r="A7" i="34" a="1"/>
  <c r="A9" i="34" a="1"/>
  <c r="A18" i="34" a="1"/>
  <c r="A21" i="34" a="1"/>
  <c r="A13" i="34" a="1"/>
  <c r="A28" i="34" a="1"/>
  <c r="A22" i="34" a="1"/>
  <c r="A29" i="34" a="1"/>
  <c r="A23" i="34" a="1"/>
  <c r="A10" i="34" a="1"/>
  <c r="A14" i="34" a="1"/>
  <c r="A25" i="34" a="1"/>
  <c r="M13" i="30" l="1"/>
  <c r="K13" i="30"/>
  <c r="C14" i="30"/>
  <c r="A12" i="34"/>
  <c r="A11" i="34"/>
  <c r="A5" i="34"/>
  <c r="A24" i="34"/>
  <c r="A17" i="34"/>
  <c r="A13" i="34"/>
  <c r="A28" i="34"/>
  <c r="C28" i="34" s="1"/>
  <c r="M28" i="34" s="1"/>
  <c r="A26" i="34"/>
  <c r="A30" i="34"/>
  <c r="C30" i="34" s="1"/>
  <c r="K30" i="34" s="1"/>
  <c r="A14" i="34"/>
  <c r="A4" i="34"/>
  <c r="A27" i="34"/>
  <c r="A15" i="34"/>
  <c r="A21" i="34"/>
  <c r="A25" i="34"/>
  <c r="A29" i="34"/>
  <c r="C29" i="34" s="1"/>
  <c r="M29" i="34" s="1"/>
  <c r="A16" i="34"/>
  <c r="A8" i="34"/>
  <c r="A19" i="34"/>
  <c r="A22" i="34"/>
  <c r="A7" i="34"/>
  <c r="A10" i="34"/>
  <c r="A9" i="34"/>
  <c r="A20" i="34"/>
  <c r="A23" i="34"/>
  <c r="A18" i="34"/>
  <c r="K29" i="29"/>
  <c r="M29" i="29"/>
  <c r="C31" i="29"/>
  <c r="H9" i="2" a="1"/>
  <c r="M14" i="30" l="1"/>
  <c r="C15" i="30"/>
  <c r="K14" i="30"/>
  <c r="K28" i="34"/>
  <c r="A1" i="34"/>
  <c r="L1" i="34" s="1"/>
  <c r="C4" i="34"/>
  <c r="K29" i="34"/>
  <c r="M30" i="34"/>
  <c r="H9" i="2"/>
  <c r="AY47" i="29"/>
  <c r="BI35" i="29"/>
  <c r="BI9" i="29"/>
  <c r="AX35" i="29"/>
  <c r="AX9" i="29"/>
  <c r="BJ47" i="29"/>
  <c r="BJ21" i="29"/>
  <c r="AY21" i="29"/>
  <c r="M31" i="29"/>
  <c r="D1" i="29"/>
  <c r="G9" i="2" a="1"/>
  <c r="M9" i="2" a="1"/>
  <c r="C16" i="30" l="1"/>
  <c r="M15" i="30"/>
  <c r="K15" i="30"/>
  <c r="M4" i="34"/>
  <c r="C5" i="34"/>
  <c r="K4" i="34"/>
  <c r="S22" i="34"/>
  <c r="S15" i="34"/>
  <c r="S10" i="34"/>
  <c r="S25" i="34"/>
  <c r="S26" i="34"/>
  <c r="S28" i="34"/>
  <c r="S27" i="34"/>
  <c r="S18" i="34"/>
  <c r="S8" i="34"/>
  <c r="S11" i="34"/>
  <c r="S16" i="34"/>
  <c r="S24" i="34"/>
  <c r="S14" i="34"/>
  <c r="S9" i="34"/>
  <c r="S17" i="34"/>
  <c r="S20" i="34"/>
  <c r="S13" i="34"/>
  <c r="S7" i="34"/>
  <c r="S23" i="34"/>
  <c r="S19" i="34"/>
  <c r="S29" i="34"/>
  <c r="S5" i="34"/>
  <c r="S4" i="34"/>
  <c r="S6" i="34"/>
  <c r="S21" i="34"/>
  <c r="S12" i="34"/>
  <c r="S30" i="34"/>
  <c r="M9" i="2"/>
  <c r="G9" i="2"/>
  <c r="BD49" i="29"/>
  <c r="BD23" i="29"/>
  <c r="BO49" i="29"/>
  <c r="AY13" i="29"/>
  <c r="BO23" i="29"/>
  <c r="K16" i="30" l="1"/>
  <c r="M16" i="30"/>
  <c r="C17" i="30"/>
  <c r="C6" i="34"/>
  <c r="K5" i="34"/>
  <c r="M5" i="34"/>
  <c r="BJ39" i="29"/>
  <c r="BD21" i="29"/>
  <c r="BD25" i="29" s="1"/>
  <c r="AY17" i="29"/>
  <c r="AY39" i="29"/>
  <c r="AX3" i="29"/>
  <c r="BJ13" i="29"/>
  <c r="M17" i="30" l="1"/>
  <c r="C18" i="30"/>
  <c r="K17" i="30"/>
  <c r="M6" i="34"/>
  <c r="C7" i="34"/>
  <c r="K6" i="34"/>
  <c r="BO47" i="29"/>
  <c r="BO51" i="29" s="1"/>
  <c r="BI29" i="29"/>
  <c r="BJ43" i="29"/>
  <c r="AX7" i="29"/>
  <c r="AX11" i="29" s="1"/>
  <c r="AY19" i="29"/>
  <c r="BD47" i="29"/>
  <c r="BD51" i="29" s="1"/>
  <c r="AY43" i="29"/>
  <c r="AX29" i="29"/>
  <c r="BJ17" i="29"/>
  <c r="BO21" i="29"/>
  <c r="BO25" i="29" s="1"/>
  <c r="BI3" i="29"/>
  <c r="C19" i="30" l="1"/>
  <c r="K18" i="30"/>
  <c r="M18" i="30"/>
  <c r="M7" i="34"/>
  <c r="K7" i="34"/>
  <c r="C8" i="34"/>
  <c r="AX33" i="29"/>
  <c r="AX37" i="29" s="1"/>
  <c r="AY45" i="29"/>
  <c r="BI33" i="29"/>
  <c r="BI37" i="29" s="1"/>
  <c r="BJ45" i="29"/>
  <c r="BI7" i="29"/>
  <c r="BI11" i="29" s="1"/>
  <c r="BJ19" i="29"/>
  <c r="C20" i="30" l="1"/>
  <c r="K19" i="30"/>
  <c r="M19" i="30"/>
  <c r="M8" i="34"/>
  <c r="C9" i="34"/>
  <c r="K8" i="34"/>
  <c r="K20" i="30" l="1"/>
  <c r="C21" i="30"/>
  <c r="M20" i="30"/>
  <c r="C10" i="34"/>
  <c r="K9" i="34"/>
  <c r="M9" i="34"/>
  <c r="C22" i="30" l="1"/>
  <c r="M21" i="30"/>
  <c r="K21" i="30"/>
  <c r="M10" i="34"/>
  <c r="K10" i="34"/>
  <c r="C11" i="34"/>
  <c r="C23" i="30" l="1"/>
  <c r="M22" i="30"/>
  <c r="K22" i="30"/>
  <c r="M11" i="34"/>
  <c r="C12" i="34"/>
  <c r="K11" i="34"/>
  <c r="C24" i="30" l="1"/>
  <c r="M23" i="30"/>
  <c r="K23" i="30"/>
  <c r="C13" i="34"/>
  <c r="K12" i="34"/>
  <c r="M12" i="34"/>
  <c r="C25" i="30" l="1"/>
  <c r="M24" i="30"/>
  <c r="K24" i="30"/>
  <c r="M13" i="34"/>
  <c r="C14" i="34"/>
  <c r="K13" i="34"/>
  <c r="C26" i="30" l="1"/>
  <c r="K25" i="30"/>
  <c r="M25" i="30"/>
  <c r="M14" i="34"/>
  <c r="C15" i="34"/>
  <c r="K14" i="34"/>
  <c r="C27" i="30" l="1"/>
  <c r="M26" i="30"/>
  <c r="K26" i="30"/>
  <c r="M15" i="34"/>
  <c r="K15" i="34"/>
  <c r="C16" i="34"/>
  <c r="C28" i="30" l="1"/>
  <c r="M27" i="30"/>
  <c r="K27" i="30"/>
  <c r="C17" i="34"/>
  <c r="K16" i="34"/>
  <c r="M16" i="34"/>
  <c r="C29" i="30" l="1"/>
  <c r="M28" i="30"/>
  <c r="K28" i="30"/>
  <c r="K17" i="34"/>
  <c r="M17" i="34"/>
  <c r="C18" i="34"/>
  <c r="C31" i="30" l="1"/>
  <c r="K29" i="30"/>
  <c r="M29" i="30"/>
  <c r="K18" i="34"/>
  <c r="C19" i="34"/>
  <c r="M18" i="34"/>
  <c r="H10" i="2" a="1"/>
  <c r="H10" i="2" l="1"/>
  <c r="AY47" i="30"/>
  <c r="BD49" i="30" s="1"/>
  <c r="D1" i="30"/>
  <c r="BI35" i="30"/>
  <c r="BJ21" i="30"/>
  <c r="BO23" i="30" s="1"/>
  <c r="AX35" i="30"/>
  <c r="AX9" i="30"/>
  <c r="BI9" i="30"/>
  <c r="AY21" i="30"/>
  <c r="BD23" i="30" s="1"/>
  <c r="BJ47" i="30"/>
  <c r="BO49" i="30" s="1"/>
  <c r="M31" i="30"/>
  <c r="K19" i="34"/>
  <c r="M19" i="34"/>
  <c r="C20" i="34"/>
  <c r="G10" i="2" a="1"/>
  <c r="M10" i="2" a="1"/>
  <c r="M10" i="2" l="1"/>
  <c r="G10" i="2"/>
  <c r="AY13" i="30"/>
  <c r="M20" i="34"/>
  <c r="K20" i="34"/>
  <c r="C21" i="34"/>
  <c r="BJ13" i="30" l="1"/>
  <c r="AY17" i="30"/>
  <c r="BD21" i="30"/>
  <c r="BD25" i="30" s="1"/>
  <c r="BJ39" i="30"/>
  <c r="AX3" i="30"/>
  <c r="AY39" i="30"/>
  <c r="C22" i="34"/>
  <c r="K21" i="34"/>
  <c r="M21" i="34"/>
  <c r="BD47" i="30" l="1"/>
  <c r="BD51" i="30" s="1"/>
  <c r="AX29" i="30"/>
  <c r="AY43" i="30"/>
  <c r="AY19" i="30"/>
  <c r="AX7" i="30"/>
  <c r="AX11" i="30" s="1"/>
  <c r="BI29" i="30"/>
  <c r="BO47" i="30"/>
  <c r="BO51" i="30" s="1"/>
  <c r="BJ43" i="30"/>
  <c r="BI3" i="30"/>
  <c r="BJ17" i="30"/>
  <c r="BO21" i="30"/>
  <c r="BO25" i="30" s="1"/>
  <c r="K22" i="34"/>
  <c r="M22" i="34"/>
  <c r="C23" i="34"/>
  <c r="BI33" i="30" l="1"/>
  <c r="BI37" i="30" s="1"/>
  <c r="BJ45" i="30"/>
  <c r="AX33" i="30"/>
  <c r="AX37" i="30" s="1"/>
  <c r="AY45" i="30"/>
  <c r="BI7" i="30"/>
  <c r="BI11" i="30" s="1"/>
  <c r="BJ19" i="30"/>
  <c r="M23" i="34"/>
  <c r="K23" i="34"/>
  <c r="C24" i="34"/>
  <c r="M24" i="34" l="1"/>
  <c r="C25" i="34"/>
  <c r="K24" i="34"/>
  <c r="M25" i="34" l="1"/>
  <c r="K25" i="34"/>
  <c r="C26" i="34"/>
  <c r="K26" i="34" l="1"/>
  <c r="C27" i="34"/>
  <c r="C31" i="34" s="1"/>
  <c r="M26" i="34"/>
  <c r="H14" i="2" a="1"/>
  <c r="H14" i="2" l="1"/>
  <c r="M31" i="34"/>
  <c r="BJ47" i="34"/>
  <c r="BO49" i="34" s="1"/>
  <c r="AY47" i="34"/>
  <c r="BD49" i="34" s="1"/>
  <c r="BJ21" i="34"/>
  <c r="BO23" i="34" s="1"/>
  <c r="AX35" i="34"/>
  <c r="BI9" i="34"/>
  <c r="AY21" i="34"/>
  <c r="BD23" i="34" s="1"/>
  <c r="D1" i="34"/>
  <c r="BI35" i="34"/>
  <c r="AX9" i="34"/>
  <c r="K27" i="34"/>
  <c r="M27" i="34"/>
  <c r="G14" i="2" a="1"/>
  <c r="M14" i="2" a="1"/>
  <c r="M14" i="2" l="1"/>
  <c r="G14" i="2"/>
  <c r="AY13" i="34"/>
  <c r="BJ39" i="34" l="1"/>
  <c r="AY39" i="34"/>
  <c r="BJ13" i="34"/>
  <c r="BD21" i="34"/>
  <c r="BD25" i="34" s="1"/>
  <c r="AX3" i="34"/>
  <c r="AY17" i="34"/>
  <c r="A32" i="32"/>
  <c r="A13" i="32" a="1"/>
  <c r="AY19" i="34" l="1"/>
  <c r="AX7" i="34"/>
  <c r="AX11" i="34" s="1"/>
  <c r="BO21" i="34"/>
  <c r="BO25" i="34" s="1"/>
  <c r="BI3" i="34"/>
  <c r="BJ17" i="34"/>
  <c r="AX29" i="34"/>
  <c r="BD47" i="34"/>
  <c r="BD51" i="34" s="1"/>
  <c r="AY43" i="34"/>
  <c r="BO47" i="34"/>
  <c r="BO51" i="34" s="1"/>
  <c r="BI29" i="34"/>
  <c r="BJ43" i="34"/>
  <c r="A13" i="32"/>
  <c r="A19" i="32" a="1"/>
  <c r="A24" i="32" a="1"/>
  <c r="A26" i="32" a="1"/>
  <c r="A28" i="32" a="1"/>
  <c r="A29" i="32" a="1"/>
  <c r="A12" i="32" a="1"/>
  <c r="A17" i="32" a="1"/>
  <c r="A18" i="32" a="1"/>
  <c r="A16" i="32" a="1"/>
  <c r="A6" i="32" a="1"/>
  <c r="A20" i="32" a="1"/>
  <c r="A30" i="32" a="1"/>
  <c r="A14" i="32" a="1"/>
  <c r="A22" i="32" a="1"/>
  <c r="A27" i="32" a="1"/>
  <c r="A21" i="32" a="1"/>
  <c r="A4" i="32" a="1"/>
  <c r="A10" i="32" a="1"/>
  <c r="A25" i="32" a="1"/>
  <c r="A23" i="32" a="1"/>
  <c r="A7" i="32" a="1"/>
  <c r="A11" i="32" a="1"/>
  <c r="A8" i="32" a="1"/>
  <c r="A5" i="32" a="1"/>
  <c r="A9" i="32" a="1"/>
  <c r="A15" i="32" a="1"/>
  <c r="A12" i="32" l="1"/>
  <c r="A24" i="32"/>
  <c r="A25" i="32"/>
  <c r="A4" i="32"/>
  <c r="A1" i="32" s="1"/>
  <c r="L1" i="32" s="1"/>
  <c r="A16" i="32"/>
  <c r="A22" i="32"/>
  <c r="A28" i="32"/>
  <c r="C28" i="32" s="1"/>
  <c r="M28" i="32" s="1"/>
  <c r="A29" i="32"/>
  <c r="C29" i="32" s="1"/>
  <c r="M29" i="32" s="1"/>
  <c r="A9" i="32"/>
  <c r="A20" i="32"/>
  <c r="A8" i="32"/>
  <c r="A30" i="32"/>
  <c r="C30" i="32" s="1"/>
  <c r="K30" i="32" s="1"/>
  <c r="A23" i="32"/>
  <c r="A7" i="32"/>
  <c r="A18" i="32"/>
  <c r="A21" i="32"/>
  <c r="A11" i="32"/>
  <c r="A14" i="32"/>
  <c r="A26" i="32"/>
  <c r="A17" i="32"/>
  <c r="A19" i="32"/>
  <c r="A5" i="32"/>
  <c r="A15" i="32"/>
  <c r="A27" i="32"/>
  <c r="A6" i="32"/>
  <c r="A10" i="32"/>
  <c r="BJ45" i="34"/>
  <c r="BI33" i="34"/>
  <c r="BI37" i="34" s="1"/>
  <c r="BI7" i="34"/>
  <c r="BI11" i="34" s="1"/>
  <c r="BJ19" i="34"/>
  <c r="AY45" i="34"/>
  <c r="AX33" i="34"/>
  <c r="AX37" i="34" s="1"/>
  <c r="C4" i="32" l="1"/>
  <c r="C5" i="32" s="1"/>
  <c r="K28" i="32"/>
  <c r="K29" i="32"/>
  <c r="M30" i="32"/>
  <c r="S26" i="32"/>
  <c r="S22" i="32"/>
  <c r="S12" i="32"/>
  <c r="S10" i="32"/>
  <c r="S5" i="32"/>
  <c r="S11" i="32"/>
  <c r="S6" i="32"/>
  <c r="S4" i="32"/>
  <c r="S30" i="32"/>
  <c r="S28" i="32"/>
  <c r="S17" i="32"/>
  <c r="S18" i="32"/>
  <c r="S25" i="32"/>
  <c r="S9" i="32"/>
  <c r="S23" i="32"/>
  <c r="S24" i="32"/>
  <c r="S16" i="32"/>
  <c r="S27" i="32"/>
  <c r="S29" i="32"/>
  <c r="S20" i="32"/>
  <c r="S13" i="32"/>
  <c r="S14" i="32"/>
  <c r="S8" i="32"/>
  <c r="S19" i="32"/>
  <c r="S7" i="32"/>
  <c r="S15" i="32"/>
  <c r="S21" i="32"/>
  <c r="K4" i="32" l="1"/>
  <c r="M4" i="32"/>
  <c r="C6" i="32"/>
  <c r="M5" i="32"/>
  <c r="K5" i="32"/>
  <c r="C7" i="32" l="1"/>
  <c r="K6" i="32"/>
  <c r="M6" i="32"/>
  <c r="M7" i="32" l="1"/>
  <c r="K7" i="32"/>
  <c r="C8" i="32"/>
  <c r="M8" i="32" l="1"/>
  <c r="K8" i="32"/>
  <c r="C9" i="32"/>
  <c r="M9" i="32" l="1"/>
  <c r="K9" i="32"/>
  <c r="C10" i="32"/>
  <c r="K10" i="32" l="1"/>
  <c r="M10" i="32"/>
  <c r="C11" i="32"/>
  <c r="K11" i="32" l="1"/>
  <c r="M11" i="32"/>
  <c r="C12" i="32"/>
  <c r="C13" i="32" l="1"/>
  <c r="K12" i="32"/>
  <c r="M12" i="32"/>
  <c r="K13" i="32" l="1"/>
  <c r="M13" i="32"/>
  <c r="C14" i="32"/>
  <c r="M14" i="32" l="1"/>
  <c r="C15" i="32"/>
  <c r="K14" i="32"/>
  <c r="M15" i="32" l="1"/>
  <c r="C16" i="32"/>
  <c r="K15" i="32"/>
  <c r="K16" i="32" l="1"/>
  <c r="C17" i="32"/>
  <c r="M16" i="32"/>
  <c r="K17" i="32" l="1"/>
  <c r="C18" i="32"/>
  <c r="M17" i="32"/>
  <c r="M18" i="32" l="1"/>
  <c r="K18" i="32"/>
  <c r="C19" i="32"/>
  <c r="K19" i="32" l="1"/>
  <c r="C20" i="32"/>
  <c r="M19" i="32"/>
  <c r="M20" i="32" l="1"/>
  <c r="C21" i="32"/>
  <c r="K20" i="32"/>
  <c r="M21" i="32" l="1"/>
  <c r="K21" i="32"/>
  <c r="C22" i="32"/>
  <c r="M22" i="32" l="1"/>
  <c r="C23" i="32"/>
  <c r="K22" i="32"/>
  <c r="K23" i="32" l="1"/>
  <c r="M23" i="32"/>
  <c r="C24" i="32"/>
  <c r="M24" i="32" l="1"/>
  <c r="K24" i="32"/>
  <c r="C25" i="32"/>
  <c r="M25" i="32" l="1"/>
  <c r="K25" i="32"/>
  <c r="C26" i="32"/>
  <c r="K26" i="32" l="1"/>
  <c r="C27" i="32"/>
  <c r="C31" i="32" s="1"/>
  <c r="M26" i="32"/>
  <c r="H12" i="2" a="1"/>
  <c r="H12" i="2" l="1"/>
  <c r="BI35" i="32"/>
  <c r="AY47" i="32"/>
  <c r="BD49" i="32" s="1"/>
  <c r="BI9" i="32"/>
  <c r="AX35" i="32"/>
  <c r="M31" i="32"/>
  <c r="AX9" i="32"/>
  <c r="BJ47" i="32"/>
  <c r="BO49" i="32" s="1"/>
  <c r="AY21" i="32"/>
  <c r="BD23" i="32" s="1"/>
  <c r="D1" i="32"/>
  <c r="BJ21" i="32"/>
  <c r="BO23" i="32" s="1"/>
  <c r="K27" i="32"/>
  <c r="M27" i="32"/>
  <c r="G12" i="2" a="1"/>
  <c r="M12" i="2" a="1"/>
  <c r="M12" i="2" l="1"/>
  <c r="G12" i="2"/>
  <c r="AY13" i="32"/>
  <c r="BJ13" i="32" l="1"/>
  <c r="BD21" i="32"/>
  <c r="BD25" i="32" s="1"/>
  <c r="AY39" i="32"/>
  <c r="AX3" i="32"/>
  <c r="AY17" i="32"/>
  <c r="BJ39" i="32"/>
  <c r="A32" i="35"/>
  <c r="A10" i="35" a="1"/>
  <c r="BI29" i="32" l="1"/>
  <c r="BJ43" i="32"/>
  <c r="BO47" i="32"/>
  <c r="BO51" i="32" s="1"/>
  <c r="AX7" i="32"/>
  <c r="AX11" i="32" s="1"/>
  <c r="AY19" i="32"/>
  <c r="AY43" i="32"/>
  <c r="BD47" i="32"/>
  <c r="BD51" i="32" s="1"/>
  <c r="AX29" i="32"/>
  <c r="BJ17" i="32"/>
  <c r="BI3" i="32"/>
  <c r="BO21" i="32"/>
  <c r="BO25" i="32" s="1"/>
  <c r="A10" i="35"/>
  <c r="A4" i="35" a="1"/>
  <c r="A15" i="35" a="1"/>
  <c r="A22" i="35" a="1"/>
  <c r="A16" i="35" a="1"/>
  <c r="A18" i="35" a="1"/>
  <c r="A29" i="35" a="1"/>
  <c r="A8" i="35" a="1"/>
  <c r="A12" i="35" a="1"/>
  <c r="A5" i="35" a="1"/>
  <c r="A20" i="35" a="1"/>
  <c r="A9" i="35" a="1"/>
  <c r="A24" i="35" a="1"/>
  <c r="A7" i="35" a="1"/>
  <c r="A21" i="35" a="1"/>
  <c r="A28" i="35" a="1"/>
  <c r="A13" i="35" a="1"/>
  <c r="A27" i="35" a="1"/>
  <c r="A19" i="35" a="1"/>
  <c r="A11" i="35" a="1"/>
  <c r="A23" i="35" a="1"/>
  <c r="A17" i="35" a="1"/>
  <c r="A30" i="35" a="1"/>
  <c r="A25" i="35" a="1"/>
  <c r="A26" i="35" a="1"/>
  <c r="A14" i="35" a="1"/>
  <c r="A6" i="35" a="1"/>
  <c r="AY45" i="32" l="1"/>
  <c r="AX33" i="32"/>
  <c r="AX37" i="32" s="1"/>
  <c r="BI7" i="32"/>
  <c r="BI11" i="32" s="1"/>
  <c r="BJ19" i="32"/>
  <c r="BI33" i="32"/>
  <c r="BI37" i="32" s="1"/>
  <c r="BJ45" i="32"/>
  <c r="A5" i="35"/>
  <c r="A30" i="35"/>
  <c r="A11" i="35"/>
  <c r="A9" i="35"/>
  <c r="A25" i="35"/>
  <c r="A26" i="35"/>
  <c r="A24" i="35"/>
  <c r="A27" i="35"/>
  <c r="A14" i="35"/>
  <c r="A18" i="35"/>
  <c r="A28" i="35"/>
  <c r="A29" i="35"/>
  <c r="A8" i="35"/>
  <c r="A23" i="35"/>
  <c r="A16" i="35"/>
  <c r="A4" i="35"/>
  <c r="A1" i="35" s="1"/>
  <c r="L1" i="35" s="1"/>
  <c r="A19" i="35"/>
  <c r="A12" i="35"/>
  <c r="A15" i="35"/>
  <c r="A22" i="35"/>
  <c r="A17" i="35"/>
  <c r="A20" i="35"/>
  <c r="A7" i="35"/>
  <c r="A13" i="35"/>
  <c r="A6" i="35"/>
  <c r="A21" i="35"/>
  <c r="C4" i="35" l="1"/>
  <c r="K4" i="35" s="1"/>
  <c r="S20" i="35"/>
  <c r="S23" i="35"/>
  <c r="S18" i="35"/>
  <c r="S5" i="35"/>
  <c r="S29" i="35"/>
  <c r="S19" i="35"/>
  <c r="S30" i="35"/>
  <c r="S28" i="35"/>
  <c r="S24" i="35"/>
  <c r="S15" i="35"/>
  <c r="S10" i="35"/>
  <c r="S12" i="35"/>
  <c r="S14" i="35"/>
  <c r="S22" i="35"/>
  <c r="S25" i="35"/>
  <c r="S16" i="35"/>
  <c r="S21" i="35"/>
  <c r="S27" i="35"/>
  <c r="S26" i="35"/>
  <c r="S4" i="35"/>
  <c r="S9" i="35"/>
  <c r="S7" i="35"/>
  <c r="S11" i="35"/>
  <c r="S13" i="35"/>
  <c r="S17" i="35"/>
  <c r="S8" i="35"/>
  <c r="S6" i="35"/>
  <c r="C5" i="35" l="1"/>
  <c r="M5" i="35" s="1"/>
  <c r="M4" i="35"/>
  <c r="C6" i="35" l="1"/>
  <c r="M6" i="35" s="1"/>
  <c r="K5" i="35"/>
  <c r="C7" i="35" l="1"/>
  <c r="K7" i="35" s="1"/>
  <c r="K6" i="35"/>
  <c r="C8" i="35" l="1"/>
  <c r="M8" i="35" s="1"/>
  <c r="M7" i="35"/>
  <c r="C9" i="35" l="1"/>
  <c r="K9" i="35" s="1"/>
  <c r="K8" i="35"/>
  <c r="C10" i="35" l="1"/>
  <c r="M10" i="35" s="1"/>
  <c r="M9" i="35"/>
  <c r="C11" i="35" l="1"/>
  <c r="K11" i="35" s="1"/>
  <c r="K10" i="35"/>
  <c r="C12" i="35" l="1"/>
  <c r="K12" i="35" s="1"/>
  <c r="M11" i="35"/>
  <c r="C13" i="35" l="1"/>
  <c r="M13" i="35" s="1"/>
  <c r="M12" i="35"/>
  <c r="C14" i="35" l="1"/>
  <c r="M14" i="35" s="1"/>
  <c r="K13" i="35"/>
  <c r="K14" i="35" l="1"/>
  <c r="C15" i="35"/>
  <c r="K15" i="35" s="1"/>
  <c r="C16" i="35" l="1"/>
  <c r="M16" i="35" s="1"/>
  <c r="M15" i="35"/>
  <c r="C17" i="35" l="1"/>
  <c r="M17" i="35" s="1"/>
  <c r="K16" i="35"/>
  <c r="C18" i="35" l="1"/>
  <c r="K18" i="35" s="1"/>
  <c r="K17" i="35"/>
  <c r="C19" i="35" l="1"/>
  <c r="K19" i="35" s="1"/>
  <c r="M18" i="35"/>
  <c r="C20" i="35" l="1"/>
  <c r="K20" i="35" s="1"/>
  <c r="M19" i="35"/>
  <c r="C21" i="35" l="1"/>
  <c r="K21" i="35" s="1"/>
  <c r="M20" i="35"/>
  <c r="C22" i="35" l="1"/>
  <c r="K22" i="35" s="1"/>
  <c r="M21" i="35"/>
  <c r="M22" i="35"/>
  <c r="C23" i="35"/>
  <c r="M23" i="35" l="1"/>
  <c r="K23" i="35"/>
  <c r="C24" i="35"/>
  <c r="K24" i="35" l="1"/>
  <c r="M24" i="35"/>
  <c r="C25" i="35"/>
  <c r="M25" i="35" l="1"/>
  <c r="K25" i="35"/>
  <c r="C26" i="35"/>
  <c r="M26" i="35" l="1"/>
  <c r="K26" i="35"/>
  <c r="C27" i="35"/>
  <c r="K27" i="35" l="1"/>
  <c r="M27" i="35"/>
  <c r="C28" i="35"/>
  <c r="K28" i="35" l="1"/>
  <c r="M28" i="35"/>
  <c r="C29" i="35"/>
  <c r="K29" i="35" l="1"/>
  <c r="M29" i="35"/>
  <c r="C30" i="35"/>
  <c r="K30" i="35" l="1"/>
  <c r="M30" i="35"/>
  <c r="C31" i="35"/>
  <c r="H15" i="2" a="1"/>
  <c r="H15" i="2" l="1"/>
  <c r="AY21" i="35"/>
  <c r="AX9" i="35"/>
  <c r="BI35" i="35"/>
  <c r="AX35" i="35"/>
  <c r="BI9" i="35"/>
  <c r="BJ21" i="35"/>
  <c r="AY47" i="35"/>
  <c r="BJ47" i="35"/>
  <c r="M31" i="35"/>
  <c r="D1" i="35"/>
  <c r="M15" i="2" a="1"/>
  <c r="G15" i="2" a="1"/>
  <c r="G15" i="2" l="1"/>
  <c r="M15" i="2"/>
  <c r="AY13" i="35"/>
  <c r="BD49" i="35"/>
  <c r="BO49" i="35"/>
  <c r="BO23" i="35"/>
  <c r="BD23" i="35"/>
  <c r="AY39" i="35" l="1"/>
  <c r="AX3" i="35"/>
  <c r="BD21" i="35"/>
  <c r="BD25" i="35" s="1"/>
  <c r="AY17" i="35"/>
  <c r="BJ13" i="35"/>
  <c r="BJ39" i="35"/>
  <c r="BI29" i="35" l="1"/>
  <c r="BO47" i="35"/>
  <c r="BO51" i="35" s="1"/>
  <c r="BJ43" i="35"/>
  <c r="BJ17" i="35"/>
  <c r="BI3" i="35"/>
  <c r="BO21" i="35"/>
  <c r="BO25" i="35" s="1"/>
  <c r="AX7" i="35"/>
  <c r="AX11" i="35" s="1"/>
  <c r="AY19" i="35"/>
  <c r="AX29" i="35"/>
  <c r="BD47" i="35"/>
  <c r="BD51" i="35" s="1"/>
  <c r="AY43" i="35"/>
  <c r="BI7" i="35" l="1"/>
  <c r="BI11" i="35" s="1"/>
  <c r="BJ19" i="35"/>
  <c r="AX33" i="35"/>
  <c r="AX37" i="35" s="1"/>
  <c r="AY45" i="35"/>
  <c r="BI33" i="35"/>
  <c r="BI37" i="35" s="1"/>
  <c r="BJ45" i="3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<sst xmlns="http://schemas.openxmlformats.org/spreadsheetml/2006/main" count="3304" uniqueCount="234">
  <si>
    <t>月</t>
  </si>
  <si>
    <t>【</t>
  </si>
  <si>
    <t>】</t>
  </si>
  <si>
    <t>日付</t>
  </si>
  <si>
    <t>営業日数</t>
  </si>
  <si>
    <t>利用予定</t>
  </si>
  <si>
    <t>利用実績</t>
  </si>
  <si>
    <t>出席率</t>
  </si>
  <si>
    <t xml:space="preserve">  平均予定</t>
  </si>
  <si>
    <t>平均実績</t>
  </si>
  <si>
    <t>予定累計</t>
  </si>
  <si>
    <t>実績累計</t>
  </si>
  <si>
    <t>追加振替</t>
  </si>
  <si>
    <t>発表者</t>
  </si>
  <si>
    <t>氏名</t>
  </si>
  <si>
    <t>計</t>
  </si>
  <si>
    <t>稼働日数</t>
    <rPh sb="0" eb="2">
      <t>カドウ</t>
    </rPh>
    <rPh sb="2" eb="4">
      <t>ニッスウ</t>
    </rPh>
    <phoneticPr fontId="8"/>
  </si>
  <si>
    <t>月</t>
    <rPh sb="0" eb="1">
      <t>ツキ</t>
    </rPh>
    <phoneticPr fontId="2"/>
  </si>
  <si>
    <t>日</t>
    <rPh sb="0" eb="1">
      <t>ニt</t>
    </rPh>
    <phoneticPr fontId="2"/>
  </si>
  <si>
    <t>度</t>
    <rPh sb="0" eb="1">
      <t>ド</t>
    </rPh>
    <phoneticPr fontId="2"/>
  </si>
  <si>
    <t>未</t>
    <rPh sb="0" eb="1">
      <t>mi</t>
    </rPh>
    <phoneticPr fontId="2"/>
  </si>
  <si>
    <t>○</t>
    <phoneticPr fontId="2"/>
  </si>
  <si>
    <t>数</t>
    <rPh sb="0" eb="1">
      <t>ス</t>
    </rPh>
    <phoneticPr fontId="2"/>
  </si>
  <si>
    <t>対目標
不足数</t>
    <phoneticPr fontId="2"/>
  </si>
  <si>
    <t>口座</t>
    <rPh sb="0" eb="2">
      <t>コウz</t>
    </rPh>
    <phoneticPr fontId="2"/>
  </si>
  <si>
    <t>現金</t>
    <rPh sb="0" eb="2">
      <t>ゲンk</t>
    </rPh>
    <phoneticPr fontId="2"/>
  </si>
  <si>
    <t>引き落とし</t>
    <rPh sb="0" eb="1">
      <t>ヒ</t>
    </rPh>
    <rPh sb="2" eb="5">
      <t>オトs</t>
    </rPh>
    <phoneticPr fontId="2"/>
  </si>
  <si>
    <t>←平均実績</t>
    <rPh sb="1" eb="5">
      <t>ヘイキン</t>
    </rPh>
    <phoneticPr fontId="2"/>
  </si>
  <si>
    <t>目標延利用者数</t>
    <rPh sb="0" eb="2">
      <t>モクヒョウ</t>
    </rPh>
    <rPh sb="2" eb="3">
      <t>ノベ</t>
    </rPh>
    <rPh sb="3" eb="6">
      <t>リヨウシャ</t>
    </rPh>
    <rPh sb="6" eb="7">
      <t>スウ</t>
    </rPh>
    <phoneticPr fontId="2"/>
  </si>
  <si>
    <t>平均実績数</t>
    <rPh sb="0" eb="2">
      <t>ヘイキン</t>
    </rPh>
    <rPh sb="2" eb="5">
      <t>ジッセキスウ</t>
    </rPh>
    <phoneticPr fontId="2"/>
  </si>
  <si>
    <t>出席率(%)</t>
    <rPh sb="0" eb="2">
      <t>シュッセキシル</t>
    </rPh>
    <rPh sb="2" eb="3">
      <t>リツ</t>
    </rPh>
    <phoneticPr fontId="2"/>
  </si>
  <si>
    <t>振替追加率(%)</t>
    <rPh sb="0" eb="2">
      <t>フリカエ</t>
    </rPh>
    <rPh sb="2" eb="5">
      <t>ツイカリツ</t>
    </rPh>
    <phoneticPr fontId="2"/>
  </si>
  <si>
    <t>実績延利用者数</t>
    <rPh sb="0" eb="2">
      <t>ジッセキ</t>
    </rPh>
    <rPh sb="2" eb="3">
      <t>ノベ</t>
    </rPh>
    <rPh sb="3" eb="6">
      <t>リヨウシャ</t>
    </rPh>
    <rPh sb="6" eb="7">
      <t>スウ</t>
    </rPh>
    <phoneticPr fontId="2"/>
  </si>
  <si>
    <t>必要延利用者数</t>
    <rPh sb="0" eb="2">
      <t>ヒツヨウ</t>
    </rPh>
    <rPh sb="2" eb="3">
      <t>ノベ</t>
    </rPh>
    <rPh sb="3" eb="7">
      <t>リヨウシャスウ</t>
    </rPh>
    <phoneticPr fontId="2"/>
  </si>
  <si>
    <t>残営業数</t>
    <rPh sb="0" eb="1">
      <t>ザン</t>
    </rPh>
    <rPh sb="1" eb="4">
      <t>ザンエイギョウスウ</t>
    </rPh>
    <phoneticPr fontId="2"/>
  </si>
  <si>
    <t>実績目標</t>
    <rPh sb="0" eb="2">
      <t>ジッセキ</t>
    </rPh>
    <rPh sb="2" eb="4">
      <t>モクヒョウ</t>
    </rPh>
    <phoneticPr fontId="2"/>
  </si>
  <si>
    <t>適正人数</t>
    <rPh sb="0" eb="2">
      <t>テキセイ</t>
    </rPh>
    <rPh sb="2" eb="4">
      <t>ニンズウ</t>
    </rPh>
    <phoneticPr fontId="2"/>
  </si>
  <si>
    <t>着地予想</t>
    <rPh sb="0" eb="4">
      <t>チャクチヨソウ</t>
    </rPh>
    <phoneticPr fontId="2"/>
  </si>
  <si>
    <t>実績人数</t>
    <rPh sb="0" eb="2">
      <t>ジッセキ</t>
    </rPh>
    <rPh sb="2" eb="4">
      <t>ニンズウ</t>
    </rPh>
    <phoneticPr fontId="2"/>
  </si>
  <si>
    <t>適正人数過不足</t>
    <rPh sb="0" eb="2">
      <t>テキセイ</t>
    </rPh>
    <rPh sb="2" eb="4">
      <t>ニンズウ</t>
    </rPh>
    <rPh sb="4" eb="7">
      <t>カブソク</t>
    </rPh>
    <phoneticPr fontId="2"/>
  </si>
  <si>
    <t>現出席率維持で
達成に必要な延人数</t>
    <rPh sb="0" eb="4">
      <t>ゲンシュッセキリツ</t>
    </rPh>
    <rPh sb="4" eb="6">
      <t>イジ</t>
    </rPh>
    <rPh sb="8" eb="10">
      <t>タッセイ</t>
    </rPh>
    <rPh sb="11" eb="13">
      <t>ヒツヨウ</t>
    </rPh>
    <rPh sb="14" eb="15">
      <t>ノベ</t>
    </rPh>
    <rPh sb="15" eb="17">
      <t>ニンズウ</t>
    </rPh>
    <phoneticPr fontId="2"/>
  </si>
  <si>
    <t>一人当たりの生産性</t>
    <rPh sb="0" eb="3">
      <t>ヒトリア</t>
    </rPh>
    <rPh sb="6" eb="9">
      <t>セイサンセイ</t>
    </rPh>
    <phoneticPr fontId="2"/>
  </si>
  <si>
    <t>稼働日数</t>
    <rPh sb="0" eb="4">
      <t>カドウニッスウ</t>
    </rPh>
    <phoneticPr fontId="2"/>
  </si>
  <si>
    <t>売上目標</t>
    <rPh sb="0" eb="2">
      <t>ウリアゲ</t>
    </rPh>
    <rPh sb="2" eb="4">
      <t>モクヒョウ</t>
    </rPh>
    <phoneticPr fontId="2"/>
  </si>
  <si>
    <t>目標単価</t>
    <rPh sb="0" eb="2">
      <t>モクヒョウ</t>
    </rPh>
    <rPh sb="2" eb="4">
      <t>タンカ</t>
    </rPh>
    <phoneticPr fontId="2"/>
  </si>
  <si>
    <t>前月単価</t>
    <rPh sb="0" eb="2">
      <t>ゼンゲツ</t>
    </rPh>
    <rPh sb="2" eb="4">
      <t>タンカ</t>
    </rPh>
    <phoneticPr fontId="2"/>
  </si>
  <si>
    <t>（第1週）</t>
    <rPh sb="1" eb="4">
      <t>ダイイッsh</t>
    </rPh>
    <phoneticPr fontId="2"/>
  </si>
  <si>
    <t>（第２週）</t>
    <rPh sb="1" eb="4">
      <t>ダイン</t>
    </rPh>
    <phoneticPr fontId="2"/>
  </si>
  <si>
    <t>（第4週）</t>
    <rPh sb="1" eb="4">
      <t>ダイヨン</t>
    </rPh>
    <phoneticPr fontId="2"/>
  </si>
  <si>
    <t>（第3週）</t>
    <rPh sb="1" eb="4">
      <t>ダイサン</t>
    </rPh>
    <phoneticPr fontId="2"/>
  </si>
  <si>
    <t>平均必要
利用者数（日）</t>
    <rPh sb="0" eb="2">
      <t>ヘイキン</t>
    </rPh>
    <rPh sb="2" eb="4">
      <t>ヒツヨウ</t>
    </rPh>
    <rPh sb="5" eb="9">
      <t>リヨウシャスウ</t>
    </rPh>
    <rPh sb="10" eb="11">
      <t>ニチ</t>
    </rPh>
    <phoneticPr fontId="2"/>
  </si>
  <si>
    <t>1週目</t>
    <rPh sb="1" eb="3">
      <t>sh</t>
    </rPh>
    <phoneticPr fontId="2"/>
  </si>
  <si>
    <t>2週目</t>
    <rPh sb="1" eb="3">
      <t>sh</t>
    </rPh>
    <phoneticPr fontId="2"/>
  </si>
  <si>
    <t>3週目</t>
    <rPh sb="1" eb="3">
      <t>sh</t>
    </rPh>
    <phoneticPr fontId="2"/>
  </si>
  <si>
    <t>4週目</t>
    <rPh sb="1" eb="3">
      <t>sh</t>
    </rPh>
    <phoneticPr fontId="2"/>
  </si>
  <si>
    <t>3週目</t>
  </si>
  <si>
    <t>←延利用目標</t>
    <phoneticPr fontId="2"/>
  </si>
  <si>
    <t>←平均利用目標</t>
    <phoneticPr fontId="2"/>
  </si>
  <si>
    <t>実績過不足予想</t>
    <rPh sb="0" eb="2">
      <t>ジッセキ</t>
    </rPh>
    <rPh sb="2" eb="5">
      <t>カブソク</t>
    </rPh>
    <rPh sb="5" eb="7">
      <t>ヨソ</t>
    </rPh>
    <phoneticPr fontId="2"/>
  </si>
  <si>
    <t>売上予想差額</t>
    <rPh sb="0" eb="2">
      <t>ウリアゲ</t>
    </rPh>
    <rPh sb="2" eb="4">
      <t>ヨソ</t>
    </rPh>
    <rPh sb="4" eb="6">
      <t>サガク</t>
    </rPh>
    <phoneticPr fontId="2"/>
  </si>
  <si>
    <t>売上着地予想</t>
    <rPh sb="0" eb="2">
      <t>ウリアg</t>
    </rPh>
    <rPh sb="2" eb="6">
      <t>チャクチヨソウ</t>
    </rPh>
    <phoneticPr fontId="2"/>
  </si>
  <si>
    <t>BRIDGE</t>
    <phoneticPr fontId="2"/>
  </si>
  <si>
    <t>リーダー</t>
    <phoneticPr fontId="2"/>
  </si>
  <si>
    <t>フロア職員数</t>
    <rPh sb="3" eb="6">
      <t xml:space="preserve">ショクインスウ </t>
    </rPh>
    <phoneticPr fontId="2"/>
  </si>
  <si>
    <t>適正人数　実績値</t>
    <rPh sb="0" eb="4">
      <t>テキセイ</t>
    </rPh>
    <rPh sb="5" eb="8">
      <t xml:space="preserve">ジッセキチ </t>
    </rPh>
    <phoneticPr fontId="2"/>
  </si>
  <si>
    <t>適正人数　理論値</t>
    <rPh sb="0" eb="4">
      <t xml:space="preserve">テキセイニンズウ </t>
    </rPh>
    <rPh sb="5" eb="8">
      <t xml:space="preserve">リロンチ </t>
    </rPh>
    <phoneticPr fontId="2"/>
  </si>
  <si>
    <t>太田ステージ</t>
    <rPh sb="0" eb="2">
      <t>オオタ</t>
    </rPh>
    <phoneticPr fontId="2"/>
  </si>
  <si>
    <t>Ⅰ-1</t>
    <phoneticPr fontId="2"/>
  </si>
  <si>
    <t>Ⅰ-2</t>
  </si>
  <si>
    <t>Ⅰ-3</t>
  </si>
  <si>
    <t>Ⅱ</t>
    <phoneticPr fontId="8"/>
  </si>
  <si>
    <t>Ⅲ-1前</t>
    <rPh sb="3" eb="4">
      <t>ゼン</t>
    </rPh>
    <phoneticPr fontId="2"/>
  </si>
  <si>
    <t>Ⅲ-1後</t>
    <rPh sb="3" eb="4">
      <t>ウシ</t>
    </rPh>
    <phoneticPr fontId="2"/>
  </si>
  <si>
    <t>Ⅲ-2前</t>
    <rPh sb="3" eb="4">
      <t>ゼン</t>
    </rPh>
    <phoneticPr fontId="8"/>
  </si>
  <si>
    <t>Ⅲ-2後</t>
    <rPh sb="3" eb="4">
      <t>ゴ</t>
    </rPh>
    <phoneticPr fontId="8"/>
  </si>
  <si>
    <t>Ⅳ</t>
    <phoneticPr fontId="2"/>
  </si>
  <si>
    <t>Ⅴ</t>
    <phoneticPr fontId="2"/>
  </si>
  <si>
    <t>利他賞</t>
    <rPh sb="0" eb="2">
      <t xml:space="preserve">リタ </t>
    </rPh>
    <rPh sb="2" eb="3">
      <t xml:space="preserve">ショウ </t>
    </rPh>
    <phoneticPr fontId="2"/>
  </si>
  <si>
    <t>利他賞</t>
    <phoneticPr fontId="2"/>
  </si>
  <si>
    <t>リーダー</t>
  </si>
  <si>
    <t>年</t>
    <rPh sb="0" eb="1">
      <t>ネン</t>
    </rPh>
    <phoneticPr fontId="2"/>
  </si>
  <si>
    <t>1Q</t>
    <phoneticPr fontId="2"/>
  </si>
  <si>
    <t>2Q</t>
    <phoneticPr fontId="2"/>
  </si>
  <si>
    <t>3Q</t>
    <phoneticPr fontId="2"/>
  </si>
  <si>
    <t>4Q</t>
    <phoneticPr fontId="2"/>
  </si>
  <si>
    <t>目標</t>
    <rPh sb="0" eb="2">
      <t>モクヒョウ</t>
    </rPh>
    <phoneticPr fontId="2"/>
  </si>
  <si>
    <t>G31</t>
    <phoneticPr fontId="2"/>
  </si>
  <si>
    <t>達成率</t>
    <rPh sb="0" eb="3">
      <t>タッセイリツ</t>
    </rPh>
    <phoneticPr fontId="2"/>
  </si>
  <si>
    <t>出席率</t>
    <rPh sb="0" eb="2">
      <t>シュッセキ</t>
    </rPh>
    <rPh sb="2" eb="3">
      <t>リツ</t>
    </rPh>
    <phoneticPr fontId="2"/>
  </si>
  <si>
    <t>Ｅ31</t>
    <phoneticPr fontId="2"/>
  </si>
  <si>
    <t>I31</t>
    <phoneticPr fontId="2"/>
  </si>
  <si>
    <t>M31</t>
    <phoneticPr fontId="2"/>
  </si>
  <si>
    <t>C31</t>
    <phoneticPr fontId="2"/>
  </si>
  <si>
    <t>R</t>
    <phoneticPr fontId="2"/>
  </si>
  <si>
    <t>V</t>
    <phoneticPr fontId="2"/>
  </si>
  <si>
    <t>Z</t>
    <phoneticPr fontId="2"/>
  </si>
  <si>
    <t>AD</t>
    <phoneticPr fontId="2"/>
  </si>
  <si>
    <t>AH</t>
    <phoneticPr fontId="2"/>
  </si>
  <si>
    <t>AL</t>
    <phoneticPr fontId="2"/>
  </si>
  <si>
    <t>AP</t>
    <phoneticPr fontId="2"/>
  </si>
  <si>
    <t>AT</t>
    <phoneticPr fontId="2"/>
  </si>
  <si>
    <t>AX</t>
    <phoneticPr fontId="2"/>
  </si>
  <si>
    <t>D1</t>
    <phoneticPr fontId="2"/>
  </si>
  <si>
    <t>利用
予定</t>
    <rPh sb="0" eb="2">
      <t>リヨウ</t>
    </rPh>
    <rPh sb="3" eb="5">
      <t>ヨテイ</t>
    </rPh>
    <phoneticPr fontId="2"/>
  </si>
  <si>
    <t>利用
実績</t>
    <rPh sb="0" eb="2">
      <t>リヨウ</t>
    </rPh>
    <rPh sb="3" eb="5">
      <t>ジッセキ</t>
    </rPh>
    <phoneticPr fontId="2"/>
  </si>
  <si>
    <t>稼働
日数</t>
    <rPh sb="0" eb="2">
      <t>カドウ</t>
    </rPh>
    <rPh sb="3" eb="5">
      <t>ニッスウ</t>
    </rPh>
    <phoneticPr fontId="2"/>
  </si>
  <si>
    <t>平均
利用
目標</t>
    <rPh sb="0" eb="2">
      <t>ヘイキン</t>
    </rPh>
    <rPh sb="3" eb="5">
      <t>リヨウ</t>
    </rPh>
    <rPh sb="6" eb="8">
      <t>モクヒョウ</t>
    </rPh>
    <phoneticPr fontId="2"/>
  </si>
  <si>
    <t>平均
実績</t>
    <rPh sb="0" eb="2">
      <t>ヘイキン</t>
    </rPh>
    <rPh sb="3" eb="5">
      <t>ジッセキ</t>
    </rPh>
    <phoneticPr fontId="2"/>
  </si>
  <si>
    <t>振替
追加率</t>
    <rPh sb="0" eb="2">
      <t>フリカエ</t>
    </rPh>
    <rPh sb="3" eb="5">
      <t>ツイカ</t>
    </rPh>
    <rPh sb="5" eb="6">
      <t>リツ</t>
    </rPh>
    <phoneticPr fontId="2"/>
  </si>
  <si>
    <t>ＢＡ5</t>
    <phoneticPr fontId="2"/>
  </si>
  <si>
    <t>ＢＥ5</t>
    <phoneticPr fontId="2"/>
  </si>
  <si>
    <t>ＢＣ5</t>
    <phoneticPr fontId="2"/>
  </si>
  <si>
    <t>BL7</t>
    <phoneticPr fontId="2"/>
  </si>
  <si>
    <t>BN7</t>
    <phoneticPr fontId="2"/>
  </si>
  <si>
    <t>BP7</t>
    <phoneticPr fontId="2"/>
  </si>
  <si>
    <t>ＢＡ35</t>
    <phoneticPr fontId="2"/>
  </si>
  <si>
    <t>ＢＣ35</t>
    <phoneticPr fontId="2"/>
  </si>
  <si>
    <t>ＢＥ35</t>
    <phoneticPr fontId="2"/>
  </si>
  <si>
    <t>BL37</t>
    <phoneticPr fontId="2"/>
  </si>
  <si>
    <t>BN37</t>
    <phoneticPr fontId="2"/>
  </si>
  <si>
    <t>BP37</t>
    <phoneticPr fontId="2"/>
  </si>
  <si>
    <t>AV1</t>
    <phoneticPr fontId="2"/>
  </si>
  <si>
    <t>BG1</t>
    <phoneticPr fontId="2"/>
  </si>
  <si>
    <t>BG27</t>
    <phoneticPr fontId="2"/>
  </si>
  <si>
    <t>AV27</t>
    <phoneticPr fontId="2"/>
  </si>
  <si>
    <t>4半期
達成率</t>
    <rPh sb="1" eb="3">
      <t>ハンキ</t>
    </rPh>
    <rPh sb="4" eb="7">
      <t>タッセイリツ</t>
    </rPh>
    <phoneticPr fontId="2"/>
  </si>
  <si>
    <t>平均
実績数</t>
    <rPh sb="0" eb="2">
      <t>ヘイキン</t>
    </rPh>
    <rPh sb="3" eb="5">
      <t>ジッセキ</t>
    </rPh>
    <rPh sb="5" eb="6">
      <t>スウ</t>
    </rPh>
    <phoneticPr fontId="2"/>
  </si>
  <si>
    <t>【１Ｑ　事業所目標】</t>
    <rPh sb="4" eb="7">
      <t>ジギョウショ</t>
    </rPh>
    <rPh sb="7" eb="9">
      <t>モクヒョウ</t>
    </rPh>
    <phoneticPr fontId="2"/>
  </si>
  <si>
    <t>①</t>
    <phoneticPr fontId="2"/>
  </si>
  <si>
    <t>②</t>
    <phoneticPr fontId="2"/>
  </si>
  <si>
    <t>③</t>
    <phoneticPr fontId="2"/>
  </si>
  <si>
    <t>≪数値目標≫</t>
    <rPh sb="1" eb="3">
      <t>スウチ</t>
    </rPh>
    <rPh sb="3" eb="5">
      <t>モクヒョウ</t>
    </rPh>
    <phoneticPr fontId="2"/>
  </si>
  <si>
    <t>件</t>
    <rPh sb="0" eb="1">
      <t>ケン</t>
    </rPh>
    <phoneticPr fontId="2"/>
  </si>
  <si>
    <t>【２Ｑ　事業所目標】</t>
    <rPh sb="4" eb="7">
      <t>ジギョウショ</t>
    </rPh>
    <rPh sb="7" eb="9">
      <t>モクヒョウ</t>
    </rPh>
    <phoneticPr fontId="2"/>
  </si>
  <si>
    <t>【３Ｑ　事業所目標】</t>
    <rPh sb="4" eb="7">
      <t>ジギョウショ</t>
    </rPh>
    <rPh sb="7" eb="9">
      <t>モクヒョウ</t>
    </rPh>
    <phoneticPr fontId="2"/>
  </si>
  <si>
    <t>【４Ｑ　事業所目標】</t>
    <rPh sb="4" eb="7">
      <t>ジギョウショ</t>
    </rPh>
    <rPh sb="7" eb="9">
      <t>モクヒョウ</t>
    </rPh>
    <phoneticPr fontId="2"/>
  </si>
  <si>
    <t>達成件数</t>
    <rPh sb="0" eb="2">
      <t>タッセイ</t>
    </rPh>
    <rPh sb="2" eb="4">
      <t>ケンスウ</t>
    </rPh>
    <phoneticPr fontId="2"/>
  </si>
  <si>
    <t>達成率
累計</t>
    <rPh sb="0" eb="3">
      <t>タッセイリツ</t>
    </rPh>
    <rPh sb="4" eb="6">
      <t>ルイケイ</t>
    </rPh>
    <phoneticPr fontId="2"/>
  </si>
  <si>
    <t>L38</t>
    <phoneticPr fontId="2"/>
  </si>
  <si>
    <t>L40</t>
    <phoneticPr fontId="2"/>
  </si>
  <si>
    <t>L42</t>
    <phoneticPr fontId="2"/>
  </si>
  <si>
    <t>計</t>
    <rPh sb="0" eb="1">
      <t>ケイ</t>
    </rPh>
    <phoneticPr fontId="2"/>
  </si>
  <si>
    <t>合計達成件数</t>
    <rPh sb="0" eb="2">
      <t>ゴウケイ</t>
    </rPh>
    <rPh sb="2" eb="4">
      <t>タッセイ</t>
    </rPh>
    <rPh sb="4" eb="6">
      <t>ケンスウ</t>
    </rPh>
    <phoneticPr fontId="2"/>
  </si>
  <si>
    <t>↑ここに入力</t>
    <rPh sb="4" eb="6">
      <t>ニュウリョク</t>
    </rPh>
    <phoneticPr fontId="2"/>
  </si>
  <si>
    <t>→ここからは自動計算</t>
    <rPh sb="6" eb="8">
      <t>ジドウ</t>
    </rPh>
    <rPh sb="8" eb="10">
      <t>ケイサン</t>
    </rPh>
    <phoneticPr fontId="2"/>
  </si>
  <si>
    <t>ここまで入力↑</t>
    <rPh sb="4" eb="6">
      <t>ニュウリョク</t>
    </rPh>
    <phoneticPr fontId="2"/>
  </si>
  <si>
    <t>≪リスタート≫</t>
    <phoneticPr fontId="2"/>
  </si>
  <si>
    <t>改善</t>
    <rPh sb="0" eb="2">
      <t>カイゼン</t>
    </rPh>
    <phoneticPr fontId="2"/>
  </si>
  <si>
    <t>途中</t>
    <rPh sb="0" eb="2">
      <t>トチュウ</t>
    </rPh>
    <phoneticPr fontId="2"/>
  </si>
  <si>
    <t>未着手</t>
    <rPh sb="0" eb="3">
      <t>ミチャクシュ</t>
    </rPh>
    <phoneticPr fontId="2"/>
  </si>
  <si>
    <t>メモ</t>
    <phoneticPr fontId="2"/>
  </si>
  <si>
    <t>リスタート</t>
    <phoneticPr fontId="2"/>
  </si>
  <si>
    <t>報告</t>
    <rPh sb="0" eb="2">
      <t>ホウコク</t>
    </rPh>
    <phoneticPr fontId="2"/>
  </si>
  <si>
    <t>Ｒ39</t>
    <phoneticPr fontId="2"/>
  </si>
  <si>
    <t>Ｖ39</t>
    <phoneticPr fontId="2"/>
  </si>
  <si>
    <t>Ｙ39</t>
    <phoneticPr fontId="2"/>
  </si>
  <si>
    <t>ＡＢ39</t>
    <phoneticPr fontId="2"/>
  </si>
  <si>
    <t>Ｒ42</t>
    <phoneticPr fontId="2"/>
  </si>
  <si>
    <t>↑この欄は印刷されません。</t>
    <rPh sb="3" eb="4">
      <t>ラン</t>
    </rPh>
    <rPh sb="5" eb="7">
      <t>インサツ</t>
    </rPh>
    <phoneticPr fontId="2"/>
  </si>
  <si>
    <t>達成</t>
    <rPh sb="0" eb="2">
      <t>タッセイ</t>
    </rPh>
    <phoneticPr fontId="2"/>
  </si>
  <si>
    <t>ことば</t>
    <phoneticPr fontId="2"/>
  </si>
  <si>
    <t>数値</t>
    <rPh sb="0" eb="2">
      <t>スウチ</t>
    </rPh>
    <phoneticPr fontId="2"/>
  </si>
  <si>
    <t>B6</t>
    <phoneticPr fontId="2"/>
  </si>
  <si>
    <t>桐山</t>
    <rPh sb="0" eb="2">
      <t>キリヤマ</t>
    </rPh>
    <phoneticPr fontId="2"/>
  </si>
  <si>
    <t>守屋</t>
    <rPh sb="0" eb="2">
      <t>モリヤ</t>
    </rPh>
    <phoneticPr fontId="2"/>
  </si>
  <si>
    <t>中山</t>
    <rPh sb="0" eb="2">
      <t>ナカヤマ</t>
    </rPh>
    <phoneticPr fontId="2"/>
  </si>
  <si>
    <t>久保・中山</t>
    <rPh sb="0" eb="2">
      <t>クボ</t>
    </rPh>
    <rPh sb="3" eb="5">
      <t>ナカヤマ</t>
    </rPh>
    <phoneticPr fontId="2"/>
  </si>
  <si>
    <t>桐山・中山</t>
    <rPh sb="0" eb="2">
      <t>キリヤマ</t>
    </rPh>
    <rPh sb="3" eb="5">
      <t>ナカヤマ</t>
    </rPh>
    <phoneticPr fontId="2"/>
  </si>
  <si>
    <t>島田</t>
    <rPh sb="0" eb="2">
      <t>シマダ</t>
    </rPh>
    <phoneticPr fontId="2"/>
  </si>
  <si>
    <t>立場</t>
    <rPh sb="0" eb="2">
      <t>タテバ</t>
    </rPh>
    <phoneticPr fontId="2"/>
  </si>
  <si>
    <t>久保</t>
    <rPh sb="0" eb="2">
      <t>クボ</t>
    </rPh>
    <phoneticPr fontId="2"/>
  </si>
  <si>
    <t>中山・久保</t>
    <rPh sb="0" eb="2">
      <t>ナカヤマ</t>
    </rPh>
    <rPh sb="3" eb="5">
      <t>クボ</t>
    </rPh>
    <phoneticPr fontId="2"/>
  </si>
  <si>
    <t>久保・桐山</t>
    <rPh sb="0" eb="2">
      <t>クボ</t>
    </rPh>
    <rPh sb="3" eb="5">
      <t>キリヤマ</t>
    </rPh>
    <phoneticPr fontId="2"/>
  </si>
  <si>
    <r>
      <t>Smile &amp; Happy～</t>
    </r>
    <r>
      <rPr>
        <sz val="10"/>
        <color theme="1"/>
        <rFont val="UD デジタル 教科書体 N-R"/>
        <family val="1"/>
        <charset val="128"/>
      </rPr>
      <t>職員の笑顔がお子さんの笑顔に繋がる</t>
    </r>
    <r>
      <rPr>
        <sz val="14"/>
        <color theme="1"/>
        <rFont val="UD デジタル 教科書体 N-R"/>
        <family val="1"/>
        <charset val="128"/>
      </rPr>
      <t>～</t>
    </r>
    <rPh sb="14" eb="16">
      <t>ショクイン</t>
    </rPh>
    <rPh sb="17" eb="19">
      <t>エガオ</t>
    </rPh>
    <rPh sb="21" eb="22">
      <t>コ</t>
    </rPh>
    <rPh sb="25" eb="27">
      <t>エガオ</t>
    </rPh>
    <rPh sb="28" eb="29">
      <t>ツナ</t>
    </rPh>
    <phoneticPr fontId="2"/>
  </si>
  <si>
    <t>好きなものシート</t>
    <rPh sb="0" eb="1">
      <t>ス</t>
    </rPh>
    <phoneticPr fontId="2"/>
  </si>
  <si>
    <t>ヒヤリハット</t>
    <phoneticPr fontId="2"/>
  </si>
  <si>
    <t>にやりショット</t>
    <phoneticPr fontId="2"/>
  </si>
  <si>
    <t>中山・立場</t>
    <rPh sb="0" eb="2">
      <t>ナカヤマ</t>
    </rPh>
    <rPh sb="3" eb="5">
      <t>タテバ</t>
    </rPh>
    <phoneticPr fontId="2"/>
  </si>
  <si>
    <t>桐山・立場</t>
    <rPh sb="0" eb="2">
      <t>キリヤマ</t>
    </rPh>
    <rPh sb="3" eb="5">
      <t>タテバ</t>
    </rPh>
    <phoneticPr fontId="2"/>
  </si>
  <si>
    <t>桐山・久保</t>
    <rPh sb="0" eb="2">
      <t>キリヤマ</t>
    </rPh>
    <rPh sb="3" eb="5">
      <t>クボ</t>
    </rPh>
    <phoneticPr fontId="2"/>
  </si>
  <si>
    <t>中山・桐山</t>
    <rPh sb="0" eb="2">
      <t>ナカヤマ</t>
    </rPh>
    <rPh sb="3" eb="5">
      <t>キリヤマ</t>
    </rPh>
    <phoneticPr fontId="2"/>
  </si>
  <si>
    <t>全員</t>
    <rPh sb="0" eb="2">
      <t>ゼンイン</t>
    </rPh>
    <phoneticPr fontId="2"/>
  </si>
  <si>
    <t>立場・久保</t>
    <rPh sb="0" eb="2">
      <t>タテバ</t>
    </rPh>
    <rPh sb="3" eb="5">
      <t>クボ</t>
    </rPh>
    <phoneticPr fontId="2"/>
  </si>
  <si>
    <t>立場・島田</t>
    <rPh sb="0" eb="2">
      <t>タテバ</t>
    </rPh>
    <rPh sb="3" eb="5">
      <t>シマダ</t>
    </rPh>
    <phoneticPr fontId="2"/>
  </si>
  <si>
    <t>久保・島田</t>
    <rPh sb="0" eb="2">
      <t>クボ</t>
    </rPh>
    <rPh sb="3" eb="5">
      <t>シマダ</t>
    </rPh>
    <phoneticPr fontId="2"/>
  </si>
  <si>
    <t>久保・蘭</t>
    <rPh sb="0" eb="2">
      <t>クボ</t>
    </rPh>
    <rPh sb="3" eb="4">
      <t>アララギ</t>
    </rPh>
    <phoneticPr fontId="2"/>
  </si>
  <si>
    <t>蘭</t>
    <rPh sb="0" eb="1">
      <t>アララギ</t>
    </rPh>
    <phoneticPr fontId="2"/>
  </si>
  <si>
    <t>守屋・立場</t>
    <rPh sb="0" eb="2">
      <t>モリヤ</t>
    </rPh>
    <rPh sb="3" eb="5">
      <t>タテバ</t>
    </rPh>
    <phoneticPr fontId="2"/>
  </si>
  <si>
    <t>久保・立場</t>
    <rPh sb="0" eb="2">
      <t>クボ</t>
    </rPh>
    <rPh sb="3" eb="5">
      <t>タテバ</t>
    </rPh>
    <phoneticPr fontId="2"/>
  </si>
  <si>
    <t>蘭・久保</t>
    <rPh sb="0" eb="1">
      <t>アララギ</t>
    </rPh>
    <rPh sb="2" eb="4">
      <t>クボ</t>
    </rPh>
    <phoneticPr fontId="2"/>
  </si>
  <si>
    <t>桐山・島田</t>
    <rPh sb="0" eb="2">
      <t>キリヤマ</t>
    </rPh>
    <rPh sb="3" eb="5">
      <t>シマダ</t>
    </rPh>
    <phoneticPr fontId="2"/>
  </si>
  <si>
    <t>立場・桐山</t>
    <rPh sb="0" eb="2">
      <t>タテバ</t>
    </rPh>
    <rPh sb="3" eb="5">
      <t>キリヤマ</t>
    </rPh>
    <phoneticPr fontId="2"/>
  </si>
  <si>
    <t>桐山/中山</t>
    <rPh sb="0" eb="2">
      <t>キリヤマ</t>
    </rPh>
    <rPh sb="3" eb="5">
      <t>ナカヤマ</t>
    </rPh>
    <phoneticPr fontId="2"/>
  </si>
  <si>
    <t>桐山　</t>
    <rPh sb="0" eb="2">
      <t>キリヤマ</t>
    </rPh>
    <phoneticPr fontId="2"/>
  </si>
  <si>
    <r>
      <t>Smile &amp; Happy</t>
    </r>
    <r>
      <rPr>
        <sz val="11"/>
        <color theme="1"/>
        <rFont val="UD デジタル 教科書体 N-R"/>
        <family val="1"/>
        <charset val="128"/>
      </rPr>
      <t>～職員の笑顔がお子さんの笑顔に繋がる～</t>
    </r>
    <rPh sb="14" eb="16">
      <t>ショクイン</t>
    </rPh>
    <rPh sb="17" eb="19">
      <t>エガオ</t>
    </rPh>
    <rPh sb="21" eb="22">
      <t>コ</t>
    </rPh>
    <rPh sb="25" eb="27">
      <t>エガオ</t>
    </rPh>
    <rPh sb="28" eb="29">
      <t>ツナ</t>
    </rPh>
    <phoneticPr fontId="2"/>
  </si>
  <si>
    <t>リトム共有</t>
    <rPh sb="3" eb="5">
      <t>キョウユウ</t>
    </rPh>
    <phoneticPr fontId="2"/>
  </si>
  <si>
    <t>グッジョブ</t>
    <phoneticPr fontId="2"/>
  </si>
  <si>
    <t>中山・蘭</t>
    <rPh sb="0" eb="2">
      <t>ナカヤマ</t>
    </rPh>
    <rPh sb="3" eb="4">
      <t>アララギ</t>
    </rPh>
    <phoneticPr fontId="2"/>
  </si>
  <si>
    <t>久保・桐山・島田</t>
    <rPh sb="0" eb="2">
      <t>クボ</t>
    </rPh>
    <rPh sb="3" eb="5">
      <t>キリヤマ</t>
    </rPh>
    <rPh sb="6" eb="8">
      <t>シマダ</t>
    </rPh>
    <phoneticPr fontId="2"/>
  </si>
  <si>
    <t>桐山・島田・久保</t>
    <rPh sb="0" eb="2">
      <t>キリヤマ</t>
    </rPh>
    <rPh sb="3" eb="5">
      <t>シマダ</t>
    </rPh>
    <rPh sb="6" eb="8">
      <t>クボ</t>
    </rPh>
    <phoneticPr fontId="2"/>
  </si>
  <si>
    <t>桐山・守屋</t>
    <rPh sb="0" eb="2">
      <t>キリヤマ</t>
    </rPh>
    <rPh sb="3" eb="5">
      <t>モリヤ</t>
    </rPh>
    <phoneticPr fontId="2"/>
  </si>
  <si>
    <t>守屋・蘭</t>
    <rPh sb="0" eb="2">
      <t>モリヤ</t>
    </rPh>
    <rPh sb="3" eb="4">
      <t>アララギ</t>
    </rPh>
    <phoneticPr fontId="2"/>
  </si>
  <si>
    <t>桐山・中山・久保</t>
    <rPh sb="0" eb="2">
      <t>キリヤマ</t>
    </rPh>
    <rPh sb="3" eb="5">
      <t>ナカヤマ</t>
    </rPh>
    <rPh sb="6" eb="8">
      <t>クボ</t>
    </rPh>
    <phoneticPr fontId="2"/>
  </si>
  <si>
    <t>桐山・蘭</t>
    <rPh sb="0" eb="2">
      <t>キリヤマ</t>
    </rPh>
    <rPh sb="3" eb="4">
      <t>アララギ</t>
    </rPh>
    <phoneticPr fontId="2"/>
  </si>
  <si>
    <t>久保・桐山・蘭</t>
    <rPh sb="0" eb="2">
      <t>クボ</t>
    </rPh>
    <rPh sb="3" eb="5">
      <t>キリヤマ</t>
    </rPh>
    <rPh sb="6" eb="7">
      <t>アララギ</t>
    </rPh>
    <phoneticPr fontId="2"/>
  </si>
  <si>
    <t>蘭・中山</t>
    <rPh sb="0" eb="1">
      <t>アララギ</t>
    </rPh>
    <rPh sb="2" eb="4">
      <t>ナカヤマ</t>
    </rPh>
    <phoneticPr fontId="2"/>
  </si>
  <si>
    <t>中山・蘭・桐山</t>
    <rPh sb="0" eb="2">
      <t>ナカヤマ</t>
    </rPh>
    <rPh sb="3" eb="4">
      <t>アララギ</t>
    </rPh>
    <rPh sb="5" eb="7">
      <t>キリヤマ</t>
    </rPh>
    <phoneticPr fontId="2"/>
  </si>
  <si>
    <t>中山・島田</t>
    <rPh sb="0" eb="2">
      <t>ナカヤマ</t>
    </rPh>
    <rPh sb="3" eb="5">
      <t>シマダ</t>
    </rPh>
    <phoneticPr fontId="2"/>
  </si>
  <si>
    <t>伊藤</t>
    <rPh sb="0" eb="2">
      <t>イトウ</t>
    </rPh>
    <phoneticPr fontId="2"/>
  </si>
  <si>
    <t>守屋・桐山</t>
    <rPh sb="0" eb="2">
      <t>モリヤ</t>
    </rPh>
    <rPh sb="3" eb="5">
      <t>キリヤマ</t>
    </rPh>
    <phoneticPr fontId="2"/>
  </si>
  <si>
    <t>中山・伊藤</t>
    <rPh sb="0" eb="2">
      <t>ナカヤマ</t>
    </rPh>
    <rPh sb="3" eb="5">
      <t>イトウ</t>
    </rPh>
    <phoneticPr fontId="2"/>
  </si>
  <si>
    <t>氏家</t>
    <rPh sb="0" eb="2">
      <t>ウジイエ</t>
    </rPh>
    <phoneticPr fontId="2"/>
  </si>
  <si>
    <t>宮尾</t>
    <rPh sb="0" eb="2">
      <t>ミヤオ</t>
    </rPh>
    <phoneticPr fontId="2"/>
  </si>
  <si>
    <t>氏家・伊藤</t>
    <rPh sb="0" eb="2">
      <t>ウジイエ</t>
    </rPh>
    <rPh sb="3" eb="5">
      <t>イトウ</t>
    </rPh>
    <phoneticPr fontId="2"/>
  </si>
  <si>
    <t>千葉（B2）</t>
    <rPh sb="0" eb="2">
      <t>チバ</t>
    </rPh>
    <phoneticPr fontId="2"/>
  </si>
  <si>
    <t>木野</t>
    <rPh sb="0" eb="2">
      <t>キノ</t>
    </rPh>
    <phoneticPr fontId="2"/>
  </si>
  <si>
    <t>中山・久保・島田</t>
    <rPh sb="0" eb="2">
      <t>ナカヤマ</t>
    </rPh>
    <rPh sb="3" eb="5">
      <t>クボ</t>
    </rPh>
    <rPh sb="6" eb="8">
      <t>シマダ</t>
    </rPh>
    <phoneticPr fontId="2"/>
  </si>
  <si>
    <r>
      <t>Smile &amp; Happy</t>
    </r>
    <r>
      <rPr>
        <sz val="11"/>
        <color theme="1"/>
        <rFont val="UD デジタル 教科書体 N-R"/>
        <family val="1"/>
        <charset val="128"/>
      </rPr>
      <t>～職員の笑顔がお子さんの笑顔に繋がる～</t>
    </r>
    <phoneticPr fontId="2"/>
  </si>
  <si>
    <t>伊藤・藤目（B2）・桐山</t>
    <rPh sb="0" eb="2">
      <t>イトウ</t>
    </rPh>
    <rPh sb="3" eb="5">
      <t>フジメ</t>
    </rPh>
    <rPh sb="10" eb="12">
      <t>キリヤマ</t>
    </rPh>
    <phoneticPr fontId="2"/>
  </si>
  <si>
    <t>桐山・久保・島田</t>
    <rPh sb="0" eb="2">
      <t>キリヤマ</t>
    </rPh>
    <rPh sb="3" eb="5">
      <t>クボ</t>
    </rPh>
    <rPh sb="6" eb="8">
      <t>シマダ</t>
    </rPh>
    <phoneticPr fontId="2"/>
  </si>
  <si>
    <t>平田</t>
    <rPh sb="0" eb="2">
      <t>ヒラタ</t>
    </rPh>
    <phoneticPr fontId="2"/>
  </si>
  <si>
    <t>西本</t>
    <rPh sb="0" eb="2">
      <t>ニシモト</t>
    </rPh>
    <phoneticPr fontId="2"/>
  </si>
  <si>
    <t>伊藤・宮尾</t>
    <rPh sb="0" eb="2">
      <t>イトウ</t>
    </rPh>
    <rPh sb="3" eb="5">
      <t>ミヤオ</t>
    </rPh>
    <phoneticPr fontId="2"/>
  </si>
  <si>
    <t>守屋・久保・平田</t>
    <rPh sb="0" eb="2">
      <t>モリヤ</t>
    </rPh>
    <rPh sb="3" eb="5">
      <t>クボ</t>
    </rPh>
    <rPh sb="6" eb="8">
      <t>ヒラタ</t>
    </rPh>
    <phoneticPr fontId="2"/>
  </si>
  <si>
    <t>久保・平田</t>
    <rPh sb="0" eb="2">
      <t>クボ</t>
    </rPh>
    <rPh sb="3" eb="5">
      <t>ヒラタ</t>
    </rPh>
    <phoneticPr fontId="2"/>
  </si>
  <si>
    <t>重点課題の設定</t>
    <rPh sb="0" eb="4">
      <t>ジュウテンカダイ</t>
    </rPh>
    <rPh sb="5" eb="7">
      <t>セッテイ</t>
    </rPh>
    <phoneticPr fontId="2"/>
  </si>
  <si>
    <t>勉強会～話し合ってみよう～</t>
    <rPh sb="0" eb="3">
      <t>ベンキョウカイ</t>
    </rPh>
    <rPh sb="4" eb="5">
      <t>ハナ</t>
    </rPh>
    <rPh sb="6" eb="7">
      <t>ア</t>
    </rPh>
    <phoneticPr fontId="2"/>
  </si>
  <si>
    <t>朝の申し送りが流れ作業になっていたため、改めてリストを作成しそれにそって申し送りをしていくようにした</t>
    <rPh sb="0" eb="1">
      <t>アサ</t>
    </rPh>
    <rPh sb="2" eb="3">
      <t>モウ</t>
    </rPh>
    <rPh sb="4" eb="5">
      <t>オク</t>
    </rPh>
    <rPh sb="7" eb="8">
      <t>ナガ</t>
    </rPh>
    <rPh sb="9" eb="11">
      <t>サギョウ</t>
    </rPh>
    <rPh sb="20" eb="21">
      <t>アラタ</t>
    </rPh>
    <rPh sb="27" eb="29">
      <t>サクセイ</t>
    </rPh>
    <rPh sb="36" eb="37">
      <t>モウ</t>
    </rPh>
    <rPh sb="38" eb="39">
      <t>オク</t>
    </rPh>
    <phoneticPr fontId="2"/>
  </si>
  <si>
    <t>伊藤・久保</t>
    <rPh sb="0" eb="2">
      <t>イトウ</t>
    </rPh>
    <rPh sb="3" eb="5">
      <t>クボ</t>
    </rPh>
    <phoneticPr fontId="2"/>
  </si>
  <si>
    <t>久保・守屋</t>
    <rPh sb="0" eb="2">
      <t>クボ</t>
    </rPh>
    <rPh sb="3" eb="5">
      <t>モリヤ</t>
    </rPh>
    <phoneticPr fontId="2"/>
  </si>
  <si>
    <t>島田・平田・伊藤</t>
    <rPh sb="0" eb="2">
      <t>シマダ</t>
    </rPh>
    <rPh sb="3" eb="5">
      <t>ヒラタ</t>
    </rPh>
    <rPh sb="6" eb="8">
      <t>イトウ</t>
    </rPh>
    <phoneticPr fontId="2"/>
  </si>
  <si>
    <t>島田・中山</t>
    <rPh sb="0" eb="2">
      <t>シマダ</t>
    </rPh>
    <rPh sb="3" eb="5">
      <t>ナカヤマ</t>
    </rPh>
    <phoneticPr fontId="2"/>
  </si>
  <si>
    <t>島田・大井</t>
    <rPh sb="0" eb="2">
      <t>シマダ</t>
    </rPh>
    <rPh sb="3" eb="5">
      <t>オオイ</t>
    </rPh>
    <phoneticPr fontId="2"/>
  </si>
  <si>
    <t>大井</t>
    <rPh sb="0" eb="2">
      <t>オオイ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</si>
</sst>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quot;¥&quot;#,##0;[Red]\-&quot;¥&quot;#,##0"/>
    <numFmt numFmtId="177" formatCode="[$¥-411]#,##0_);\([$¥-411]#,##0\)"/>
    <numFmt numFmtId="178" formatCode="0.0%"/>
    <numFmt numFmtId="179" formatCode="0.00_ "/>
    <numFmt numFmtId="180" formatCode="0.0"/>
    <numFmt numFmtId="181" formatCode="d"/>
    <numFmt numFmtId="182" formatCode="[$-411]ge\.m"/>
    <numFmt numFmtId="183" formatCode="0_ "/>
    <numFmt numFmtId="184" formatCode="0.0_ "/>
  </numFmts>
  <fonts count="46">
    <font>
      <sz val="12"/>
      <color theme="1"/>
      <name val="ＭＳ Ｐゴシック"/>
      <family val="2"/>
      <charset val="128"/>
      <scheme val="minor"/>
    </font>
    <font>
      <sz val="12"/>
      <color theme="1"/>
      <name val="ＭＳ Ｐゴシック"/>
      <family val="2"/>
      <charset val="128"/>
      <scheme val="minor"/>
    </font>
    <font>
      <sz val="6"/>
      <name val="ＭＳ Ｐゴシック"/>
      <family val="2"/>
      <charset val="128"/>
      <scheme val="minor"/>
    </font>
    <font>
      <sz val="12"/>
      <color indexed="8"/>
      <name val="ＭＳ Ｐゴシック"/>
      <family val="2"/>
      <charset val="128"/>
    </font>
    <font>
      <sz val="10"/>
      <color indexed="8"/>
      <name val="HGPｺﾞｼｯｸM"/>
      <family val="3"/>
      <charset val="128"/>
    </font>
    <font>
      <sz val="12"/>
      <color indexed="8"/>
      <name val="HGPｺﾞｼｯｸM"/>
      <family val="3"/>
      <charset val="128"/>
    </font>
    <font>
      <sz val="8"/>
      <color indexed="8"/>
      <name val="HGPｺﾞｼｯｸM"/>
      <family val="3"/>
      <charset val="128"/>
    </font>
    <font>
      <sz val="9"/>
      <color indexed="8"/>
      <name val="HGPｺﾞｼｯｸM"/>
      <family val="3"/>
      <charset val="128"/>
    </font>
    <font>
      <sz val="6"/>
      <name val="ＭＳ Ｐゴシック"/>
      <family val="3"/>
      <charset val="128"/>
    </font>
    <font>
      <sz val="6"/>
      <color indexed="8"/>
      <name val="HGPｺﾞｼｯｸM"/>
      <family val="3"/>
      <charset val="128"/>
    </font>
    <font>
      <sz val="5"/>
      <color indexed="8"/>
      <name val="HGPｺﾞｼｯｸM"/>
      <family val="3"/>
      <charset val="128"/>
    </font>
    <font>
      <u/>
      <sz val="12"/>
      <color theme="10"/>
      <name val="ＭＳ Ｐゴシック"/>
      <family val="2"/>
      <charset val="128"/>
      <scheme val="minor"/>
    </font>
    <font>
      <u/>
      <sz val="12"/>
      <color theme="11"/>
      <name val="ＭＳ Ｐゴシック"/>
      <family val="2"/>
      <charset val="128"/>
      <scheme val="minor"/>
    </font>
    <font>
      <sz val="14"/>
      <color indexed="8"/>
      <name val="HGPｺﾞｼｯｸM"/>
      <family val="3"/>
      <charset val="128"/>
    </font>
    <font>
      <sz val="8"/>
      <name val="HGPｺﾞｼｯｸM"/>
      <family val="3"/>
      <charset val="128"/>
    </font>
    <font>
      <sz val="8"/>
      <color theme="0"/>
      <name val="HGPｺﾞｼｯｸM"/>
      <family val="3"/>
      <charset val="128"/>
    </font>
    <font>
      <sz val="8"/>
      <color theme="1"/>
      <name val="HGPｺﾞｼｯｸM"/>
      <family val="3"/>
      <charset val="128"/>
    </font>
    <font>
      <sz val="14"/>
      <name val="HGPｺﾞｼｯｸM"/>
      <family val="3"/>
      <charset val="128"/>
    </font>
    <font>
      <sz val="8"/>
      <color rgb="FF000000"/>
      <name val="HGPｺﾞｼｯｸM"/>
      <family val="3"/>
      <charset val="128"/>
    </font>
    <font>
      <b/>
      <sz val="14"/>
      <color indexed="8"/>
      <name val="HGPｺﾞｼｯｸM"/>
      <family val="3"/>
      <charset val="128"/>
    </font>
    <font>
      <sz val="10"/>
      <color indexed="9"/>
      <name val="HGPｺﾞｼｯｸM"/>
      <family val="3"/>
      <charset val="128"/>
    </font>
    <font>
      <sz val="10"/>
      <name val="HGPｺﾞｼｯｸM"/>
      <family val="3"/>
      <charset val="128"/>
    </font>
    <font>
      <sz val="12"/>
      <name val="HGPｺﾞｼｯｸM"/>
      <family val="3"/>
      <charset val="128"/>
    </font>
    <font>
      <sz val="8"/>
      <color rgb="FF000000"/>
      <name val="Times New Roman"/>
      <family val="1"/>
    </font>
    <font>
      <sz val="10"/>
      <color rgb="FF000000"/>
      <name val="Times New Roman"/>
      <family val="1"/>
    </font>
    <font>
      <sz val="12"/>
      <color indexed="8"/>
      <name val="HGPｺﾞｼｯｸM"/>
      <family val="3"/>
      <charset val="128"/>
    </font>
    <font>
      <sz val="6"/>
      <color rgb="FF000000"/>
      <name val="Times New Roman"/>
      <family val="1"/>
    </font>
    <font>
      <sz val="8"/>
      <name val="Times New Roman"/>
      <family val="1"/>
    </font>
    <font>
      <sz val="6"/>
      <name val="HGPｺﾞｼｯｸM"/>
      <family val="3"/>
      <charset val="128"/>
    </font>
    <font>
      <sz val="6"/>
      <name val="HGPｺﾞｼｯｸM"/>
      <family val="3"/>
      <charset val="128"/>
    </font>
    <font>
      <sz val="10"/>
      <color theme="1"/>
      <name val="HGPｺﾞｼｯｸM"/>
      <family val="3"/>
      <charset val="128"/>
    </font>
    <font>
      <sz val="8"/>
      <color rgb="FF000000"/>
      <name val="MS Mincho"/>
      <family val="1"/>
      <charset val="128"/>
    </font>
    <font>
      <sz val="4"/>
      <color indexed="8"/>
      <name val="HGPｺﾞｼｯｸM"/>
      <family val="3"/>
      <charset val="128"/>
    </font>
    <font>
      <sz val="10"/>
      <color rgb="FF000000"/>
      <name val="HGPｺﾞｼｯｸM"/>
      <family val="3"/>
      <charset val="128"/>
    </font>
    <font>
      <sz val="12"/>
      <color theme="0"/>
      <name val="HGPｺﾞｼｯｸM"/>
      <family val="3"/>
      <charset val="128"/>
    </font>
    <font>
      <sz val="12"/>
      <color theme="0"/>
      <name val="UD デジタル 教科書体 N-R"/>
      <family val="1"/>
      <charset val="128"/>
    </font>
    <font>
      <sz val="20"/>
      <color theme="1"/>
      <name val="UD デジタル 教科書体 N-R"/>
      <family val="1"/>
      <charset val="128"/>
    </font>
    <font>
      <sz val="12"/>
      <color theme="1"/>
      <name val="UD デジタル 教科書体 N-R"/>
      <family val="1"/>
      <charset val="128"/>
    </font>
    <font>
      <sz val="10"/>
      <color theme="1"/>
      <name val="UD デジタル 教科書体 N-R"/>
      <family val="1"/>
      <charset val="128"/>
    </font>
    <font>
      <sz val="11"/>
      <color theme="1"/>
      <name val="UD デジタル 教科書体 N-R"/>
      <family val="1"/>
      <charset val="128"/>
    </font>
    <font>
      <sz val="18"/>
      <color theme="1"/>
      <name val="UD デジタル 教科書体 N-R"/>
      <family val="1"/>
      <charset val="128"/>
    </font>
    <font>
      <sz val="14"/>
      <color theme="1"/>
      <name val="UD デジタル 教科書体 N-R"/>
      <family val="1"/>
      <charset val="128"/>
    </font>
    <font>
      <sz val="11"/>
      <color indexed="8"/>
      <name val="HGPｺﾞｼｯｸM"/>
      <family val="3"/>
      <charset val="128"/>
    </font>
    <font>
      <sz val="9"/>
      <color theme="1"/>
      <name val="UD デジタル 教科書体 N-R"/>
      <family val="1"/>
      <charset val="128"/>
    </font>
    <font>
      <sz val="5"/>
      <color rgb="FF000000"/>
      <name val="HGPｺﾞｼｯｸM"/>
      <family val="3"/>
      <charset val="128"/>
    </font>
    <font>
      <sz val="4"/>
      <color rgb="FF000000"/>
      <name val="HGPｺﾞｼｯｸM"/>
      <family val="3"/>
      <charset val="128"/>
    </font>
  </fonts>
  <fills count="13">
    <fill>
      <patternFill patternType="none"/>
    </fill>
    <fill>
      <patternFill patternType="gray125"/>
    </fill>
    <fill>
      <patternFill patternType="solid">
        <fgColor rgb="FFCEF4C9"/>
        <bgColor indexed="64"/>
      </patternFill>
    </fill>
    <fill>
      <patternFill patternType="solid">
        <fgColor indexed="13"/>
        <bgColor indexed="64"/>
      </patternFill>
    </fill>
    <fill>
      <patternFill patternType="solid">
        <fgColor rgb="FFCCFFCC"/>
        <bgColor indexed="64"/>
      </patternFill>
    </fill>
    <fill>
      <patternFill patternType="solid">
        <fgColor rgb="FFFFFF00"/>
        <bgColor indexed="64"/>
      </patternFill>
    </fill>
    <fill>
      <patternFill patternType="solid">
        <fgColor rgb="FFCCFFCC"/>
        <bgColor rgb="FF000000"/>
      </patternFill>
    </fill>
    <fill>
      <patternFill patternType="solid">
        <fgColor theme="6" tint="-0.249977111117893"/>
        <bgColor indexed="64"/>
      </patternFill>
    </fill>
    <fill>
      <patternFill patternType="solid">
        <fgColor theme="9" tint="0.39997558519241921"/>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4" tint="0.79998168889431442"/>
        <bgColor indexed="64"/>
      </patternFill>
    </fill>
  </fills>
  <borders count="132">
    <border>
      <left/>
      <right/>
      <top/>
      <bottom/>
      <diagonal/>
    </border>
    <border>
      <left style="thin">
        <color auto="1"/>
      </left>
      <right/>
      <top style="thin">
        <color auto="1"/>
      </top>
      <bottom style="thin">
        <color auto="1"/>
      </bottom>
      <diagonal/>
    </border>
    <border>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hair">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thin">
        <color auto="1"/>
      </top>
      <bottom style="hair">
        <color auto="1"/>
      </bottom>
      <diagonal/>
    </border>
    <border>
      <left/>
      <right/>
      <top style="thin">
        <color auto="1"/>
      </top>
      <bottom style="hair">
        <color auto="1"/>
      </bottom>
      <diagonal/>
    </border>
    <border>
      <left/>
      <right style="hair">
        <color auto="1"/>
      </right>
      <top style="thin">
        <color auto="1"/>
      </top>
      <bottom style="hair">
        <color auto="1"/>
      </bottom>
      <diagonal/>
    </border>
    <border>
      <left style="thin">
        <color auto="1"/>
      </left>
      <right/>
      <top style="thin">
        <color auto="1"/>
      </top>
      <bottom style="hair">
        <color auto="1"/>
      </bottom>
      <diagonal/>
    </border>
    <border>
      <left style="hair">
        <color auto="1"/>
      </left>
      <right/>
      <top style="thin">
        <color auto="1"/>
      </top>
      <bottom style="hair">
        <color auto="1"/>
      </bottom>
      <diagonal/>
    </border>
    <border>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hair">
        <color auto="1"/>
      </left>
      <right style="hair">
        <color auto="1"/>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auto="1"/>
      </left>
      <right style="hair">
        <color auto="1"/>
      </right>
      <top style="hair">
        <color auto="1"/>
      </top>
      <bottom style="thin">
        <color auto="1"/>
      </bottom>
      <diagonal/>
    </border>
    <border>
      <left/>
      <right/>
      <top style="hair">
        <color auto="1"/>
      </top>
      <bottom style="thin">
        <color auto="1"/>
      </bottom>
      <diagonal/>
    </border>
    <border>
      <left/>
      <right style="hair">
        <color auto="1"/>
      </right>
      <top style="hair">
        <color auto="1"/>
      </top>
      <bottom style="thin">
        <color auto="1"/>
      </bottom>
      <diagonal/>
    </border>
    <border>
      <left style="thin">
        <color auto="1"/>
      </left>
      <right/>
      <top style="hair">
        <color auto="1"/>
      </top>
      <bottom style="thin">
        <color auto="1"/>
      </bottom>
      <diagonal/>
    </border>
    <border>
      <left style="hair">
        <color auto="1"/>
      </left>
      <right/>
      <top style="hair">
        <color auto="1"/>
      </top>
      <bottom style="thin">
        <color auto="1"/>
      </bottom>
      <diagonal/>
    </border>
    <border>
      <left/>
      <right/>
      <top style="thin">
        <color auto="1"/>
      </top>
      <bottom/>
      <diagonal/>
    </border>
    <border>
      <left/>
      <right style="thin">
        <color auto="1"/>
      </right>
      <top style="hair">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bottom style="medium">
        <color auto="1"/>
      </bottom>
      <diagonal/>
    </border>
    <border>
      <left/>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style="medium">
        <color auto="1"/>
      </top>
      <bottom/>
      <diagonal/>
    </border>
    <border>
      <left/>
      <right style="thin">
        <color auto="1"/>
      </right>
      <top style="medium">
        <color auto="1"/>
      </top>
      <bottom/>
      <diagonal/>
    </border>
    <border>
      <left style="medium">
        <color auto="1"/>
      </left>
      <right/>
      <top/>
      <bottom style="thin">
        <color auto="1"/>
      </bottom>
      <diagonal/>
    </border>
    <border>
      <left style="thin">
        <color auto="1"/>
      </left>
      <right/>
      <top style="medium">
        <color auto="1"/>
      </top>
      <bottom/>
      <diagonal/>
    </border>
    <border>
      <left/>
      <right style="medium">
        <color auto="1"/>
      </right>
      <top style="medium">
        <color auto="1"/>
      </top>
      <bottom/>
      <diagonal/>
    </border>
    <border>
      <left style="medium">
        <color auto="1"/>
      </left>
      <right style="thin">
        <color auto="1"/>
      </right>
      <top/>
      <bottom style="thin">
        <color auto="1"/>
      </bottom>
      <diagonal/>
    </border>
    <border>
      <left/>
      <right style="medium">
        <color auto="1"/>
      </right>
      <top style="thin">
        <color auto="1"/>
      </top>
      <bottom/>
      <diagonal/>
    </border>
    <border>
      <left style="medium">
        <color auto="1"/>
      </left>
      <right/>
      <top style="thin">
        <color auto="1"/>
      </top>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double">
        <color auto="1"/>
      </left>
      <right/>
      <top style="thin">
        <color auto="1"/>
      </top>
      <bottom style="thin">
        <color auto="1"/>
      </bottom>
      <diagonal/>
    </border>
    <border>
      <left/>
      <right style="double">
        <color auto="1"/>
      </right>
      <top style="thin">
        <color auto="1"/>
      </top>
      <bottom style="thin">
        <color auto="1"/>
      </bottom>
      <diagonal/>
    </border>
    <border>
      <left style="double">
        <color auto="1"/>
      </left>
      <right/>
      <top style="thin">
        <color auto="1"/>
      </top>
      <bottom style="hair">
        <color auto="1"/>
      </bottom>
      <diagonal/>
    </border>
    <border>
      <left style="hair">
        <color auto="1"/>
      </left>
      <right style="double">
        <color auto="1"/>
      </right>
      <top style="thin">
        <color auto="1"/>
      </top>
      <bottom style="hair">
        <color auto="1"/>
      </bottom>
      <diagonal/>
    </border>
    <border>
      <left style="double">
        <color auto="1"/>
      </left>
      <right/>
      <top style="hair">
        <color auto="1"/>
      </top>
      <bottom style="hair">
        <color auto="1"/>
      </bottom>
      <diagonal/>
    </border>
    <border>
      <left style="hair">
        <color auto="1"/>
      </left>
      <right style="double">
        <color auto="1"/>
      </right>
      <top style="hair">
        <color auto="1"/>
      </top>
      <bottom style="hair">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style="hair">
        <color auto="1"/>
      </bottom>
      <diagonal/>
    </border>
    <border>
      <left style="hair">
        <color auto="1"/>
      </left>
      <right style="medium">
        <color indexed="64"/>
      </right>
      <top style="thin">
        <color auto="1"/>
      </top>
      <bottom style="hair">
        <color auto="1"/>
      </bottom>
      <diagonal/>
    </border>
    <border>
      <left style="medium">
        <color indexed="64"/>
      </left>
      <right/>
      <top style="hair">
        <color auto="1"/>
      </top>
      <bottom style="hair">
        <color auto="1"/>
      </bottom>
      <diagonal/>
    </border>
    <border>
      <left style="hair">
        <color auto="1"/>
      </left>
      <right style="medium">
        <color indexed="64"/>
      </right>
      <top style="hair">
        <color auto="1"/>
      </top>
      <bottom style="hair">
        <color auto="1"/>
      </bottom>
      <diagonal/>
    </border>
    <border>
      <left style="medium">
        <color indexed="64"/>
      </left>
      <right/>
      <top style="hair">
        <color auto="1"/>
      </top>
      <bottom style="medium">
        <color indexed="64"/>
      </bottom>
      <diagonal/>
    </border>
    <border>
      <left/>
      <right/>
      <top style="hair">
        <color auto="1"/>
      </top>
      <bottom style="medium">
        <color indexed="64"/>
      </bottom>
      <diagonal/>
    </border>
    <border>
      <left style="hair">
        <color auto="1"/>
      </left>
      <right style="hair">
        <color auto="1"/>
      </right>
      <top style="hair">
        <color auto="1"/>
      </top>
      <bottom style="medium">
        <color indexed="64"/>
      </bottom>
      <diagonal/>
    </border>
    <border>
      <left style="hair">
        <color auto="1"/>
      </left>
      <right/>
      <top style="hair">
        <color auto="1"/>
      </top>
      <bottom style="medium">
        <color indexed="64"/>
      </bottom>
      <diagonal/>
    </border>
    <border>
      <left style="double">
        <color auto="1"/>
      </left>
      <right/>
      <top style="hair">
        <color auto="1"/>
      </top>
      <bottom style="medium">
        <color indexed="64"/>
      </bottom>
      <diagonal/>
    </border>
    <border>
      <left style="hair">
        <color auto="1"/>
      </left>
      <right style="double">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
      <left style="thin">
        <color indexed="64"/>
      </left>
      <right/>
      <top/>
      <bottom/>
      <diagonal/>
    </border>
    <border>
      <left style="hair">
        <color auto="1"/>
      </left>
      <right/>
      <top style="thin">
        <color auto="1"/>
      </top>
      <bottom/>
      <diagonal/>
    </border>
    <border>
      <left/>
      <right style="hair">
        <color auto="1"/>
      </right>
      <top style="thin">
        <color auto="1"/>
      </top>
      <bottom/>
      <diagonal/>
    </border>
    <border>
      <left/>
      <right style="hair">
        <color auto="1"/>
      </right>
      <top/>
      <bottom style="thin">
        <color auto="1"/>
      </bottom>
      <diagonal/>
    </border>
    <border>
      <left style="thin">
        <color indexed="64"/>
      </left>
      <right style="hair">
        <color auto="1"/>
      </right>
      <top style="thin">
        <color indexed="64"/>
      </top>
      <bottom/>
      <diagonal/>
    </border>
    <border>
      <left style="thin">
        <color indexed="64"/>
      </left>
      <right style="hair">
        <color auto="1"/>
      </right>
      <top/>
      <bottom style="thin">
        <color auto="1"/>
      </bottom>
      <diagonal/>
    </border>
    <border>
      <left style="thin">
        <color auto="1"/>
      </left>
      <right style="thin">
        <color auto="1"/>
      </right>
      <top/>
      <bottom/>
      <diagonal/>
    </border>
    <border>
      <left style="hair">
        <color auto="1"/>
      </left>
      <right/>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hair">
        <color auto="1"/>
      </left>
      <right style="thin">
        <color auto="1"/>
      </right>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top/>
      <bottom style="hair">
        <color auto="1"/>
      </bottom>
      <diagonal/>
    </border>
    <border>
      <left/>
      <right/>
      <top/>
      <bottom style="hair">
        <color auto="1"/>
      </bottom>
      <diagonal/>
    </border>
    <border>
      <left style="medium">
        <color indexed="64"/>
      </left>
      <right style="thin">
        <color auto="1"/>
      </right>
      <top style="medium">
        <color indexed="64"/>
      </top>
      <bottom/>
      <diagonal/>
    </border>
    <border>
      <left style="medium">
        <color indexed="64"/>
      </left>
      <right style="thin">
        <color auto="1"/>
      </right>
      <top/>
      <bottom/>
      <diagonal/>
    </border>
    <border>
      <left style="medium">
        <color indexed="64"/>
      </left>
      <right style="thin">
        <color auto="1"/>
      </right>
      <top/>
      <bottom style="medium">
        <color indexed="64"/>
      </bottom>
      <diagonal/>
    </border>
    <border>
      <left style="thin">
        <color auto="1"/>
      </left>
      <right/>
      <top style="hair">
        <color auto="1"/>
      </top>
      <bottom style="medium">
        <color indexed="64"/>
      </bottom>
      <diagonal/>
    </border>
    <border>
      <left style="thin">
        <color auto="1"/>
      </left>
      <right style="hair">
        <color auto="1"/>
      </right>
      <top style="hair">
        <color auto="1"/>
      </top>
      <bottom style="medium">
        <color indexed="64"/>
      </bottom>
      <diagonal/>
    </border>
    <border>
      <left style="hair">
        <color auto="1"/>
      </left>
      <right style="thin">
        <color auto="1"/>
      </right>
      <top style="hair">
        <color auto="1"/>
      </top>
      <bottom style="medium">
        <color indexed="64"/>
      </bottom>
      <diagonal/>
    </border>
    <border>
      <left style="thin">
        <color auto="1"/>
      </left>
      <right style="hair">
        <color auto="1"/>
      </right>
      <top/>
      <bottom style="hair">
        <color auto="1"/>
      </bottom>
      <diagonal/>
    </border>
    <border>
      <left style="hair">
        <color auto="1"/>
      </left>
      <right style="thin">
        <color auto="1"/>
      </right>
      <top/>
      <bottom style="hair">
        <color auto="1"/>
      </bottom>
      <diagonal/>
    </border>
    <border>
      <left style="hair">
        <color auto="1"/>
      </left>
      <right style="thin">
        <color auto="1"/>
      </right>
      <top style="medium">
        <color indexed="64"/>
      </top>
      <bottom style="thin">
        <color indexed="64"/>
      </bottom>
      <diagonal/>
    </border>
    <border>
      <left/>
      <right style="medium">
        <color indexed="64"/>
      </right>
      <top style="hair">
        <color auto="1"/>
      </top>
      <bottom style="hair">
        <color auto="1"/>
      </bottom>
      <diagonal/>
    </border>
    <border>
      <left style="medium">
        <color indexed="64"/>
      </left>
      <right style="hair">
        <color auto="1"/>
      </right>
      <top style="hair">
        <color auto="1"/>
      </top>
      <bottom style="hair">
        <color auto="1"/>
      </bottom>
      <diagonal/>
    </border>
    <border>
      <left style="medium">
        <color indexed="64"/>
      </left>
      <right style="hair">
        <color auto="1"/>
      </right>
      <top style="hair">
        <color auto="1"/>
      </top>
      <bottom style="medium">
        <color indexed="64"/>
      </bottom>
      <diagonal/>
    </border>
    <border>
      <left/>
      <right style="medium">
        <color indexed="64"/>
      </right>
      <top style="hair">
        <color auto="1"/>
      </top>
      <bottom style="medium">
        <color indexed="64"/>
      </bottom>
      <diagonal/>
    </border>
    <border>
      <left style="medium">
        <color indexed="64"/>
      </left>
      <right style="hair">
        <color auto="1"/>
      </right>
      <top/>
      <bottom style="hair">
        <color auto="1"/>
      </bottom>
      <diagonal/>
    </border>
    <border>
      <left/>
      <right style="medium">
        <color indexed="64"/>
      </right>
      <top/>
      <bottom style="hair">
        <color auto="1"/>
      </bottom>
      <diagonal/>
    </border>
    <border>
      <left style="medium">
        <color auto="1"/>
      </left>
      <right style="hair">
        <color auto="1"/>
      </right>
      <top style="medium">
        <color auto="1"/>
      </top>
      <bottom style="thin">
        <color indexed="64"/>
      </bottom>
      <diagonal/>
    </border>
    <border>
      <left style="thin">
        <color auto="1"/>
      </left>
      <right style="hair">
        <color auto="1"/>
      </right>
      <top style="medium">
        <color auto="1"/>
      </top>
      <bottom style="thin">
        <color indexed="64"/>
      </bottom>
      <diagonal/>
    </border>
    <border>
      <left style="hair">
        <color auto="1"/>
      </left>
      <right style="hair">
        <color auto="1"/>
      </right>
      <top style="medium">
        <color auto="1"/>
      </top>
      <bottom style="thin">
        <color indexed="64"/>
      </bottom>
      <diagonal/>
    </border>
    <border>
      <left/>
      <right style="hair">
        <color auto="1"/>
      </right>
      <top/>
      <bottom/>
      <diagonal/>
    </border>
    <border>
      <left style="hair">
        <color indexed="64"/>
      </left>
      <right style="medium">
        <color indexed="64"/>
      </right>
      <top style="medium">
        <color indexed="64"/>
      </top>
      <bottom style="thin">
        <color auto="1"/>
      </bottom>
      <diagonal/>
    </border>
    <border>
      <left style="hair">
        <color indexed="64"/>
      </left>
      <right style="medium">
        <color indexed="64"/>
      </right>
      <top/>
      <bottom style="hair">
        <color auto="1"/>
      </bottom>
      <diagonal/>
    </border>
    <border>
      <left style="hair">
        <color indexed="64"/>
      </left>
      <right style="medium">
        <color indexed="64"/>
      </right>
      <top/>
      <bottom/>
      <diagonal/>
    </border>
  </borders>
  <cellStyleXfs count="94">
    <xf numFmtId="0" fontId="0" fillId="0" borderId="0"/>
    <xf numFmtId="176" fontId="1" fillId="0" borderId="0" applyFont="0" applyFill="0" applyBorder="0" applyAlignment="0" applyProtection="0"/>
    <xf numFmtId="9" fontId="1" fillId="0" borderId="0" applyFont="0" applyFill="0" applyBorder="0" applyAlignment="0" applyProtection="0"/>
    <xf numFmtId="0" fontId="3" fillId="0" borderId="0">
      <alignment vertical="center"/>
    </xf>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cellStyleXfs>
  <cellXfs count="600">
    <xf numFmtId="0" fontId="0" fillId="0" borderId="0" xfId="0"/>
    <xf numFmtId="0" fontId="4" fillId="2" borderId="3" xfId="3" applyFont="1" applyFill="1" applyBorder="1" applyAlignment="1">
      <alignment vertical="center"/>
    </xf>
    <xf numFmtId="0" fontId="5" fillId="0" borderId="0" xfId="3" applyFont="1" applyAlignment="1"/>
    <xf numFmtId="0" fontId="6" fillId="0" borderId="0" xfId="3" applyFont="1" applyAlignment="1">
      <alignment vertical="center"/>
    </xf>
    <xf numFmtId="0" fontId="4" fillId="0" borderId="0" xfId="3" applyFont="1" applyFill="1" applyAlignment="1"/>
    <xf numFmtId="0" fontId="4" fillId="2" borderId="0" xfId="3" applyFont="1" applyFill="1" applyAlignment="1"/>
    <xf numFmtId="0" fontId="4" fillId="0" borderId="42" xfId="3" applyFont="1" applyFill="1" applyBorder="1" applyAlignment="1">
      <alignment vertical="center"/>
    </xf>
    <xf numFmtId="0" fontId="5" fillId="0" borderId="42" xfId="3" applyFont="1" applyBorder="1" applyAlignment="1"/>
    <xf numFmtId="0" fontId="6" fillId="0" borderId="0" xfId="3" applyFont="1" applyBorder="1" applyAlignment="1" applyProtection="1">
      <alignment horizontal="center" vertical="center"/>
      <protection locked="0"/>
    </xf>
    <xf numFmtId="0" fontId="6" fillId="0" borderId="0" xfId="3" applyFont="1" applyBorder="1" applyAlignment="1" applyProtection="1">
      <alignment horizontal="left" vertical="center"/>
      <protection locked="0"/>
    </xf>
    <xf numFmtId="0" fontId="9" fillId="0" borderId="0" xfId="3" applyFont="1" applyBorder="1" applyAlignment="1" applyProtection="1">
      <alignment vertical="center"/>
      <protection locked="0"/>
    </xf>
    <xf numFmtId="0" fontId="4" fillId="2" borderId="0" xfId="3" applyFont="1" applyFill="1" applyBorder="1" applyAlignment="1"/>
    <xf numFmtId="0" fontId="7" fillId="0" borderId="0" xfId="3" applyFont="1" applyFill="1" applyAlignment="1" applyProtection="1">
      <alignment vertical="center"/>
    </xf>
    <xf numFmtId="0" fontId="5" fillId="0" borderId="0" xfId="3" applyFont="1" applyAlignment="1" applyProtection="1"/>
    <xf numFmtId="0" fontId="10" fillId="0" borderId="0" xfId="3" applyFont="1" applyFill="1" applyBorder="1" applyAlignment="1" applyProtection="1">
      <alignment vertical="center" wrapText="1"/>
    </xf>
    <xf numFmtId="0" fontId="9" fillId="0" borderId="0" xfId="3" applyFont="1" applyFill="1" applyBorder="1" applyAlignment="1" applyProtection="1">
      <alignment vertical="center" wrapText="1"/>
    </xf>
    <xf numFmtId="0" fontId="9" fillId="0" borderId="0" xfId="3" applyFont="1" applyFill="1" applyBorder="1" applyAlignment="1" applyProtection="1">
      <alignment vertical="center"/>
    </xf>
    <xf numFmtId="0" fontId="9" fillId="0" borderId="0" xfId="1" applyNumberFormat="1" applyFont="1" applyFill="1" applyBorder="1" applyAlignment="1" applyProtection="1">
      <alignment vertical="center"/>
    </xf>
    <xf numFmtId="0" fontId="5" fillId="0" borderId="0" xfId="0" applyFont="1" applyBorder="1" applyAlignment="1" applyProtection="1"/>
    <xf numFmtId="0" fontId="13" fillId="0" borderId="0" xfId="0" applyFont="1" applyBorder="1" applyAlignment="1" applyProtection="1"/>
    <xf numFmtId="0" fontId="5" fillId="0" borderId="0" xfId="0" applyFont="1" applyFill="1" applyBorder="1" applyAlignment="1" applyProtection="1"/>
    <xf numFmtId="0" fontId="5" fillId="0" borderId="0" xfId="0" applyFont="1" applyBorder="1" applyAlignment="1"/>
    <xf numFmtId="0" fontId="13" fillId="0" borderId="56" xfId="0" applyFont="1" applyBorder="1" applyAlignment="1" applyProtection="1"/>
    <xf numFmtId="0" fontId="5" fillId="0" borderId="56" xfId="0" applyFont="1" applyBorder="1" applyAlignment="1" applyProtection="1"/>
    <xf numFmtId="0" fontId="15" fillId="0" borderId="0" xfId="0" applyFont="1" applyFill="1" applyBorder="1" applyAlignment="1" applyProtection="1">
      <alignment horizontal="center" vertical="center"/>
    </xf>
    <xf numFmtId="0" fontId="16" fillId="0" borderId="0" xfId="0" applyFont="1" applyFill="1" applyBorder="1" applyAlignment="1" applyProtection="1">
      <alignment horizontal="center" vertical="center"/>
    </xf>
    <xf numFmtId="0" fontId="14" fillId="0" borderId="0" xfId="0" applyFont="1" applyFill="1" applyBorder="1" applyAlignment="1" applyProtection="1">
      <alignment horizontal="center" vertical="center"/>
    </xf>
    <xf numFmtId="2" fontId="15" fillId="0" borderId="0" xfId="0" applyNumberFormat="1" applyFont="1" applyFill="1" applyBorder="1" applyAlignment="1" applyProtection="1">
      <alignment horizontal="center" vertical="center"/>
    </xf>
    <xf numFmtId="177" fontId="15" fillId="0" borderId="0" xfId="0" applyNumberFormat="1" applyFont="1" applyFill="1" applyBorder="1" applyAlignment="1" applyProtection="1">
      <alignment horizontal="center" vertical="center"/>
    </xf>
    <xf numFmtId="0" fontId="14" fillId="0" borderId="57" xfId="0" applyFont="1" applyFill="1" applyBorder="1" applyAlignment="1" applyProtection="1">
      <alignment vertical="center"/>
    </xf>
    <xf numFmtId="177" fontId="14" fillId="0" borderId="0" xfId="1" applyNumberFormat="1" applyFont="1" applyFill="1" applyBorder="1" applyAlignment="1" applyProtection="1">
      <alignment horizontal="center" vertical="center"/>
    </xf>
    <xf numFmtId="0" fontId="5" fillId="0" borderId="0" xfId="0" applyFont="1" applyFill="1" applyBorder="1" applyAlignment="1"/>
    <xf numFmtId="0" fontId="14" fillId="0" borderId="56" xfId="0" applyFont="1" applyFill="1" applyBorder="1" applyAlignment="1" applyProtection="1">
      <alignment vertical="center"/>
    </xf>
    <xf numFmtId="0" fontId="4" fillId="0" borderId="0" xfId="3" applyFont="1" applyFill="1" applyBorder="1" applyAlignment="1" applyProtection="1">
      <alignment vertical="center"/>
    </xf>
    <xf numFmtId="0" fontId="9" fillId="0" borderId="0" xfId="3" applyFont="1" applyFill="1" applyBorder="1" applyAlignment="1" applyProtection="1">
      <alignment vertical="center"/>
      <protection locked="0"/>
    </xf>
    <xf numFmtId="0" fontId="6" fillId="0" borderId="0" xfId="0" applyFont="1" applyFill="1" applyBorder="1" applyAlignment="1" applyProtection="1">
      <alignment vertical="center"/>
    </xf>
    <xf numFmtId="0" fontId="5" fillId="0" borderId="0" xfId="0" applyFont="1" applyFill="1" applyBorder="1" applyAlignment="1">
      <alignment horizontal="center" vertical="center"/>
    </xf>
    <xf numFmtId="0" fontId="4" fillId="0" borderId="0" xfId="0" applyFont="1" applyBorder="1" applyAlignment="1">
      <alignment horizontal="center" vertical="center"/>
    </xf>
    <xf numFmtId="0" fontId="5" fillId="0" borderId="0" xfId="0" applyFont="1" applyBorder="1" applyAlignment="1">
      <alignment horizontal="center" vertical="center"/>
    </xf>
    <xf numFmtId="0" fontId="4" fillId="0" borderId="0" xfId="3" applyFont="1" applyFill="1" applyBorder="1" applyAlignment="1">
      <alignment vertical="center"/>
    </xf>
    <xf numFmtId="0" fontId="19" fillId="0" borderId="0" xfId="3" applyFont="1" applyFill="1" applyBorder="1" applyAlignment="1">
      <alignment vertical="center"/>
    </xf>
    <xf numFmtId="0" fontId="20" fillId="0" borderId="0" xfId="3" applyFont="1" applyFill="1" applyBorder="1" applyAlignment="1">
      <alignment vertical="center"/>
    </xf>
    <xf numFmtId="0" fontId="21" fillId="0" borderId="0" xfId="3" applyFont="1" applyFill="1" applyBorder="1" applyAlignment="1">
      <alignment horizontal="center" vertical="center"/>
    </xf>
    <xf numFmtId="0" fontId="21" fillId="0" borderId="0" xfId="0" applyFont="1" applyFill="1" applyBorder="1" applyAlignment="1">
      <alignment horizontal="center" vertical="center"/>
    </xf>
    <xf numFmtId="0" fontId="22" fillId="0" borderId="0" xfId="0" applyFont="1" applyFill="1" applyBorder="1" applyAlignment="1"/>
    <xf numFmtId="0" fontId="21" fillId="0" borderId="0" xfId="0" applyFont="1" applyFill="1" applyBorder="1" applyAlignment="1">
      <alignment horizontal="left" vertical="center"/>
    </xf>
    <xf numFmtId="0" fontId="22" fillId="0" borderId="0" xfId="0" applyFont="1" applyFill="1" applyBorder="1" applyAlignment="1">
      <alignment horizontal="center" vertical="center"/>
    </xf>
    <xf numFmtId="0" fontId="21" fillId="0" borderId="0" xfId="3" applyFont="1" applyFill="1" applyBorder="1" applyAlignment="1">
      <alignment vertical="center"/>
    </xf>
    <xf numFmtId="0" fontId="4" fillId="0" borderId="6" xfId="3" applyFont="1" applyFill="1" applyBorder="1" applyAlignment="1">
      <alignment vertical="center"/>
    </xf>
    <xf numFmtId="0" fontId="4" fillId="0" borderId="7" xfId="3" applyFont="1" applyFill="1" applyBorder="1" applyAlignment="1">
      <alignment vertical="center"/>
    </xf>
    <xf numFmtId="0" fontId="4" fillId="4" borderId="5" xfId="3" applyFont="1" applyFill="1" applyBorder="1" applyAlignment="1">
      <alignment vertical="center"/>
    </xf>
    <xf numFmtId="0" fontId="4" fillId="4" borderId="6" xfId="3" applyFont="1" applyFill="1" applyBorder="1" applyAlignment="1">
      <alignment vertical="center"/>
    </xf>
    <xf numFmtId="0" fontId="4" fillId="2" borderId="5" xfId="3" applyFont="1" applyFill="1" applyBorder="1" applyAlignment="1">
      <alignment vertical="center"/>
    </xf>
    <xf numFmtId="0" fontId="4" fillId="2" borderId="6" xfId="3" applyFont="1" applyFill="1" applyBorder="1" applyAlignment="1">
      <alignment vertical="center"/>
    </xf>
    <xf numFmtId="0" fontId="4" fillId="2" borderId="7" xfId="3" applyFont="1" applyFill="1" applyBorder="1" applyAlignment="1">
      <alignment vertical="center"/>
    </xf>
    <xf numFmtId="0" fontId="4" fillId="4" borderId="7" xfId="3" applyFont="1" applyFill="1" applyBorder="1" applyAlignment="1">
      <alignment vertical="center"/>
    </xf>
    <xf numFmtId="0" fontId="5" fillId="0" borderId="0" xfId="3" applyFont="1" applyBorder="1" applyAlignment="1"/>
    <xf numFmtId="0" fontId="0" fillId="0" borderId="0" xfId="0" applyFill="1"/>
    <xf numFmtId="0" fontId="9" fillId="2" borderId="0" xfId="3" applyFont="1" applyFill="1" applyAlignment="1">
      <alignment vertical="center"/>
    </xf>
    <xf numFmtId="0" fontId="23" fillId="0" borderId="0" xfId="0" applyFont="1" applyFill="1" applyBorder="1" applyAlignment="1" applyProtection="1">
      <alignment vertical="center"/>
    </xf>
    <xf numFmtId="0" fontId="9" fillId="2" borderId="3" xfId="3" applyFont="1" applyFill="1" applyBorder="1" applyAlignment="1">
      <alignment horizontal="center" vertical="center"/>
    </xf>
    <xf numFmtId="0" fontId="17" fillId="0" borderId="57" xfId="0" applyFont="1" applyFill="1" applyBorder="1" applyAlignment="1" applyProtection="1">
      <alignment horizontal="left" vertical="center"/>
    </xf>
    <xf numFmtId="0" fontId="6" fillId="0" borderId="17" xfId="3" applyFont="1" applyBorder="1" applyAlignment="1" applyProtection="1">
      <alignment vertical="center"/>
      <protection locked="0"/>
    </xf>
    <xf numFmtId="0" fontId="6" fillId="0" borderId="18" xfId="3" applyFont="1" applyBorder="1" applyAlignment="1" applyProtection="1">
      <alignment vertical="center"/>
      <protection locked="0"/>
    </xf>
    <xf numFmtId="0" fontId="6" fillId="0" borderId="25" xfId="3" applyFont="1" applyBorder="1" applyAlignment="1" applyProtection="1">
      <alignment vertical="center"/>
      <protection locked="0"/>
    </xf>
    <xf numFmtId="0" fontId="6" fillId="0" borderId="26" xfId="3" applyFont="1" applyBorder="1" applyAlignment="1" applyProtection="1">
      <alignment vertical="center"/>
      <protection locked="0"/>
    </xf>
    <xf numFmtId="0" fontId="6" fillId="0" borderId="35" xfId="3" applyFont="1" applyBorder="1" applyAlignment="1" applyProtection="1">
      <alignment vertical="center"/>
      <protection locked="0"/>
    </xf>
    <xf numFmtId="0" fontId="6" fillId="0" borderId="36" xfId="3" applyFont="1" applyBorder="1" applyAlignment="1" applyProtection="1">
      <alignment vertical="center"/>
      <protection locked="0"/>
    </xf>
    <xf numFmtId="0" fontId="9" fillId="0" borderId="18" xfId="3" applyFont="1" applyFill="1" applyBorder="1" applyAlignment="1" applyProtection="1">
      <alignment vertical="center"/>
      <protection locked="0"/>
    </xf>
    <xf numFmtId="0" fontId="9" fillId="0" borderId="26" xfId="3" applyFont="1" applyFill="1" applyBorder="1" applyAlignment="1" applyProtection="1">
      <alignment vertical="center"/>
      <protection locked="0"/>
    </xf>
    <xf numFmtId="0" fontId="9" fillId="0" borderId="36" xfId="3" applyFont="1" applyFill="1" applyBorder="1" applyAlignment="1" applyProtection="1">
      <alignment vertical="center"/>
      <protection locked="0"/>
    </xf>
    <xf numFmtId="0" fontId="4" fillId="2" borderId="8" xfId="3" applyFont="1" applyFill="1" applyBorder="1" applyAlignment="1">
      <alignment horizontal="center" vertical="center"/>
    </xf>
    <xf numFmtId="0" fontId="4" fillId="0" borderId="0" xfId="3" applyFont="1">
      <alignment vertical="center"/>
    </xf>
    <xf numFmtId="0" fontId="30" fillId="0" borderId="0" xfId="3" applyFont="1">
      <alignment vertical="center"/>
    </xf>
    <xf numFmtId="0" fontId="32" fillId="0" borderId="26" xfId="3" applyFont="1" applyFill="1" applyBorder="1" applyAlignment="1" applyProtection="1">
      <alignment vertical="center" wrapText="1"/>
      <protection locked="0"/>
    </xf>
    <xf numFmtId="0" fontId="6" fillId="0" borderId="0" xfId="3" applyFont="1" applyFill="1" applyAlignment="1">
      <alignment vertical="center"/>
    </xf>
    <xf numFmtId="0" fontId="5" fillId="0" borderId="0" xfId="3" applyFont="1" applyFill="1" applyAlignment="1"/>
    <xf numFmtId="0" fontId="9" fillId="0" borderId="0" xfId="3" applyFont="1" applyFill="1" applyBorder="1" applyAlignment="1">
      <alignment horizontal="center" vertical="center" wrapText="1"/>
    </xf>
    <xf numFmtId="0" fontId="6" fillId="0" borderId="0" xfId="3" applyFont="1" applyFill="1" applyBorder="1" applyAlignment="1" applyProtection="1">
      <alignment horizontal="center" vertical="center"/>
      <protection locked="0"/>
    </xf>
    <xf numFmtId="0" fontId="9" fillId="2" borderId="3" xfId="3" applyFont="1" applyFill="1" applyBorder="1" applyAlignment="1">
      <alignment horizontal="center" vertical="center"/>
    </xf>
    <xf numFmtId="0" fontId="6" fillId="0" borderId="0" xfId="3" applyFont="1" applyFill="1" applyBorder="1" applyAlignment="1" applyProtection="1">
      <alignment horizontal="center" vertical="center"/>
      <protection locked="0"/>
    </xf>
    <xf numFmtId="0" fontId="9" fillId="0" borderId="0" xfId="3" applyFont="1" applyFill="1" applyBorder="1" applyAlignment="1">
      <alignment horizontal="center" vertical="center" wrapText="1"/>
    </xf>
    <xf numFmtId="0" fontId="17" fillId="0" borderId="57" xfId="0" applyFont="1" applyFill="1" applyBorder="1" applyAlignment="1" applyProtection="1">
      <alignment horizontal="left" vertical="center"/>
    </xf>
    <xf numFmtId="0" fontId="0" fillId="9" borderId="0" xfId="0" applyFill="1"/>
    <xf numFmtId="14" fontId="0" fillId="0" borderId="19" xfId="0" applyNumberFormat="1" applyBorder="1"/>
    <xf numFmtId="14" fontId="0" fillId="0" borderId="27" xfId="0" applyNumberFormat="1" applyBorder="1"/>
    <xf numFmtId="0" fontId="0" fillId="0" borderId="20" xfId="0" applyBorder="1"/>
    <xf numFmtId="0" fontId="0" fillId="0" borderId="28" xfId="0" applyBorder="1"/>
    <xf numFmtId="0" fontId="0" fillId="0" borderId="6" xfId="0" applyBorder="1" applyAlignment="1">
      <alignment horizontal="centerContinuous"/>
    </xf>
    <xf numFmtId="14" fontId="0" fillId="0" borderId="20" xfId="0" applyNumberFormat="1" applyBorder="1"/>
    <xf numFmtId="14" fontId="0" fillId="0" borderId="28" xfId="0" applyNumberFormat="1" applyBorder="1"/>
    <xf numFmtId="0" fontId="0" fillId="0" borderId="6" xfId="0" applyBorder="1" applyAlignment="1"/>
    <xf numFmtId="181" fontId="0" fillId="0" borderId="23" xfId="0" applyNumberFormat="1" applyBorder="1"/>
    <xf numFmtId="181" fontId="0" fillId="0" borderId="30" xfId="0" applyNumberFormat="1" applyBorder="1"/>
    <xf numFmtId="0" fontId="0" fillId="0" borderId="71" xfId="0" applyBorder="1" applyAlignment="1"/>
    <xf numFmtId="0" fontId="0" fillId="0" borderId="72" xfId="0" applyBorder="1" applyAlignment="1">
      <alignment horizontal="centerContinuous"/>
    </xf>
    <xf numFmtId="14" fontId="0" fillId="0" borderId="73" xfId="0" applyNumberFormat="1" applyBorder="1"/>
    <xf numFmtId="181" fontId="0" fillId="0" borderId="74" xfId="0" applyNumberFormat="1" applyBorder="1"/>
    <xf numFmtId="14" fontId="0" fillId="0" borderId="75" xfId="0" applyNumberFormat="1" applyBorder="1"/>
    <xf numFmtId="181" fontId="0" fillId="0" borderId="76" xfId="0" applyNumberFormat="1" applyBorder="1"/>
    <xf numFmtId="0" fontId="0" fillId="0" borderId="77" xfId="0" applyFill="1" applyBorder="1" applyAlignment="1">
      <alignment horizontal="centerContinuous"/>
    </xf>
    <xf numFmtId="0" fontId="0" fillId="0" borderId="78" xfId="0" applyBorder="1" applyAlignment="1">
      <alignment horizontal="centerContinuous"/>
    </xf>
    <xf numFmtId="0" fontId="0" fillId="0" borderId="79" xfId="0" applyBorder="1" applyAlignment="1">
      <alignment horizontal="centerContinuous"/>
    </xf>
    <xf numFmtId="0" fontId="0" fillId="0" borderId="80" xfId="0" applyBorder="1" applyAlignment="1"/>
    <xf numFmtId="0" fontId="0" fillId="0" borderId="81" xfId="0" applyBorder="1" applyAlignment="1">
      <alignment horizontal="centerContinuous"/>
    </xf>
    <xf numFmtId="14" fontId="0" fillId="0" borderId="82" xfId="0" applyNumberFormat="1" applyBorder="1"/>
    <xf numFmtId="181" fontId="0" fillId="0" borderId="83" xfId="0" applyNumberFormat="1" applyBorder="1"/>
    <xf numFmtId="14" fontId="0" fillId="0" borderId="84" xfId="0" applyNumberFormat="1" applyBorder="1"/>
    <xf numFmtId="181" fontId="0" fillId="0" borderId="85" xfId="0" applyNumberFormat="1" applyBorder="1"/>
    <xf numFmtId="14" fontId="0" fillId="0" borderId="86" xfId="0" applyNumberFormat="1" applyBorder="1"/>
    <xf numFmtId="0" fontId="0" fillId="0" borderId="87" xfId="0" applyBorder="1"/>
    <xf numFmtId="14" fontId="0" fillId="0" borderId="88" xfId="0" applyNumberFormat="1" applyBorder="1"/>
    <xf numFmtId="0" fontId="0" fillId="0" borderId="89" xfId="0" applyBorder="1"/>
    <xf numFmtId="14" fontId="0" fillId="0" borderId="90" xfId="0" applyNumberFormat="1" applyBorder="1"/>
    <xf numFmtId="0" fontId="0" fillId="0" borderId="91" xfId="0" applyBorder="1"/>
    <xf numFmtId="14" fontId="0" fillId="0" borderId="87" xfId="0" applyNumberFormat="1" applyBorder="1"/>
    <xf numFmtId="0" fontId="0" fillId="0" borderId="92" xfId="0" applyBorder="1"/>
    <xf numFmtId="14" fontId="0" fillId="10" borderId="19" xfId="0" applyNumberFormat="1" applyFill="1" applyBorder="1"/>
    <xf numFmtId="14" fontId="0" fillId="10" borderId="27" xfId="0" applyNumberFormat="1" applyFill="1" applyBorder="1"/>
    <xf numFmtId="14" fontId="0" fillId="10" borderId="88" xfId="0" applyNumberFormat="1" applyFill="1" applyBorder="1"/>
    <xf numFmtId="0" fontId="4" fillId="2" borderId="4" xfId="3" applyFont="1" applyFill="1" applyBorder="1" applyAlignment="1">
      <alignment horizontal="center" vertical="center"/>
    </xf>
    <xf numFmtId="2" fontId="4" fillId="2" borderId="4" xfId="3" applyNumberFormat="1" applyFont="1" applyFill="1" applyBorder="1" applyAlignment="1">
      <alignment horizontal="center" vertical="center" shrinkToFit="1"/>
    </xf>
    <xf numFmtId="0" fontId="4" fillId="0" borderId="17" xfId="3" applyFont="1" applyBorder="1" applyAlignment="1" applyProtection="1">
      <alignment horizontal="center" vertical="center"/>
      <protection locked="0"/>
    </xf>
    <xf numFmtId="0" fontId="4" fillId="0" borderId="18" xfId="3" applyFont="1" applyBorder="1" applyAlignment="1" applyProtection="1">
      <alignment horizontal="center" vertical="center"/>
      <protection locked="0"/>
    </xf>
    <xf numFmtId="0" fontId="4" fillId="0" borderId="25" xfId="3" applyFont="1" applyBorder="1" applyAlignment="1" applyProtection="1">
      <alignment horizontal="center" vertical="center"/>
      <protection locked="0"/>
    </xf>
    <xf numFmtId="0" fontId="4" fillId="0" borderId="26" xfId="3" applyFont="1" applyBorder="1" applyAlignment="1" applyProtection="1">
      <alignment horizontal="center" vertical="center"/>
      <protection locked="0"/>
    </xf>
    <xf numFmtId="0" fontId="33" fillId="0" borderId="25" xfId="3" applyFont="1" applyBorder="1" applyAlignment="1" applyProtection="1">
      <alignment horizontal="center" vertical="center"/>
      <protection locked="0"/>
    </xf>
    <xf numFmtId="0" fontId="4" fillId="0" borderId="35" xfId="3" applyFont="1" applyBorder="1" applyAlignment="1" applyProtection="1">
      <alignment horizontal="center" vertical="center"/>
      <protection locked="0"/>
    </xf>
    <xf numFmtId="0" fontId="4" fillId="0" borderId="36" xfId="3" applyFont="1" applyBorder="1" applyAlignment="1" applyProtection="1">
      <alignment horizontal="center" vertical="center"/>
      <protection locked="0"/>
    </xf>
    <xf numFmtId="0" fontId="4" fillId="0" borderId="17" xfId="3" applyFont="1" applyBorder="1" applyAlignment="1" applyProtection="1">
      <alignment horizontal="right" vertical="center"/>
      <protection locked="0"/>
    </xf>
    <xf numFmtId="0" fontId="4" fillId="0" borderId="18" xfId="3" applyFont="1" applyBorder="1" applyAlignment="1" applyProtection="1">
      <alignment horizontal="right" vertical="center"/>
      <protection locked="0"/>
    </xf>
    <xf numFmtId="0" fontId="4" fillId="0" borderId="25" xfId="3" applyFont="1" applyBorder="1" applyAlignment="1" applyProtection="1">
      <alignment horizontal="right" vertical="center"/>
      <protection locked="0"/>
    </xf>
    <xf numFmtId="0" fontId="4" fillId="0" borderId="26" xfId="3" applyFont="1" applyBorder="1" applyAlignment="1" applyProtection="1">
      <alignment horizontal="right" vertical="center"/>
      <protection locked="0"/>
    </xf>
    <xf numFmtId="0" fontId="4" fillId="0" borderId="25" xfId="3" applyFont="1" applyBorder="1" applyAlignment="1" applyProtection="1">
      <alignment vertical="top"/>
      <protection locked="0"/>
    </xf>
    <xf numFmtId="0" fontId="4" fillId="0" borderId="26" xfId="3" applyFont="1" applyBorder="1" applyAlignment="1" applyProtection="1">
      <alignment vertical="top"/>
      <protection locked="0"/>
    </xf>
    <xf numFmtId="0" fontId="4" fillId="0" borderId="35" xfId="3" applyFont="1" applyBorder="1" applyAlignment="1" applyProtection="1">
      <alignment vertical="top"/>
      <protection locked="0"/>
    </xf>
    <xf numFmtId="0" fontId="4" fillId="0" borderId="36" xfId="3" applyFont="1" applyBorder="1" applyAlignment="1" applyProtection="1">
      <alignment vertical="top"/>
      <protection locked="0"/>
    </xf>
    <xf numFmtId="0" fontId="34" fillId="0" borderId="0" xfId="0" applyFont="1" applyBorder="1" applyAlignment="1"/>
    <xf numFmtId="0" fontId="35" fillId="0" borderId="0" xfId="0" applyFont="1" applyAlignment="1">
      <alignment horizontal="center"/>
    </xf>
    <xf numFmtId="0" fontId="35" fillId="0" borderId="0" xfId="0" applyFont="1"/>
    <xf numFmtId="0" fontId="35" fillId="0" borderId="0" xfId="0" applyFont="1" applyFill="1"/>
    <xf numFmtId="0" fontId="37" fillId="0" borderId="0" xfId="0" applyFont="1" applyAlignment="1">
      <alignment horizontal="center"/>
    </xf>
    <xf numFmtId="0" fontId="37" fillId="0" borderId="0" xfId="0" applyFont="1"/>
    <xf numFmtId="0" fontId="35" fillId="0" borderId="17" xfId="0" applyFont="1" applyBorder="1" applyAlignment="1">
      <alignment horizontal="centerContinuous"/>
    </xf>
    <xf numFmtId="0" fontId="37" fillId="0" borderId="19" xfId="0" applyFont="1" applyBorder="1" applyAlignment="1"/>
    <xf numFmtId="0" fontId="37" fillId="0" borderId="18" xfId="0" applyFont="1" applyBorder="1" applyAlignment="1"/>
    <xf numFmtId="0" fontId="39" fillId="0" borderId="37" xfId="0" applyFont="1" applyBorder="1" applyAlignment="1">
      <alignment horizontal="center" vertical="center"/>
    </xf>
    <xf numFmtId="0" fontId="39" fillId="0" borderId="36" xfId="0" applyFont="1" applyBorder="1" applyAlignment="1">
      <alignment horizontal="center" vertical="center" wrapText="1"/>
    </xf>
    <xf numFmtId="0" fontId="37" fillId="0" borderId="0" xfId="0" applyFont="1" applyFill="1"/>
    <xf numFmtId="0" fontId="37" fillId="0" borderId="0" xfId="0" applyFont="1" applyBorder="1"/>
    <xf numFmtId="0" fontId="40" fillId="0" borderId="0" xfId="0" applyFont="1" applyAlignment="1">
      <alignment horizontal="left"/>
    </xf>
    <xf numFmtId="0" fontId="40" fillId="0" borderId="12" xfId="0" applyFont="1" applyBorder="1" applyAlignment="1">
      <alignment horizontal="center" shrinkToFit="1"/>
    </xf>
    <xf numFmtId="0" fontId="37" fillId="0" borderId="12" xfId="0" applyFont="1" applyBorder="1" applyAlignment="1">
      <alignment horizontal="center" shrinkToFit="1"/>
    </xf>
    <xf numFmtId="0" fontId="40" fillId="0" borderId="93" xfId="0" applyFont="1" applyBorder="1" applyAlignment="1">
      <alignment horizontal="center" shrinkToFit="1"/>
    </xf>
    <xf numFmtId="0" fontId="37" fillId="0" borderId="93" xfId="0" applyFont="1" applyBorder="1" applyAlignment="1">
      <alignment horizontal="center" shrinkToFit="1"/>
    </xf>
    <xf numFmtId="0" fontId="40" fillId="0" borderId="14" xfId="0" applyFont="1" applyBorder="1" applyAlignment="1">
      <alignment horizontal="center" shrinkToFit="1"/>
    </xf>
    <xf numFmtId="0" fontId="37" fillId="0" borderId="14" xfId="0" applyFont="1" applyBorder="1" applyAlignment="1">
      <alignment horizontal="center" shrinkToFit="1"/>
    </xf>
    <xf numFmtId="0" fontId="40" fillId="0" borderId="14" xfId="0" applyFont="1" applyFill="1" applyBorder="1" applyAlignment="1">
      <alignment horizontal="center" shrinkToFit="1"/>
    </xf>
    <xf numFmtId="0" fontId="37" fillId="0" borderId="14" xfId="0" applyFont="1" applyFill="1" applyBorder="1" applyAlignment="1">
      <alignment horizontal="center" shrinkToFit="1"/>
    </xf>
    <xf numFmtId="182" fontId="39" fillId="0" borderId="22" xfId="0" applyNumberFormat="1" applyFont="1" applyBorder="1" applyAlignment="1">
      <alignment shrinkToFit="1"/>
    </xf>
    <xf numFmtId="0" fontId="39" fillId="11" borderId="17" xfId="0" applyFont="1" applyFill="1" applyBorder="1" applyAlignment="1">
      <alignment shrinkToFit="1"/>
    </xf>
    <xf numFmtId="179" fontId="39" fillId="0" borderId="23" xfId="0" applyNumberFormat="1" applyFont="1" applyFill="1" applyBorder="1" applyAlignment="1">
      <alignment shrinkToFit="1"/>
    </xf>
    <xf numFmtId="183" fontId="39" fillId="0" borderId="17" xfId="0" applyNumberFormat="1" applyFont="1" applyFill="1" applyBorder="1" applyAlignment="1">
      <alignment shrinkToFit="1"/>
    </xf>
    <xf numFmtId="183" fontId="39" fillId="0" borderId="19" xfId="0" applyNumberFormat="1" applyFont="1" applyBorder="1" applyAlignment="1">
      <alignment shrinkToFit="1"/>
    </xf>
    <xf numFmtId="183" fontId="39" fillId="0" borderId="18" xfId="0" applyNumberFormat="1" applyFont="1" applyBorder="1" applyAlignment="1">
      <alignment shrinkToFit="1"/>
    </xf>
    <xf numFmtId="10" fontId="39" fillId="0" borderId="21" xfId="2" applyNumberFormat="1" applyFont="1" applyBorder="1" applyAlignment="1">
      <alignment shrinkToFit="1"/>
    </xf>
    <xf numFmtId="10" fontId="39" fillId="0" borderId="19" xfId="2" applyNumberFormat="1" applyFont="1" applyBorder="1" applyAlignment="1">
      <alignment shrinkToFit="1"/>
    </xf>
    <xf numFmtId="179" fontId="39" fillId="0" borderId="18" xfId="0" applyNumberFormat="1" applyFont="1" applyBorder="1" applyAlignment="1">
      <alignment shrinkToFit="1"/>
    </xf>
    <xf numFmtId="0" fontId="39" fillId="0" borderId="42" xfId="0" applyFont="1" applyBorder="1" applyAlignment="1">
      <alignment horizontal="center" shrinkToFit="1"/>
    </xf>
    <xf numFmtId="10" fontId="39" fillId="0" borderId="18" xfId="2" applyNumberFormat="1" applyFont="1" applyBorder="1" applyAlignment="1">
      <alignment shrinkToFit="1"/>
    </xf>
    <xf numFmtId="182" fontId="39" fillId="0" borderId="31" xfId="0" applyNumberFormat="1" applyFont="1" applyBorder="1" applyAlignment="1">
      <alignment shrinkToFit="1"/>
    </xf>
    <xf numFmtId="0" fontId="39" fillId="11" borderId="25" xfId="0" applyFont="1" applyFill="1" applyBorder="1" applyAlignment="1">
      <alignment shrinkToFit="1"/>
    </xf>
    <xf numFmtId="179" fontId="39" fillId="0" borderId="30" xfId="0" applyNumberFormat="1" applyFont="1" applyFill="1" applyBorder="1" applyAlignment="1">
      <alignment shrinkToFit="1"/>
    </xf>
    <xf numFmtId="183" fontId="39" fillId="0" borderId="25" xfId="0" applyNumberFormat="1" applyFont="1" applyFill="1" applyBorder="1" applyAlignment="1">
      <alignment shrinkToFit="1"/>
    </xf>
    <xf numFmtId="183" fontId="39" fillId="0" borderId="27" xfId="0" applyNumberFormat="1" applyFont="1" applyBorder="1" applyAlignment="1">
      <alignment shrinkToFit="1"/>
    </xf>
    <xf numFmtId="183" fontId="39" fillId="0" borderId="26" xfId="0" applyNumberFormat="1" applyFont="1" applyBorder="1" applyAlignment="1">
      <alignment shrinkToFit="1"/>
    </xf>
    <xf numFmtId="10" fontId="39" fillId="0" borderId="29" xfId="2" applyNumberFormat="1" applyFont="1" applyBorder="1" applyAlignment="1">
      <alignment shrinkToFit="1"/>
    </xf>
    <xf numFmtId="10" fontId="39" fillId="0" borderId="27" xfId="2" applyNumberFormat="1" applyFont="1" applyBorder="1" applyAlignment="1">
      <alignment shrinkToFit="1"/>
    </xf>
    <xf numFmtId="179" fontId="39" fillId="0" borderId="26" xfId="0" applyNumberFormat="1" applyFont="1" applyBorder="1" applyAlignment="1">
      <alignment shrinkToFit="1"/>
    </xf>
    <xf numFmtId="0" fontId="39" fillId="0" borderId="0" xfId="0" applyFont="1" applyBorder="1" applyAlignment="1">
      <alignment horizontal="center" shrinkToFit="1"/>
    </xf>
    <xf numFmtId="10" fontId="39" fillId="0" borderId="26" xfId="2" applyNumberFormat="1" applyFont="1" applyBorder="1" applyAlignment="1">
      <alignment shrinkToFit="1"/>
    </xf>
    <xf numFmtId="182" fontId="39" fillId="0" borderId="40" xfId="0" applyNumberFormat="1" applyFont="1" applyBorder="1" applyAlignment="1">
      <alignment shrinkToFit="1"/>
    </xf>
    <xf numFmtId="0" fontId="39" fillId="11" borderId="35" xfId="0" applyFont="1" applyFill="1" applyBorder="1" applyAlignment="1">
      <alignment shrinkToFit="1"/>
    </xf>
    <xf numFmtId="179" fontId="39" fillId="0" borderId="41" xfId="0" applyNumberFormat="1" applyFont="1" applyFill="1" applyBorder="1" applyAlignment="1">
      <alignment shrinkToFit="1"/>
    </xf>
    <xf numFmtId="183" fontId="39" fillId="0" borderId="35" xfId="0" applyNumberFormat="1" applyFont="1" applyFill="1" applyBorder="1" applyAlignment="1">
      <alignment shrinkToFit="1"/>
    </xf>
    <xf numFmtId="183" fontId="39" fillId="0" borderId="37" xfId="0" applyNumberFormat="1" applyFont="1" applyBorder="1" applyAlignment="1">
      <alignment shrinkToFit="1"/>
    </xf>
    <xf numFmtId="183" fontId="39" fillId="0" borderId="36" xfId="0" applyNumberFormat="1" applyFont="1" applyBorder="1" applyAlignment="1">
      <alignment shrinkToFit="1"/>
    </xf>
    <xf numFmtId="10" fontId="39" fillId="0" borderId="39" xfId="2" applyNumberFormat="1" applyFont="1" applyBorder="1" applyAlignment="1">
      <alignment shrinkToFit="1"/>
    </xf>
    <xf numFmtId="10" fontId="39" fillId="0" borderId="37" xfId="2" applyNumberFormat="1" applyFont="1" applyBorder="1" applyAlignment="1">
      <alignment shrinkToFit="1"/>
    </xf>
    <xf numFmtId="179" fontId="39" fillId="0" borderId="36" xfId="0" applyNumberFormat="1" applyFont="1" applyBorder="1" applyAlignment="1">
      <alignment shrinkToFit="1"/>
    </xf>
    <xf numFmtId="0" fontId="39" fillId="0" borderId="16" xfId="0" applyFont="1" applyBorder="1" applyAlignment="1">
      <alignment horizontal="center" shrinkToFit="1"/>
    </xf>
    <xf numFmtId="10" fontId="39" fillId="0" borderId="36" xfId="2" applyNumberFormat="1" applyFont="1" applyBorder="1" applyAlignment="1">
      <alignment shrinkToFit="1"/>
    </xf>
    <xf numFmtId="179" fontId="39" fillId="0" borderId="36" xfId="0" applyNumberFormat="1" applyFont="1" applyFill="1" applyBorder="1" applyAlignment="1">
      <alignment shrinkToFit="1"/>
    </xf>
    <xf numFmtId="0" fontId="39" fillId="0" borderId="16" xfId="0" applyFont="1" applyFill="1" applyBorder="1" applyAlignment="1">
      <alignment horizontal="center" shrinkToFit="1"/>
    </xf>
    <xf numFmtId="0" fontId="9" fillId="0" borderId="17" xfId="3" applyFont="1" applyFill="1" applyBorder="1" applyAlignment="1" applyProtection="1">
      <alignment vertical="center"/>
      <protection locked="0"/>
    </xf>
    <xf numFmtId="0" fontId="9" fillId="0" borderId="25" xfId="3" applyFont="1" applyFill="1" applyBorder="1" applyAlignment="1" applyProtection="1">
      <alignment vertical="center"/>
      <protection locked="0"/>
    </xf>
    <xf numFmtId="0" fontId="9" fillId="0" borderId="35" xfId="3" applyFont="1" applyFill="1" applyBorder="1" applyAlignment="1" applyProtection="1">
      <alignment vertical="center"/>
      <protection locked="0"/>
    </xf>
    <xf numFmtId="0" fontId="9" fillId="0" borderId="18" xfId="3" applyFont="1" applyFill="1" applyBorder="1" applyAlignment="1" applyProtection="1">
      <alignment horizontal="center" vertical="center"/>
      <protection locked="0"/>
    </xf>
    <xf numFmtId="0" fontId="9" fillId="0" borderId="26" xfId="3" applyFont="1" applyFill="1" applyBorder="1" applyAlignment="1" applyProtection="1">
      <alignment horizontal="center" vertical="center"/>
      <protection locked="0"/>
    </xf>
    <xf numFmtId="0" fontId="9" fillId="0" borderId="36" xfId="3" applyFont="1" applyFill="1" applyBorder="1" applyAlignment="1" applyProtection="1">
      <alignment horizontal="center" vertical="center"/>
      <protection locked="0"/>
    </xf>
    <xf numFmtId="0" fontId="4" fillId="0" borderId="0" xfId="3" applyFont="1" applyFill="1" applyBorder="1" applyAlignment="1">
      <alignment horizontal="center" vertical="center"/>
    </xf>
    <xf numFmtId="0" fontId="6" fillId="0" borderId="0" xfId="3" applyFont="1" applyFill="1" applyBorder="1" applyAlignment="1" applyProtection="1">
      <alignment horizontal="center" vertical="center"/>
      <protection locked="0"/>
    </xf>
    <xf numFmtId="0" fontId="9" fillId="0" borderId="0" xfId="3" applyFont="1" applyFill="1" applyBorder="1" applyAlignment="1">
      <alignment horizontal="center" vertical="center" wrapText="1"/>
    </xf>
    <xf numFmtId="0" fontId="39" fillId="0" borderId="35" xfId="0" applyFont="1" applyBorder="1" applyAlignment="1">
      <alignment horizontal="center" vertical="center" wrapText="1"/>
    </xf>
    <xf numFmtId="184" fontId="39" fillId="0" borderId="17" xfId="0" applyNumberFormat="1" applyFont="1" applyBorder="1" applyAlignment="1">
      <alignment shrinkToFit="1"/>
    </xf>
    <xf numFmtId="184" fontId="39" fillId="0" borderId="25" xfId="0" applyNumberFormat="1" applyFont="1" applyBorder="1" applyAlignment="1">
      <alignment shrinkToFit="1"/>
    </xf>
    <xf numFmtId="184" fontId="39" fillId="0" borderId="35" xfId="0" applyNumberFormat="1" applyFont="1" applyBorder="1" applyAlignment="1">
      <alignment shrinkToFit="1"/>
    </xf>
    <xf numFmtId="0" fontId="31" fillId="0" borderId="0" xfId="0" applyFont="1" applyFill="1" applyBorder="1" applyAlignment="1">
      <alignment vertical="center"/>
    </xf>
    <xf numFmtId="0" fontId="5" fillId="0" borderId="0" xfId="0" applyFont="1" applyFill="1" applyBorder="1"/>
    <xf numFmtId="0" fontId="23" fillId="0" borderId="0" xfId="0" applyFont="1" applyFill="1" applyBorder="1" applyAlignment="1">
      <alignment horizontal="left" vertical="center"/>
    </xf>
    <xf numFmtId="0" fontId="6" fillId="0" borderId="0" xfId="0" applyFont="1" applyFill="1" applyBorder="1" applyAlignment="1">
      <alignment horizontal="left" vertical="center"/>
    </xf>
    <xf numFmtId="0" fontId="6" fillId="0" borderId="0" xfId="0" applyFont="1" applyFill="1" applyBorder="1" applyAlignment="1">
      <alignment vertical="center"/>
    </xf>
    <xf numFmtId="0" fontId="23" fillId="0" borderId="0" xfId="3" applyFont="1" applyFill="1" applyBorder="1">
      <alignment vertical="center"/>
    </xf>
    <xf numFmtId="0" fontId="23" fillId="0" borderId="0" xfId="3" applyFont="1" applyFill="1" applyBorder="1" applyAlignment="1" applyProtection="1">
      <alignment vertical="center"/>
    </xf>
    <xf numFmtId="0" fontId="23" fillId="0" borderId="0" xfId="0" applyFont="1" applyFill="1" applyBorder="1" applyAlignment="1">
      <alignment horizontal="center" vertical="center"/>
    </xf>
    <xf numFmtId="0" fontId="6" fillId="0" borderId="0" xfId="3" applyNumberFormat="1" applyFont="1" applyFill="1" applyBorder="1" applyAlignment="1" applyProtection="1">
      <alignment horizontal="center" vertical="center"/>
    </xf>
    <xf numFmtId="0" fontId="6" fillId="0" borderId="0" xfId="3" applyFont="1" applyFill="1" applyBorder="1" applyAlignment="1" applyProtection="1">
      <alignment horizontal="center" vertical="center"/>
    </xf>
    <xf numFmtId="0" fontId="6" fillId="0" borderId="0" xfId="0" applyFont="1" applyFill="1" applyBorder="1" applyAlignment="1">
      <alignment horizontal="center" vertical="center"/>
    </xf>
    <xf numFmtId="0" fontId="6" fillId="0" borderId="0" xfId="0" applyFont="1" applyFill="1" applyBorder="1" applyAlignment="1" applyProtection="1">
      <alignment vertical="center"/>
      <protection locked="0"/>
    </xf>
    <xf numFmtId="0" fontId="23" fillId="0" borderId="0" xfId="0" applyFont="1" applyFill="1" applyBorder="1" applyAlignment="1" applyProtection="1">
      <alignment horizontal="center" vertical="center"/>
      <protection locked="0"/>
    </xf>
    <xf numFmtId="0" fontId="4" fillId="0" borderId="0" xfId="0" applyFont="1" applyFill="1" applyBorder="1" applyAlignment="1">
      <alignment horizontal="center" vertical="center"/>
    </xf>
    <xf numFmtId="0" fontId="9" fillId="0" borderId="0" xfId="3" applyFont="1" applyFill="1" applyBorder="1" applyAlignment="1" applyProtection="1">
      <alignment horizontal="center" vertical="center"/>
      <protection locked="0"/>
    </xf>
    <xf numFmtId="0" fontId="6" fillId="0" borderId="0" xfId="0" applyFont="1" applyFill="1" applyBorder="1" applyAlignment="1" applyProtection="1">
      <alignment horizontal="left" vertical="center"/>
      <protection locked="0"/>
    </xf>
    <xf numFmtId="0" fontId="6" fillId="0" borderId="0" xfId="0" applyFont="1" applyFill="1" applyBorder="1" applyAlignment="1" applyProtection="1">
      <alignment horizontal="center" vertical="center"/>
      <protection locked="0"/>
    </xf>
    <xf numFmtId="0" fontId="24" fillId="0" borderId="0" xfId="0" applyFont="1" applyFill="1" applyBorder="1" applyAlignment="1">
      <alignment horizontal="center" vertical="center"/>
    </xf>
    <xf numFmtId="0" fontId="5" fillId="0" borderId="0" xfId="0" applyFont="1" applyFill="1" applyBorder="1" applyAlignment="1" applyProtection="1">
      <alignment horizontal="center" vertical="center"/>
      <protection locked="0"/>
    </xf>
    <xf numFmtId="2" fontId="5" fillId="0" borderId="0" xfId="0" applyNumberFormat="1" applyFont="1" applyFill="1" applyBorder="1" applyAlignment="1">
      <alignment horizontal="center" vertical="center"/>
    </xf>
    <xf numFmtId="0" fontId="9" fillId="0" borderId="0" xfId="0" applyFont="1" applyFill="1" applyBorder="1" applyAlignment="1" applyProtection="1">
      <alignment horizontal="center" vertical="center"/>
      <protection locked="0"/>
    </xf>
    <xf numFmtId="0" fontId="13" fillId="0" borderId="0" xfId="0" applyFont="1" applyFill="1" applyBorder="1" applyAlignment="1">
      <alignment vertical="center"/>
    </xf>
    <xf numFmtId="0" fontId="6" fillId="0" borderId="0" xfId="3" applyFont="1" applyFill="1" applyBorder="1" applyAlignment="1">
      <alignment vertical="center"/>
    </xf>
    <xf numFmtId="0" fontId="6" fillId="0" borderId="0" xfId="3" applyFont="1" applyFill="1" applyBorder="1" applyAlignment="1" applyProtection="1">
      <alignment horizontal="left" vertical="center"/>
      <protection locked="0"/>
    </xf>
    <xf numFmtId="0" fontId="37" fillId="0" borderId="28" xfId="0" applyFont="1" applyBorder="1" applyAlignment="1">
      <alignment horizontal="center" vertical="center"/>
    </xf>
    <xf numFmtId="0" fontId="37" fillId="0" borderId="28" xfId="0" applyFont="1" applyBorder="1" applyAlignment="1">
      <alignment horizontal="right" vertical="center"/>
    </xf>
    <xf numFmtId="0" fontId="37" fillId="0" borderId="28" xfId="0" applyFont="1" applyFill="1" applyBorder="1" applyAlignment="1">
      <alignment horizontal="center" vertical="center"/>
    </xf>
    <xf numFmtId="0" fontId="37" fillId="0" borderId="25" xfId="0" applyFont="1" applyBorder="1" applyAlignment="1">
      <alignment horizontal="center" vertical="center"/>
    </xf>
    <xf numFmtId="178" fontId="37" fillId="0" borderId="26" xfId="2" applyNumberFormat="1" applyFont="1" applyBorder="1" applyAlignment="1">
      <alignment horizontal="center" vertical="center" shrinkToFit="1"/>
    </xf>
    <xf numFmtId="0" fontId="37" fillId="0" borderId="99" xfId="0" applyFont="1" applyBorder="1"/>
    <xf numFmtId="0" fontId="40" fillId="0" borderId="110" xfId="0" applyFont="1" applyBorder="1" applyAlignment="1">
      <alignment horizontal="center" vertical="center"/>
    </xf>
    <xf numFmtId="0" fontId="40" fillId="0" borderId="111" xfId="0" applyFont="1" applyBorder="1" applyAlignment="1">
      <alignment horizontal="center" vertical="center"/>
    </xf>
    <xf numFmtId="0" fontId="37" fillId="0" borderId="111" xfId="0" applyFont="1" applyBorder="1"/>
    <xf numFmtId="0" fontId="40" fillId="0" borderId="112" xfId="0" applyFont="1" applyBorder="1" applyAlignment="1">
      <alignment horizontal="center" vertical="center"/>
    </xf>
    <xf numFmtId="0" fontId="37" fillId="0" borderId="87" xfId="0" applyFont="1" applyBorder="1" applyAlignment="1">
      <alignment horizontal="right" vertical="center"/>
    </xf>
    <xf numFmtId="0" fontId="37" fillId="0" borderId="87" xfId="0" applyFont="1" applyBorder="1" applyAlignment="1">
      <alignment horizontal="center" vertical="center"/>
    </xf>
    <xf numFmtId="0" fontId="37" fillId="0" borderId="114" xfId="0" applyFont="1" applyBorder="1" applyAlignment="1">
      <alignment horizontal="center" vertical="center"/>
    </xf>
    <xf numFmtId="178" fontId="37" fillId="0" borderId="115" xfId="2" applyNumberFormat="1" applyFont="1" applyBorder="1" applyAlignment="1">
      <alignment horizontal="center" vertical="center" shrinkToFit="1"/>
    </xf>
    <xf numFmtId="0" fontId="40" fillId="0" borderId="110" xfId="0" applyFont="1" applyBorder="1" applyAlignment="1">
      <alignment horizontal="center"/>
    </xf>
    <xf numFmtId="0" fontId="40" fillId="0" borderId="111" xfId="0" applyFont="1" applyBorder="1" applyAlignment="1">
      <alignment horizontal="center"/>
    </xf>
    <xf numFmtId="0" fontId="40" fillId="0" borderId="112" xfId="0" applyFont="1" applyBorder="1" applyAlignment="1">
      <alignment horizontal="center"/>
    </xf>
    <xf numFmtId="0" fontId="40" fillId="0" borderId="112" xfId="0" applyFont="1" applyFill="1" applyBorder="1" applyAlignment="1">
      <alignment horizontal="center"/>
    </xf>
    <xf numFmtId="0" fontId="37" fillId="0" borderId="116" xfId="0" applyFont="1" applyBorder="1" applyAlignment="1">
      <alignment horizontal="center" vertical="center"/>
    </xf>
    <xf numFmtId="178" fontId="37" fillId="0" borderId="117" xfId="2" applyNumberFormat="1" applyFont="1" applyBorder="1" applyAlignment="1">
      <alignment horizontal="center" vertical="center" shrinkToFit="1"/>
    </xf>
    <xf numFmtId="0" fontId="43" fillId="0" borderId="118" xfId="0" applyFont="1" applyBorder="1" applyAlignment="1">
      <alignment horizontal="center" vertical="center" wrapText="1"/>
    </xf>
    <xf numFmtId="0" fontId="37" fillId="0" borderId="28" xfId="0" applyFont="1" applyBorder="1" applyAlignment="1">
      <alignment horizontal="center"/>
    </xf>
    <xf numFmtId="0" fontId="37" fillId="0" borderId="87" xfId="0" applyFont="1" applyBorder="1" applyAlignment="1">
      <alignment horizontal="center"/>
    </xf>
    <xf numFmtId="0" fontId="37" fillId="0" borderId="119" xfId="0" applyFont="1" applyBorder="1" applyAlignment="1">
      <alignment horizontal="left" vertical="center"/>
    </xf>
    <xf numFmtId="0" fontId="37" fillId="0" borderId="120" xfId="0" applyFont="1" applyBorder="1" applyAlignment="1">
      <alignment horizontal="center" vertical="center"/>
    </xf>
    <xf numFmtId="0" fontId="37" fillId="0" borderId="121" xfId="0" applyFont="1" applyBorder="1" applyAlignment="1">
      <alignment horizontal="center" vertical="center"/>
    </xf>
    <xf numFmtId="0" fontId="37" fillId="0" borderId="122" xfId="0" applyFont="1" applyBorder="1" applyAlignment="1">
      <alignment horizontal="left" vertical="center"/>
    </xf>
    <xf numFmtId="0" fontId="37" fillId="0" borderId="123" xfId="0" applyFont="1" applyBorder="1" applyAlignment="1">
      <alignment horizontal="center" vertical="center"/>
    </xf>
    <xf numFmtId="0" fontId="37" fillId="0" borderId="109" xfId="0" applyFont="1" applyBorder="1" applyAlignment="1">
      <alignment horizontal="center"/>
    </xf>
    <xf numFmtId="0" fontId="37" fillId="0" borderId="109" xfId="0" applyFont="1" applyBorder="1" applyAlignment="1">
      <alignment horizontal="right" vertical="center"/>
    </xf>
    <xf numFmtId="0" fontId="37" fillId="0" borderId="109" xfId="0" applyFont="1" applyBorder="1" applyAlignment="1">
      <alignment horizontal="center" vertical="center"/>
    </xf>
    <xf numFmtId="0" fontId="37" fillId="0" borderId="124" xfId="0" applyFont="1" applyBorder="1" applyAlignment="1">
      <alignment horizontal="left" vertical="center"/>
    </xf>
    <xf numFmtId="182" fontId="37" fillId="0" borderId="125" xfId="0" applyNumberFormat="1" applyFont="1" applyBorder="1" applyAlignment="1">
      <alignment horizontal="center" vertical="center"/>
    </xf>
    <xf numFmtId="182" fontId="37" fillId="0" borderId="126" xfId="0" applyNumberFormat="1" applyFont="1" applyBorder="1" applyAlignment="1">
      <alignment horizontal="center" vertical="center"/>
    </xf>
    <xf numFmtId="0" fontId="37" fillId="0" borderId="127" xfId="0" applyFont="1" applyBorder="1" applyAlignment="1">
      <alignment horizontal="center"/>
    </xf>
    <xf numFmtId="0" fontId="37" fillId="0" borderId="78" xfId="0" applyFont="1" applyBorder="1" applyAlignment="1">
      <alignment horizontal="centerContinuous" vertical="center"/>
    </xf>
    <xf numFmtId="0" fontId="37" fillId="0" borderId="79" xfId="0" applyFont="1" applyBorder="1" applyAlignment="1">
      <alignment horizontal="centerContinuous" vertical="center"/>
    </xf>
    <xf numFmtId="0" fontId="41" fillId="0" borderId="58" xfId="0" applyFont="1" applyFill="1" applyBorder="1" applyAlignment="1">
      <alignment horizontal="left" vertical="center" indent="1"/>
    </xf>
    <xf numFmtId="0" fontId="41" fillId="0" borderId="78" xfId="0" applyFont="1" applyFill="1" applyBorder="1" applyAlignment="1">
      <alignment horizontal="left" vertical="center" indent="1"/>
    </xf>
    <xf numFmtId="182" fontId="37" fillId="0" borderId="108" xfId="0" applyNumberFormat="1" applyFont="1" applyFill="1" applyBorder="1" applyAlignment="1">
      <alignment horizontal="center" vertical="center"/>
    </xf>
    <xf numFmtId="0" fontId="37" fillId="0" borderId="109" xfId="0" applyFont="1" applyFill="1" applyBorder="1" applyAlignment="1">
      <alignment horizontal="center" vertical="center"/>
    </xf>
    <xf numFmtId="182" fontId="37" fillId="0" borderId="31" xfId="0" applyNumberFormat="1" applyFont="1" applyFill="1" applyBorder="1" applyAlignment="1">
      <alignment horizontal="center" vertical="center"/>
    </xf>
    <xf numFmtId="182" fontId="37" fillId="0" borderId="113" xfId="0" applyNumberFormat="1" applyFont="1" applyFill="1" applyBorder="1" applyAlignment="1">
      <alignment horizontal="center" vertical="center"/>
    </xf>
    <xf numFmtId="0" fontId="37" fillId="0" borderId="87" xfId="0" applyFont="1" applyFill="1" applyBorder="1" applyAlignment="1">
      <alignment horizontal="center" vertical="center"/>
    </xf>
    <xf numFmtId="0" fontId="37" fillId="9" borderId="0" xfId="0" applyFont="1" applyFill="1" applyAlignment="1">
      <alignment vertical="top"/>
    </xf>
    <xf numFmtId="0" fontId="37" fillId="9" borderId="0" xfId="0" applyFont="1" applyFill="1" applyAlignment="1">
      <alignment horizontal="center"/>
    </xf>
    <xf numFmtId="0" fontId="37" fillId="9" borderId="0" xfId="0" applyFont="1" applyFill="1"/>
    <xf numFmtId="0" fontId="37" fillId="9" borderId="0" xfId="0" applyFont="1" applyFill="1" applyAlignment="1">
      <alignment horizontal="right" vertical="top"/>
    </xf>
    <xf numFmtId="0" fontId="4" fillId="0" borderId="0" xfId="0" applyFont="1" applyFill="1" applyBorder="1" applyAlignment="1">
      <alignment horizontal="left" vertical="center"/>
    </xf>
    <xf numFmtId="0" fontId="4" fillId="0" borderId="0" xfId="0" applyFont="1" applyBorder="1" applyAlignment="1">
      <alignment horizontal="left"/>
    </xf>
    <xf numFmtId="0" fontId="6" fillId="0" borderId="0" xfId="0" applyFont="1" applyFill="1" applyBorder="1" applyAlignment="1" applyProtection="1">
      <alignment horizontal="right" vertical="center"/>
      <protection locked="0"/>
    </xf>
    <xf numFmtId="0" fontId="37" fillId="0" borderId="0" xfId="0" applyFont="1" applyAlignment="1">
      <alignment vertical="center"/>
    </xf>
    <xf numFmtId="0" fontId="39" fillId="0" borderId="10" xfId="0" applyFont="1" applyBorder="1" applyAlignment="1">
      <alignment horizontal="center"/>
    </xf>
    <xf numFmtId="0" fontId="39" fillId="0" borderId="11" xfId="0" applyFont="1" applyBorder="1" applyAlignment="1">
      <alignment horizontal="center"/>
    </xf>
    <xf numFmtId="0" fontId="37" fillId="0" borderId="34" xfId="0" applyFont="1" applyBorder="1" applyAlignment="1">
      <alignment vertical="center"/>
    </xf>
    <xf numFmtId="0" fontId="37" fillId="0" borderId="104" xfId="0" applyFont="1" applyBorder="1" applyAlignment="1">
      <alignment vertical="center"/>
    </xf>
    <xf numFmtId="0" fontId="39" fillId="0" borderId="95" xfId="0" applyFont="1" applyBorder="1" applyAlignment="1">
      <alignment horizontal="center"/>
    </xf>
    <xf numFmtId="0" fontId="37" fillId="0" borderId="128" xfId="0" applyFont="1" applyBorder="1" applyAlignment="1">
      <alignment vertical="center"/>
    </xf>
    <xf numFmtId="0" fontId="39" fillId="0" borderId="51" xfId="0" applyFont="1" applyBorder="1" applyAlignment="1">
      <alignment horizontal="center"/>
    </xf>
    <xf numFmtId="0" fontId="39" fillId="0" borderId="105" xfId="0" applyFont="1" applyBorder="1" applyAlignment="1"/>
    <xf numFmtId="0" fontId="39" fillId="0" borderId="21" xfId="0" applyFont="1" applyBorder="1" applyAlignment="1"/>
    <xf numFmtId="0" fontId="39" fillId="0" borderId="19" xfId="0" applyFont="1" applyBorder="1" applyAlignment="1"/>
    <xf numFmtId="0" fontId="39" fillId="0" borderId="18" xfId="0" applyFont="1" applyBorder="1" applyAlignment="1"/>
    <xf numFmtId="0" fontId="39" fillId="0" borderId="106" xfId="0" applyFont="1" applyBorder="1" applyAlignment="1"/>
    <xf numFmtId="0" fontId="39" fillId="0" borderId="29" xfId="0" applyFont="1" applyBorder="1" applyAlignment="1"/>
    <xf numFmtId="0" fontId="39" fillId="0" borderId="27" xfId="0" applyFont="1" applyBorder="1" applyAlignment="1"/>
    <xf numFmtId="0" fontId="39" fillId="0" borderId="26" xfId="0" applyFont="1" applyBorder="1" applyAlignment="1"/>
    <xf numFmtId="0" fontId="39" fillId="0" borderId="107" xfId="0" applyFont="1" applyBorder="1" applyAlignment="1"/>
    <xf numFmtId="0" fontId="39" fillId="0" borderId="39" xfId="0" applyFont="1" applyBorder="1" applyAlignment="1"/>
    <xf numFmtId="0" fontId="39" fillId="0" borderId="37" xfId="0" applyFont="1" applyBorder="1" applyAlignment="1"/>
    <xf numFmtId="0" fontId="39" fillId="0" borderId="36" xfId="0" applyFont="1" applyBorder="1" applyAlignment="1"/>
    <xf numFmtId="178" fontId="37" fillId="0" borderId="0" xfId="0" applyNumberFormat="1" applyFont="1"/>
    <xf numFmtId="182" fontId="37" fillId="0" borderId="0" xfId="0" applyNumberFormat="1" applyFont="1"/>
    <xf numFmtId="0" fontId="37" fillId="0" borderId="78" xfId="0" applyFont="1" applyFill="1" applyBorder="1" applyAlignment="1">
      <alignment horizontal="center" vertical="center"/>
    </xf>
    <xf numFmtId="0" fontId="35" fillId="0" borderId="0" xfId="0" applyFont="1" applyBorder="1"/>
    <xf numFmtId="0" fontId="37" fillId="0" borderId="51" xfId="0" applyFont="1" applyBorder="1"/>
    <xf numFmtId="182" fontId="37" fillId="0" borderId="105" xfId="0" applyNumberFormat="1" applyFont="1" applyBorder="1" applyAlignment="1">
      <alignment horizontal="right"/>
    </xf>
    <xf numFmtId="182" fontId="37" fillId="0" borderId="106" xfId="0" applyNumberFormat="1" applyFont="1" applyBorder="1" applyAlignment="1">
      <alignment horizontal="right"/>
    </xf>
    <xf numFmtId="182" fontId="37" fillId="0" borderId="107" xfId="0" applyNumberFormat="1" applyFont="1" applyBorder="1" applyAlignment="1">
      <alignment horizontal="right"/>
    </xf>
    <xf numFmtId="0" fontId="37" fillId="0" borderId="126" xfId="0" applyFont="1" applyFill="1" applyBorder="1" applyAlignment="1">
      <alignment horizontal="center" vertical="center"/>
    </xf>
    <xf numFmtId="0" fontId="39" fillId="0" borderId="129" xfId="0" applyFont="1" applyFill="1" applyBorder="1" applyAlignment="1">
      <alignment horizontal="center" vertical="center"/>
    </xf>
    <xf numFmtId="0" fontId="37" fillId="0" borderId="116" xfId="0" applyFont="1" applyFill="1" applyBorder="1" applyAlignment="1">
      <alignment horizontal="center" vertical="center"/>
    </xf>
    <xf numFmtId="178" fontId="37" fillId="0" borderId="130" xfId="0" applyNumberFormat="1" applyFont="1" applyFill="1" applyBorder="1" applyAlignment="1">
      <alignment horizontal="center" vertical="center"/>
    </xf>
    <xf numFmtId="0" fontId="37" fillId="0" borderId="25" xfId="0" applyFont="1" applyFill="1" applyBorder="1" applyAlignment="1">
      <alignment horizontal="center" vertical="center"/>
    </xf>
    <xf numFmtId="178" fontId="37" fillId="0" borderId="85" xfId="2" applyNumberFormat="1" applyFont="1" applyFill="1" applyBorder="1" applyAlignment="1">
      <alignment horizontal="center" vertical="center"/>
    </xf>
    <xf numFmtId="0" fontId="37" fillId="0" borderId="114" xfId="0" applyFont="1" applyFill="1" applyBorder="1" applyAlignment="1">
      <alignment horizontal="center" vertical="center"/>
    </xf>
    <xf numFmtId="178" fontId="37" fillId="0" borderId="92" xfId="2" applyNumberFormat="1" applyFont="1" applyFill="1" applyBorder="1" applyAlignment="1">
      <alignment horizontal="center" vertical="center"/>
    </xf>
    <xf numFmtId="0" fontId="41" fillId="0" borderId="126" xfId="0" applyFont="1" applyFill="1" applyBorder="1" applyAlignment="1">
      <alignment horizontal="left" vertical="center" indent="1"/>
    </xf>
    <xf numFmtId="0" fontId="37" fillId="0" borderId="131" xfId="0" applyFont="1" applyBorder="1"/>
    <xf numFmtId="178" fontId="37" fillId="0" borderId="83" xfId="0" applyNumberFormat="1" applyFont="1" applyFill="1" applyBorder="1" applyAlignment="1">
      <alignment horizontal="center" vertical="center"/>
    </xf>
    <xf numFmtId="0" fontId="37" fillId="0" borderId="0" xfId="0" applyFont="1" applyAlignment="1">
      <alignment horizontal="center" vertical="top"/>
    </xf>
    <xf numFmtId="0" fontId="9" fillId="0" borderId="26" xfId="3" applyFont="1" applyFill="1" applyBorder="1" applyAlignment="1" applyProtection="1">
      <alignment vertical="center" wrapText="1"/>
      <protection locked="0"/>
    </xf>
    <xf numFmtId="0" fontId="10" fillId="0" borderId="25" xfId="3" applyFont="1" applyFill="1" applyBorder="1" applyAlignment="1" applyProtection="1">
      <alignment vertical="center"/>
      <protection locked="0"/>
    </xf>
    <xf numFmtId="0" fontId="32" fillId="0" borderId="26" xfId="3" applyFont="1" applyFill="1" applyBorder="1" applyAlignment="1" applyProtection="1">
      <alignment vertical="center"/>
      <protection locked="0"/>
    </xf>
    <xf numFmtId="0" fontId="32" fillId="0" borderId="25" xfId="3" applyFont="1" applyFill="1" applyBorder="1" applyAlignment="1" applyProtection="1">
      <alignment vertical="center"/>
      <protection locked="0"/>
    </xf>
    <xf numFmtId="0" fontId="44" fillId="0" borderId="26" xfId="3" applyFont="1" applyFill="1" applyBorder="1" applyAlignment="1" applyProtection="1">
      <alignment vertical="center"/>
      <protection locked="0"/>
    </xf>
    <xf numFmtId="0" fontId="32" fillId="0" borderId="25" xfId="3" applyFont="1" applyFill="1" applyBorder="1" applyAlignment="1" applyProtection="1">
      <alignment vertical="center" wrapText="1"/>
      <protection locked="0"/>
    </xf>
    <xf numFmtId="0" fontId="45" fillId="0" borderId="25" xfId="3" applyFont="1" applyFill="1" applyBorder="1" applyAlignment="1" applyProtection="1">
      <alignment vertical="center"/>
      <protection locked="0"/>
    </xf>
    <xf numFmtId="0" fontId="37" fillId="0" borderId="97" xfId="0" applyFont="1" applyFill="1" applyBorder="1" applyAlignment="1">
      <alignment horizontal="center" vertical="center" wrapText="1"/>
    </xf>
    <xf numFmtId="0" fontId="37" fillId="0" borderId="98" xfId="0" applyFont="1" applyFill="1" applyBorder="1" applyAlignment="1">
      <alignment horizontal="center" vertical="center" wrapText="1"/>
    </xf>
    <xf numFmtId="0" fontId="37" fillId="0" borderId="11" xfId="0" applyFont="1" applyBorder="1" applyAlignment="1">
      <alignment horizontal="center" vertical="center" wrapText="1"/>
    </xf>
    <xf numFmtId="0" fontId="37" fillId="0" borderId="70" xfId="0" applyFont="1" applyBorder="1" applyAlignment="1">
      <alignment horizontal="center" vertical="center" wrapText="1"/>
    </xf>
    <xf numFmtId="0" fontId="37" fillId="0" borderId="10" xfId="0" applyFont="1" applyBorder="1" applyAlignment="1">
      <alignment horizontal="center" vertical="center"/>
    </xf>
    <xf numFmtId="0" fontId="37" fillId="0" borderId="69" xfId="0" applyFont="1" applyBorder="1" applyAlignment="1">
      <alignment horizontal="center" vertical="center"/>
    </xf>
    <xf numFmtId="0" fontId="37" fillId="0" borderId="95" xfId="0" applyFont="1" applyBorder="1" applyAlignment="1">
      <alignment horizontal="center" vertical="center"/>
    </xf>
    <xf numFmtId="0" fontId="37" fillId="0" borderId="96" xfId="0" applyFont="1" applyBorder="1" applyAlignment="1">
      <alignment horizontal="center" vertical="center"/>
    </xf>
    <xf numFmtId="0" fontId="37" fillId="0" borderId="10" xfId="0" applyFont="1" applyBorder="1" applyAlignment="1">
      <alignment horizontal="center" vertical="center" wrapText="1"/>
    </xf>
    <xf numFmtId="0" fontId="37" fillId="0" borderId="69" xfId="0" applyFont="1" applyBorder="1" applyAlignment="1">
      <alignment horizontal="center" vertical="center" wrapText="1"/>
    </xf>
    <xf numFmtId="0" fontId="37" fillId="0" borderId="109" xfId="0" applyFont="1" applyFill="1" applyBorder="1" applyAlignment="1">
      <alignment vertical="center"/>
    </xf>
    <xf numFmtId="0" fontId="37" fillId="0" borderId="28" xfId="0" applyFont="1" applyFill="1" applyBorder="1" applyAlignment="1">
      <alignment vertical="center"/>
    </xf>
    <xf numFmtId="0" fontId="37" fillId="0" borderId="87" xfId="0" applyFont="1" applyFill="1" applyBorder="1" applyAlignment="1">
      <alignment vertical="center"/>
    </xf>
    <xf numFmtId="10" fontId="41" fillId="0" borderId="51" xfId="2" applyNumberFormat="1" applyFont="1" applyBorder="1" applyAlignment="1">
      <alignment horizontal="center" vertical="center" shrinkToFit="1"/>
    </xf>
    <xf numFmtId="10" fontId="41" fillId="0" borderId="99" xfId="2" applyNumberFormat="1" applyFont="1" applyBorder="1" applyAlignment="1">
      <alignment horizontal="center" vertical="center" shrinkToFit="1"/>
    </xf>
    <xf numFmtId="10" fontId="41" fillId="0" borderId="59" xfId="2" applyNumberFormat="1" applyFont="1" applyBorder="1" applyAlignment="1">
      <alignment horizontal="center" vertical="center" shrinkToFit="1"/>
    </xf>
    <xf numFmtId="0" fontId="36" fillId="0" borderId="0" xfId="0" applyFont="1" applyAlignment="1">
      <alignment horizontal="center" vertical="center"/>
    </xf>
    <xf numFmtId="0" fontId="36" fillId="0" borderId="16" xfId="0" applyFont="1" applyBorder="1" applyAlignment="1">
      <alignment horizontal="center" vertical="center"/>
    </xf>
    <xf numFmtId="0" fontId="37" fillId="0" borderId="97" xfId="0" applyFont="1" applyBorder="1" applyAlignment="1">
      <alignment horizontal="center" vertical="center"/>
    </xf>
    <xf numFmtId="0" fontId="37" fillId="0" borderId="98" xfId="0" applyFont="1" applyBorder="1" applyAlignment="1">
      <alignment horizontal="center" vertical="center"/>
    </xf>
    <xf numFmtId="0" fontId="38" fillId="0" borderId="94" xfId="0" applyFont="1" applyFill="1" applyBorder="1" applyAlignment="1">
      <alignment horizontal="center" vertical="center" wrapText="1"/>
    </xf>
    <xf numFmtId="0" fontId="38" fillId="0" borderId="100" xfId="0" applyFont="1" applyFill="1" applyBorder="1" applyAlignment="1">
      <alignment horizontal="center" vertical="center" wrapText="1"/>
    </xf>
    <xf numFmtId="0" fontId="37" fillId="0" borderId="0" xfId="0" applyFont="1" applyAlignment="1">
      <alignment horizontal="center" vertical="center" wrapText="1"/>
    </xf>
    <xf numFmtId="0" fontId="37" fillId="0" borderId="16" xfId="0" applyFont="1" applyBorder="1" applyAlignment="1">
      <alignment horizontal="center" vertical="center"/>
    </xf>
    <xf numFmtId="0" fontId="37" fillId="0" borderId="0" xfId="0" applyFont="1" applyAlignment="1">
      <alignment horizontal="center" vertical="top"/>
    </xf>
    <xf numFmtId="0" fontId="38" fillId="0" borderId="87" xfId="0" applyFont="1" applyFill="1" applyBorder="1" applyAlignment="1">
      <alignment vertical="center"/>
    </xf>
    <xf numFmtId="0" fontId="38" fillId="0" borderId="22" xfId="0" applyFont="1" applyBorder="1" applyAlignment="1">
      <alignment horizontal="left"/>
    </xf>
    <xf numFmtId="0" fontId="38" fillId="0" borderId="20" xfId="0" applyFont="1" applyBorder="1" applyAlignment="1">
      <alignment horizontal="left"/>
    </xf>
    <xf numFmtId="0" fontId="38" fillId="0" borderId="24" xfId="0" applyFont="1" applyBorder="1" applyAlignment="1">
      <alignment horizontal="left"/>
    </xf>
    <xf numFmtId="0" fontId="38" fillId="0" borderId="31" xfId="0" applyFont="1" applyBorder="1" applyAlignment="1">
      <alignment horizontal="left"/>
    </xf>
    <xf numFmtId="0" fontId="38" fillId="0" borderId="28" xfId="0" applyFont="1" applyBorder="1" applyAlignment="1">
      <alignment horizontal="left"/>
    </xf>
    <xf numFmtId="0" fontId="38" fillId="0" borderId="32" xfId="0" applyFont="1" applyBorder="1" applyAlignment="1">
      <alignment horizontal="left"/>
    </xf>
    <xf numFmtId="0" fontId="38" fillId="0" borderId="40" xfId="0" applyFont="1" applyBorder="1" applyAlignment="1">
      <alignment horizontal="left"/>
    </xf>
    <xf numFmtId="0" fontId="38" fillId="0" borderId="38" xfId="0" applyFont="1" applyBorder="1" applyAlignment="1">
      <alignment horizontal="left"/>
    </xf>
    <xf numFmtId="0" fontId="38" fillId="0" borderId="43" xfId="0" applyFont="1" applyBorder="1" applyAlignment="1">
      <alignment horizontal="left"/>
    </xf>
    <xf numFmtId="0" fontId="9" fillId="0" borderId="17" xfId="3" applyFont="1" applyBorder="1" applyAlignment="1" applyProtection="1">
      <alignment horizontal="center" vertical="center"/>
      <protection locked="0"/>
    </xf>
    <xf numFmtId="0" fontId="9" fillId="0" borderId="18" xfId="3" applyFont="1" applyBorder="1" applyAlignment="1" applyProtection="1">
      <alignment horizontal="center" vertical="center"/>
      <protection locked="0"/>
    </xf>
    <xf numFmtId="0" fontId="14" fillId="4" borderId="47" xfId="0" applyFont="1" applyFill="1" applyBorder="1" applyAlignment="1" applyProtection="1">
      <alignment horizontal="center" vertical="center"/>
    </xf>
    <xf numFmtId="0" fontId="14" fillId="4" borderId="4" xfId="0" applyFont="1" applyFill="1" applyBorder="1" applyAlignment="1" applyProtection="1">
      <alignment horizontal="center" vertical="center"/>
    </xf>
    <xf numFmtId="0" fontId="14" fillId="4" borderId="47" xfId="0" applyFont="1" applyFill="1" applyBorder="1" applyAlignment="1" applyProtection="1">
      <alignment horizontal="center" vertical="center" wrapText="1"/>
    </xf>
    <xf numFmtId="0" fontId="14" fillId="4" borderId="50" xfId="0" applyFont="1" applyFill="1" applyBorder="1" applyAlignment="1" applyProtection="1">
      <alignment horizontal="center" vertical="center"/>
    </xf>
    <xf numFmtId="0" fontId="14" fillId="4" borderId="51" xfId="0" applyFont="1" applyFill="1" applyBorder="1" applyAlignment="1" applyProtection="1">
      <alignment horizontal="center" vertical="center"/>
    </xf>
    <xf numFmtId="0" fontId="9" fillId="2" borderId="95" xfId="3" applyFont="1" applyFill="1" applyBorder="1" applyAlignment="1">
      <alignment horizontal="center" vertical="center"/>
    </xf>
    <xf numFmtId="0" fontId="9" fillId="2" borderId="94" xfId="3" applyFont="1" applyFill="1" applyBorder="1" applyAlignment="1">
      <alignment horizontal="center" vertical="center"/>
    </xf>
    <xf numFmtId="0" fontId="9" fillId="2" borderId="96" xfId="3" applyFont="1" applyFill="1" applyBorder="1" applyAlignment="1">
      <alignment horizontal="center" vertical="center"/>
    </xf>
    <xf numFmtId="0" fontId="9" fillId="2" borderId="100" xfId="3" applyFont="1" applyFill="1" applyBorder="1" applyAlignment="1">
      <alignment horizontal="center" vertical="center"/>
    </xf>
    <xf numFmtId="0" fontId="9" fillId="0" borderId="31" xfId="3" applyFont="1" applyFill="1" applyBorder="1" applyAlignment="1" applyProtection="1">
      <alignment horizontal="center" vertical="center"/>
      <protection locked="0"/>
    </xf>
    <xf numFmtId="0" fontId="9" fillId="0" borderId="29" xfId="3" applyFont="1" applyFill="1" applyBorder="1" applyAlignment="1" applyProtection="1">
      <alignment horizontal="center" vertical="center"/>
      <protection locked="0"/>
    </xf>
    <xf numFmtId="0" fontId="9" fillId="0" borderId="22" xfId="3" applyFont="1" applyFill="1" applyBorder="1" applyAlignment="1" applyProtection="1">
      <alignment horizontal="center" vertical="center"/>
      <protection locked="0"/>
    </xf>
    <xf numFmtId="0" fontId="9" fillId="0" borderId="21" xfId="3" applyFont="1" applyFill="1" applyBorder="1" applyAlignment="1" applyProtection="1">
      <alignment horizontal="center" vertical="center"/>
      <protection locked="0"/>
    </xf>
    <xf numFmtId="0" fontId="9" fillId="0" borderId="25" xfId="3" applyFont="1" applyBorder="1" applyAlignment="1" applyProtection="1">
      <alignment horizontal="center" vertical="center"/>
      <protection locked="0"/>
    </xf>
    <xf numFmtId="0" fontId="9" fillId="0" borderId="26" xfId="3" applyFont="1" applyBorder="1" applyAlignment="1" applyProtection="1">
      <alignment horizontal="center" vertical="center"/>
      <protection locked="0"/>
    </xf>
    <xf numFmtId="0" fontId="9" fillId="0" borderId="29" xfId="3" applyFont="1" applyBorder="1" applyAlignment="1" applyProtection="1">
      <alignment horizontal="center" vertical="center"/>
      <protection locked="0"/>
    </xf>
    <xf numFmtId="0" fontId="9" fillId="0" borderId="30" xfId="3" applyFont="1" applyBorder="1" applyAlignment="1" applyProtection="1">
      <alignment horizontal="center" vertical="center"/>
      <protection locked="0"/>
    </xf>
    <xf numFmtId="182" fontId="4" fillId="7" borderId="1" xfId="3" applyNumberFormat="1" applyFont="1" applyFill="1" applyBorder="1" applyAlignment="1" applyProtection="1">
      <alignment horizontal="right" vertical="center"/>
      <protection locked="0"/>
    </xf>
    <xf numFmtId="182" fontId="4" fillId="7" borderId="2" xfId="3" applyNumberFormat="1" applyFont="1" applyFill="1" applyBorder="1" applyAlignment="1" applyProtection="1">
      <alignment horizontal="right" vertical="center"/>
      <protection locked="0"/>
    </xf>
    <xf numFmtId="180" fontId="4" fillId="7" borderId="4" xfId="3" applyNumberFormat="1" applyFont="1" applyFill="1" applyBorder="1" applyAlignment="1" applyProtection="1">
      <alignment horizontal="center" vertical="center"/>
      <protection locked="0"/>
    </xf>
    <xf numFmtId="180" fontId="4" fillId="7" borderId="1" xfId="3" applyNumberFormat="1" applyFont="1" applyFill="1" applyBorder="1" applyAlignment="1" applyProtection="1">
      <alignment horizontal="center" vertical="center"/>
      <protection locked="0"/>
    </xf>
    <xf numFmtId="0" fontId="4" fillId="2" borderId="4" xfId="3" applyFont="1" applyFill="1" applyBorder="1" applyAlignment="1" applyProtection="1">
      <alignment horizontal="center" vertical="center"/>
    </xf>
    <xf numFmtId="0" fontId="4" fillId="2" borderId="1" xfId="3" applyFont="1" applyFill="1" applyBorder="1" applyAlignment="1" applyProtection="1">
      <alignment horizontal="center" vertical="center"/>
    </xf>
    <xf numFmtId="0" fontId="6" fillId="2" borderId="23" xfId="3" applyFont="1" applyFill="1" applyBorder="1" applyAlignment="1">
      <alignment horizontal="center" vertical="center"/>
    </xf>
    <xf numFmtId="0" fontId="6" fillId="2" borderId="21" xfId="3" applyFont="1" applyFill="1" applyBorder="1" applyAlignment="1">
      <alignment horizontal="center" vertical="center"/>
    </xf>
    <xf numFmtId="0" fontId="6" fillId="2" borderId="19" xfId="3" applyFont="1" applyFill="1" applyBorder="1" applyAlignment="1">
      <alignment horizontal="center" vertical="center"/>
    </xf>
    <xf numFmtId="0" fontId="6" fillId="2" borderId="10" xfId="3" applyFont="1" applyFill="1" applyBorder="1" applyAlignment="1">
      <alignment horizontal="center" vertical="center"/>
    </xf>
    <xf numFmtId="0" fontId="6" fillId="2" borderId="94" xfId="3" applyFont="1" applyFill="1" applyBorder="1" applyAlignment="1">
      <alignment horizontal="center" vertical="center"/>
    </xf>
    <xf numFmtId="0" fontId="9" fillId="2" borderId="8" xfId="3" applyFont="1" applyFill="1" applyBorder="1" applyAlignment="1">
      <alignment horizontal="center" vertical="center" wrapText="1"/>
    </xf>
    <xf numFmtId="0" fontId="9" fillId="2" borderId="3" xfId="3" applyFont="1" applyFill="1" applyBorder="1" applyAlignment="1">
      <alignment horizontal="center" vertical="center" wrapText="1"/>
    </xf>
    <xf numFmtId="0" fontId="26" fillId="2" borderId="97" xfId="3" applyFont="1" applyFill="1" applyBorder="1" applyAlignment="1">
      <alignment horizontal="center" vertical="center" wrapText="1"/>
    </xf>
    <xf numFmtId="0" fontId="9" fillId="2" borderId="11" xfId="3" applyFont="1" applyFill="1" applyBorder="1" applyAlignment="1">
      <alignment horizontal="center" vertical="center" wrapText="1"/>
    </xf>
    <xf numFmtId="0" fontId="9" fillId="2" borderId="98" xfId="3" applyFont="1" applyFill="1" applyBorder="1" applyAlignment="1">
      <alignment horizontal="center" vertical="center" wrapText="1"/>
    </xf>
    <xf numFmtId="0" fontId="9" fillId="2" borderId="70" xfId="3" applyFont="1" applyFill="1" applyBorder="1" applyAlignment="1">
      <alignment horizontal="center" vertical="center" wrapText="1"/>
    </xf>
    <xf numFmtId="0" fontId="26" fillId="2" borderId="97" xfId="3" applyFont="1" applyFill="1" applyBorder="1" applyAlignment="1">
      <alignment horizontal="center" vertical="center"/>
    </xf>
    <xf numFmtId="0" fontId="9" fillId="2" borderId="11" xfId="3" applyFont="1" applyFill="1" applyBorder="1" applyAlignment="1">
      <alignment horizontal="center" vertical="center"/>
    </xf>
    <xf numFmtId="0" fontId="9" fillId="2" borderId="98" xfId="3" applyFont="1" applyFill="1" applyBorder="1" applyAlignment="1">
      <alignment horizontal="center" vertical="center"/>
    </xf>
    <xf numFmtId="0" fontId="9" fillId="2" borderId="70" xfId="3" applyFont="1" applyFill="1" applyBorder="1" applyAlignment="1">
      <alignment horizontal="center" vertical="center"/>
    </xf>
    <xf numFmtId="0" fontId="9" fillId="2" borderId="9" xfId="3" applyFont="1" applyFill="1" applyBorder="1" applyAlignment="1">
      <alignment horizontal="center" vertical="center" wrapText="1"/>
    </xf>
    <xf numFmtId="0" fontId="9" fillId="2" borderId="5" xfId="3" applyFont="1" applyFill="1" applyBorder="1" applyAlignment="1">
      <alignment horizontal="center" vertical="center" wrapText="1"/>
    </xf>
    <xf numFmtId="181" fontId="6" fillId="7" borderId="17" xfId="3" applyNumberFormat="1" applyFont="1" applyFill="1" applyBorder="1" applyAlignment="1" applyProtection="1">
      <alignment horizontal="center" vertical="center"/>
      <protection locked="0"/>
    </xf>
    <xf numFmtId="181" fontId="6" fillId="7" borderId="18" xfId="3" applyNumberFormat="1" applyFont="1" applyFill="1" applyBorder="1" applyAlignment="1" applyProtection="1">
      <alignment horizontal="center" vertical="center"/>
      <protection locked="0"/>
    </xf>
    <xf numFmtId="0" fontId="6" fillId="2" borderId="18" xfId="3" applyFont="1" applyFill="1" applyBorder="1" applyAlignment="1">
      <alignment horizontal="center" vertical="center"/>
    </xf>
    <xf numFmtId="9" fontId="6" fillId="2" borderId="22" xfId="2" applyFont="1" applyFill="1" applyBorder="1" applyAlignment="1">
      <alignment horizontal="center" vertical="center"/>
    </xf>
    <xf numFmtId="9" fontId="6" fillId="2" borderId="21" xfId="2" applyFont="1" applyFill="1" applyBorder="1" applyAlignment="1">
      <alignment horizontal="center" vertical="center"/>
    </xf>
    <xf numFmtId="2" fontId="6" fillId="2" borderId="19" xfId="3" applyNumberFormat="1" applyFont="1" applyFill="1" applyBorder="1" applyAlignment="1">
      <alignment horizontal="center" vertical="center"/>
    </xf>
    <xf numFmtId="2" fontId="6" fillId="2" borderId="27" xfId="3" applyNumberFormat="1" applyFont="1" applyFill="1" applyBorder="1" applyAlignment="1">
      <alignment horizontal="center" vertical="center"/>
    </xf>
    <xf numFmtId="0" fontId="9" fillId="2" borderId="8" xfId="3" applyFont="1" applyFill="1" applyBorder="1" applyAlignment="1">
      <alignment horizontal="center" vertical="center"/>
    </xf>
    <xf numFmtId="0" fontId="9" fillId="2" borderId="3" xfId="3" applyFont="1" applyFill="1" applyBorder="1" applyAlignment="1">
      <alignment horizontal="center" vertical="center"/>
    </xf>
    <xf numFmtId="9" fontId="16" fillId="0" borderId="4" xfId="0" applyNumberFormat="1" applyFont="1" applyBorder="1" applyAlignment="1" applyProtection="1">
      <alignment horizontal="center" vertical="center"/>
      <protection locked="0"/>
    </xf>
    <xf numFmtId="0" fontId="16" fillId="0" borderId="4" xfId="0" applyFont="1" applyBorder="1" applyAlignment="1" applyProtection="1">
      <alignment horizontal="center" vertical="center"/>
      <protection locked="0"/>
    </xf>
    <xf numFmtId="9" fontId="16" fillId="0" borderId="48" xfId="2" applyFont="1" applyBorder="1" applyAlignment="1" applyProtection="1">
      <alignment horizontal="center" vertical="center"/>
      <protection locked="0"/>
    </xf>
    <xf numFmtId="0" fontId="14" fillId="4" borderId="45" xfId="0" applyFont="1" applyFill="1" applyBorder="1" applyAlignment="1" applyProtection="1">
      <alignment horizontal="center" vertical="center"/>
    </xf>
    <xf numFmtId="0" fontId="14" fillId="4" borderId="58" xfId="0" applyFont="1" applyFill="1" applyBorder="1" applyAlignment="1" applyProtection="1">
      <alignment horizontal="center" vertical="center"/>
    </xf>
    <xf numFmtId="0" fontId="14" fillId="4" borderId="1" xfId="0" applyFont="1" applyFill="1" applyBorder="1" applyAlignment="1" applyProtection="1">
      <alignment horizontal="center" vertical="center"/>
    </xf>
    <xf numFmtId="0" fontId="14" fillId="4" borderId="61" xfId="0" applyFont="1" applyFill="1" applyBorder="1" applyAlignment="1" applyProtection="1">
      <alignment horizontal="center" vertical="center"/>
    </xf>
    <xf numFmtId="0" fontId="14" fillId="4" borderId="62" xfId="0" applyFont="1" applyFill="1" applyBorder="1" applyAlignment="1" applyProtection="1">
      <alignment horizontal="center" vertical="center"/>
    </xf>
    <xf numFmtId="0" fontId="14" fillId="4" borderId="63" xfId="0" applyFont="1" applyFill="1" applyBorder="1" applyAlignment="1" applyProtection="1">
      <alignment horizontal="center" vertical="center"/>
    </xf>
    <xf numFmtId="0" fontId="14" fillId="4" borderId="15" xfId="0" applyFont="1" applyFill="1" applyBorder="1" applyAlignment="1" applyProtection="1">
      <alignment horizontal="center" vertical="center"/>
    </xf>
    <xf numFmtId="0" fontId="14" fillId="4" borderId="64" xfId="0" applyFont="1" applyFill="1" applyBorder="1" applyAlignment="1" applyProtection="1">
      <alignment horizontal="center" vertical="center"/>
    </xf>
    <xf numFmtId="0" fontId="14" fillId="4" borderId="14" xfId="0" applyFont="1" applyFill="1" applyBorder="1" applyAlignment="1" applyProtection="1">
      <alignment horizontal="center" vertical="center"/>
    </xf>
    <xf numFmtId="0" fontId="14" fillId="4" borderId="65" xfId="0" applyFont="1" applyFill="1" applyBorder="1" applyAlignment="1" applyProtection="1">
      <alignment horizontal="center" vertical="center"/>
    </xf>
    <xf numFmtId="0" fontId="14" fillId="4" borderId="49" xfId="0" applyFont="1" applyFill="1" applyBorder="1" applyAlignment="1" applyProtection="1">
      <alignment horizontal="center" vertical="center"/>
    </xf>
    <xf numFmtId="0" fontId="14" fillId="4" borderId="44" xfId="0" applyFont="1" applyFill="1" applyBorder="1" applyAlignment="1" applyProtection="1">
      <alignment horizontal="center" vertical="center"/>
    </xf>
    <xf numFmtId="0" fontId="9" fillId="0" borderId="21" xfId="3" applyFont="1" applyBorder="1" applyAlignment="1" applyProtection="1">
      <alignment horizontal="center" vertical="center"/>
      <protection locked="0"/>
    </xf>
    <xf numFmtId="0" fontId="9" fillId="0" borderId="23" xfId="3" applyFont="1" applyBorder="1" applyAlignment="1" applyProtection="1">
      <alignment horizontal="center" vertical="center"/>
      <protection locked="0"/>
    </xf>
    <xf numFmtId="0" fontId="26" fillId="2" borderId="12" xfId="3" applyFont="1" applyFill="1" applyBorder="1" applyAlignment="1">
      <alignment horizontal="center" vertical="center"/>
    </xf>
    <xf numFmtId="0" fontId="26" fillId="2" borderId="42" xfId="3" applyFont="1" applyFill="1" applyBorder="1" applyAlignment="1">
      <alignment horizontal="center" vertical="center"/>
    </xf>
    <xf numFmtId="0" fontId="26" fillId="2" borderId="13" xfId="3" applyFont="1" applyFill="1" applyBorder="1" applyAlignment="1">
      <alignment horizontal="center" vertical="center"/>
    </xf>
    <xf numFmtId="0" fontId="26" fillId="2" borderId="14" xfId="3" applyFont="1" applyFill="1" applyBorder="1" applyAlignment="1">
      <alignment horizontal="center" vertical="center"/>
    </xf>
    <xf numFmtId="0" fontId="26" fillId="2" borderId="16" xfId="3" applyFont="1" applyFill="1" applyBorder="1" applyAlignment="1">
      <alignment horizontal="center" vertical="center"/>
    </xf>
    <xf numFmtId="0" fontId="26" fillId="2" borderId="15" xfId="3" applyFont="1" applyFill="1" applyBorder="1" applyAlignment="1">
      <alignment horizontal="center" vertical="center"/>
    </xf>
    <xf numFmtId="0" fontId="5" fillId="0" borderId="0" xfId="0" applyFont="1" applyBorder="1" applyAlignment="1" applyProtection="1">
      <alignment horizontal="left" vertical="center"/>
    </xf>
    <xf numFmtId="0" fontId="25" fillId="0" borderId="0" xfId="0" applyFont="1" applyBorder="1" applyAlignment="1" applyProtection="1">
      <alignment horizontal="left" vertical="center"/>
    </xf>
    <xf numFmtId="0" fontId="25" fillId="0" borderId="56" xfId="0" applyFont="1" applyBorder="1" applyAlignment="1" applyProtection="1">
      <alignment horizontal="left" vertical="center"/>
    </xf>
    <xf numFmtId="0" fontId="4" fillId="7" borderId="16" xfId="3" applyFont="1" applyFill="1" applyBorder="1" applyAlignment="1" applyProtection="1">
      <alignment horizontal="left" vertical="center"/>
      <protection locked="0"/>
    </xf>
    <xf numFmtId="0" fontId="9" fillId="2" borderId="1" xfId="3" applyFont="1" applyFill="1" applyBorder="1" applyAlignment="1">
      <alignment horizontal="center" vertical="center"/>
    </xf>
    <xf numFmtId="0" fontId="9" fillId="2" borderId="2" xfId="3" applyFont="1" applyFill="1" applyBorder="1" applyAlignment="1">
      <alignment horizontal="center" vertical="center"/>
    </xf>
    <xf numFmtId="9" fontId="16" fillId="4" borderId="48" xfId="2" applyFont="1" applyFill="1" applyBorder="1" applyAlignment="1" applyProtection="1">
      <alignment horizontal="center" vertical="center"/>
    </xf>
    <xf numFmtId="2" fontId="16" fillId="4" borderId="4" xfId="0" applyNumberFormat="1" applyFont="1" applyFill="1" applyBorder="1" applyAlignment="1" applyProtection="1">
      <alignment horizontal="center" vertical="center"/>
    </xf>
    <xf numFmtId="0" fontId="16" fillId="4" borderId="4" xfId="0" applyFont="1" applyFill="1" applyBorder="1" applyAlignment="1" applyProtection="1">
      <alignment horizontal="center" vertical="center"/>
    </xf>
    <xf numFmtId="0" fontId="16" fillId="0" borderId="12" xfId="0" applyFont="1" applyFill="1" applyBorder="1" applyAlignment="1" applyProtection="1">
      <alignment horizontal="center" vertical="center"/>
      <protection locked="0"/>
    </xf>
    <xf numFmtId="0" fontId="16" fillId="0" borderId="42" xfId="0" applyFont="1" applyFill="1" applyBorder="1" applyAlignment="1" applyProtection="1">
      <alignment horizontal="center" vertical="center"/>
      <protection locked="0"/>
    </xf>
    <xf numFmtId="0" fontId="16" fillId="0" borderId="14" xfId="0" applyFont="1" applyFill="1" applyBorder="1" applyAlignment="1" applyProtection="1">
      <alignment horizontal="center" vertical="center"/>
      <protection locked="0"/>
    </xf>
    <xf numFmtId="0" fontId="16" fillId="0" borderId="16" xfId="0" applyFont="1" applyFill="1" applyBorder="1" applyAlignment="1" applyProtection="1">
      <alignment horizontal="center" vertical="center"/>
      <protection locked="0"/>
    </xf>
    <xf numFmtId="0" fontId="9" fillId="2" borderId="97" xfId="3" applyFont="1" applyFill="1" applyBorder="1" applyAlignment="1">
      <alignment horizontal="center" vertical="center"/>
    </xf>
    <xf numFmtId="2" fontId="16" fillId="0" borderId="4" xfId="0" applyNumberFormat="1" applyFont="1" applyBorder="1" applyAlignment="1" applyProtection="1">
      <alignment horizontal="center" vertical="center"/>
      <protection locked="0"/>
    </xf>
    <xf numFmtId="181" fontId="6" fillId="7" borderId="25" xfId="3" applyNumberFormat="1" applyFont="1" applyFill="1" applyBorder="1" applyAlignment="1" applyProtection="1">
      <alignment horizontal="center" vertical="center"/>
      <protection locked="0"/>
    </xf>
    <xf numFmtId="181" fontId="6" fillId="7" borderId="26" xfId="3" applyNumberFormat="1" applyFont="1" applyFill="1" applyBorder="1" applyAlignment="1" applyProtection="1">
      <alignment horizontal="center" vertical="center"/>
      <protection locked="0"/>
    </xf>
    <xf numFmtId="0" fontId="6" fillId="2" borderId="27" xfId="3" applyFont="1" applyFill="1" applyBorder="1" applyAlignment="1">
      <alignment horizontal="center" vertical="center"/>
    </xf>
    <xf numFmtId="0" fontId="6" fillId="2" borderId="26" xfId="3" applyFont="1" applyFill="1" applyBorder="1" applyAlignment="1">
      <alignment horizontal="center" vertical="center"/>
    </xf>
    <xf numFmtId="9" fontId="6" fillId="2" borderId="27" xfId="2" applyFont="1" applyFill="1" applyBorder="1" applyAlignment="1">
      <alignment horizontal="center" vertical="center"/>
    </xf>
    <xf numFmtId="0" fontId="6" fillId="2" borderId="30" xfId="3" applyFont="1" applyFill="1" applyBorder="1" applyAlignment="1">
      <alignment horizontal="center" vertical="center"/>
    </xf>
    <xf numFmtId="0" fontId="6" fillId="2" borderId="29" xfId="3" applyFont="1" applyFill="1" applyBorder="1" applyAlignment="1">
      <alignment horizontal="center" vertical="center"/>
    </xf>
    <xf numFmtId="0" fontId="14" fillId="4" borderId="12" xfId="0" applyFont="1" applyFill="1" applyBorder="1" applyAlignment="1" applyProtection="1">
      <alignment horizontal="center" vertical="center"/>
    </xf>
    <xf numFmtId="0" fontId="14" fillId="4" borderId="42" xfId="0" applyFont="1" applyFill="1" applyBorder="1" applyAlignment="1" applyProtection="1">
      <alignment horizontal="center" vertical="center"/>
    </xf>
    <xf numFmtId="0" fontId="14" fillId="4" borderId="16" xfId="0" applyFont="1" applyFill="1" applyBorder="1" applyAlignment="1" applyProtection="1">
      <alignment horizontal="center" vertical="center"/>
    </xf>
    <xf numFmtId="178" fontId="16" fillId="0" borderId="4" xfId="0" applyNumberFormat="1" applyFont="1" applyBorder="1" applyAlignment="1" applyProtection="1">
      <alignment horizontal="center" vertical="center"/>
      <protection locked="0"/>
    </xf>
    <xf numFmtId="9" fontId="16" fillId="4" borderId="4" xfId="2" applyFont="1" applyFill="1" applyBorder="1" applyAlignment="1" applyProtection="1">
      <alignment horizontal="center" vertical="center"/>
    </xf>
    <xf numFmtId="2" fontId="14" fillId="4" borderId="4" xfId="0" applyNumberFormat="1" applyFont="1" applyFill="1" applyBorder="1" applyAlignment="1" applyProtection="1">
      <alignment horizontal="center" vertical="center"/>
    </xf>
    <xf numFmtId="2" fontId="14" fillId="4" borderId="1" xfId="0" applyNumberFormat="1" applyFont="1" applyFill="1" applyBorder="1" applyAlignment="1" applyProtection="1">
      <alignment horizontal="center" vertical="center"/>
    </xf>
    <xf numFmtId="2" fontId="14" fillId="4" borderId="51" xfId="0" applyNumberFormat="1" applyFont="1" applyFill="1" applyBorder="1" applyAlignment="1" applyProtection="1">
      <alignment horizontal="center" vertical="center"/>
    </xf>
    <xf numFmtId="2" fontId="14" fillId="4" borderId="12" xfId="0" applyNumberFormat="1" applyFont="1" applyFill="1" applyBorder="1" applyAlignment="1" applyProtection="1">
      <alignment horizontal="center" vertical="center"/>
    </xf>
    <xf numFmtId="0" fontId="14" fillId="4" borderId="54" xfId="0" applyFont="1" applyFill="1" applyBorder="1" applyAlignment="1" applyProtection="1">
      <alignment horizontal="center" vertical="center"/>
    </xf>
    <xf numFmtId="9" fontId="16" fillId="4" borderId="55" xfId="2" applyFont="1" applyFill="1" applyBorder="1" applyAlignment="1" applyProtection="1">
      <alignment horizontal="center" vertical="center"/>
    </xf>
    <xf numFmtId="0" fontId="14" fillId="4" borderId="53" xfId="0" applyFont="1" applyFill="1" applyBorder="1" applyAlignment="1" applyProtection="1">
      <alignment horizontal="center" vertical="center"/>
    </xf>
    <xf numFmtId="0" fontId="16" fillId="4" borderId="54" xfId="0" applyFont="1" applyFill="1" applyBorder="1" applyAlignment="1" applyProtection="1">
      <alignment horizontal="center" vertical="center"/>
    </xf>
    <xf numFmtId="9" fontId="16" fillId="4" borderId="54" xfId="2" applyFont="1" applyFill="1" applyBorder="1" applyAlignment="1" applyProtection="1">
      <alignment horizontal="center" vertical="center"/>
    </xf>
    <xf numFmtId="0" fontId="14" fillId="0" borderId="59" xfId="0" applyFont="1" applyFill="1" applyBorder="1" applyAlignment="1" applyProtection="1">
      <alignment horizontal="center" vertical="center"/>
      <protection locked="0"/>
    </xf>
    <xf numFmtId="0" fontId="14" fillId="0" borderId="60" xfId="0" applyFont="1" applyFill="1" applyBorder="1" applyAlignment="1" applyProtection="1">
      <alignment horizontal="center" vertical="center"/>
      <protection locked="0"/>
    </xf>
    <xf numFmtId="0" fontId="14" fillId="0" borderId="4" xfId="0" applyFont="1" applyFill="1" applyBorder="1" applyAlignment="1" applyProtection="1">
      <alignment horizontal="center" vertical="center"/>
      <protection locked="0"/>
    </xf>
    <xf numFmtId="0" fontId="14" fillId="0" borderId="48" xfId="0" applyFont="1" applyFill="1" applyBorder="1" applyAlignment="1" applyProtection="1">
      <alignment horizontal="center" vertical="center"/>
      <protection locked="0"/>
    </xf>
    <xf numFmtId="180" fontId="14" fillId="4" borderId="45" xfId="0" applyNumberFormat="1" applyFont="1" applyFill="1" applyBorder="1" applyAlignment="1" applyProtection="1">
      <alignment horizontal="center" vertical="center"/>
    </xf>
    <xf numFmtId="0" fontId="14" fillId="4" borderId="59" xfId="0" applyFont="1" applyFill="1" applyBorder="1" applyAlignment="1" applyProtection="1">
      <alignment horizontal="center" vertical="center"/>
    </xf>
    <xf numFmtId="2" fontId="6" fillId="2" borderId="33" xfId="3" applyNumberFormat="1" applyFont="1" applyFill="1" applyBorder="1" applyAlignment="1">
      <alignment horizontal="center" vertical="center"/>
    </xf>
    <xf numFmtId="0" fontId="27" fillId="4" borderId="59" xfId="0" applyFont="1" applyFill="1" applyBorder="1" applyAlignment="1" applyProtection="1">
      <alignment horizontal="center" vertical="center"/>
    </xf>
    <xf numFmtId="0" fontId="9" fillId="0" borderId="40" xfId="3" applyFont="1" applyFill="1" applyBorder="1" applyAlignment="1" applyProtection="1">
      <alignment horizontal="center" vertical="center"/>
      <protection locked="0"/>
    </xf>
    <xf numFmtId="0" fontId="9" fillId="0" borderId="39" xfId="3" applyFont="1" applyFill="1" applyBorder="1" applyAlignment="1" applyProtection="1">
      <alignment horizontal="center" vertical="center"/>
      <protection locked="0"/>
    </xf>
    <xf numFmtId="0" fontId="16" fillId="8" borderId="4" xfId="0" applyFont="1" applyFill="1" applyBorder="1" applyAlignment="1" applyProtection="1">
      <alignment horizontal="center" vertical="center"/>
      <protection locked="0"/>
    </xf>
    <xf numFmtId="2" fontId="14" fillId="0" borderId="4" xfId="0" applyNumberFormat="1" applyFont="1" applyFill="1" applyBorder="1" applyAlignment="1" applyProtection="1">
      <alignment horizontal="center" vertical="center"/>
      <protection locked="0"/>
    </xf>
    <xf numFmtId="2" fontId="14" fillId="0" borderId="48" xfId="0" applyNumberFormat="1" applyFont="1" applyFill="1" applyBorder="1" applyAlignment="1" applyProtection="1">
      <alignment horizontal="center" vertical="center"/>
      <protection locked="0"/>
    </xf>
    <xf numFmtId="179" fontId="14" fillId="4" borderId="4" xfId="0" applyNumberFormat="1" applyFont="1" applyFill="1" applyBorder="1" applyAlignment="1" applyProtection="1">
      <alignment horizontal="center" vertical="center"/>
    </xf>
    <xf numFmtId="0" fontId="14" fillId="4" borderId="48" xfId="0" applyFont="1" applyFill="1" applyBorder="1" applyAlignment="1" applyProtection="1">
      <alignment horizontal="center" vertical="center"/>
    </xf>
    <xf numFmtId="2" fontId="14" fillId="4" borderId="48" xfId="0" applyNumberFormat="1" applyFont="1" applyFill="1" applyBorder="1" applyAlignment="1" applyProtection="1">
      <alignment horizontal="center" vertical="center"/>
    </xf>
    <xf numFmtId="0" fontId="27" fillId="4" borderId="4" xfId="0" applyFont="1" applyFill="1" applyBorder="1" applyAlignment="1" applyProtection="1">
      <alignment horizontal="center" vertical="center"/>
    </xf>
    <xf numFmtId="177" fontId="14" fillId="4" borderId="45" xfId="0" applyNumberFormat="1" applyFont="1" applyFill="1" applyBorder="1" applyAlignment="1" applyProtection="1">
      <alignment horizontal="center" vertical="center"/>
    </xf>
    <xf numFmtId="177" fontId="14" fillId="4" borderId="46" xfId="0" applyNumberFormat="1" applyFont="1" applyFill="1" applyBorder="1" applyAlignment="1" applyProtection="1">
      <alignment horizontal="center" vertical="center"/>
    </xf>
    <xf numFmtId="177" fontId="14" fillId="4" borderId="4" xfId="0" applyNumberFormat="1" applyFont="1" applyFill="1" applyBorder="1" applyAlignment="1" applyProtection="1">
      <alignment horizontal="center" vertical="center"/>
    </xf>
    <xf numFmtId="177" fontId="14" fillId="4" borderId="48" xfId="0" applyNumberFormat="1" applyFont="1" applyFill="1" applyBorder="1" applyAlignment="1" applyProtection="1">
      <alignment horizontal="center" vertical="center"/>
    </xf>
    <xf numFmtId="9" fontId="6" fillId="2" borderId="34" xfId="2" applyFont="1" applyFill="1" applyBorder="1" applyAlignment="1">
      <alignment horizontal="center" vertical="center"/>
    </xf>
    <xf numFmtId="2" fontId="14" fillId="4" borderId="52" xfId="0" applyNumberFormat="1" applyFont="1" applyFill="1" applyBorder="1" applyAlignment="1" applyProtection="1">
      <alignment horizontal="center" vertical="center"/>
    </xf>
    <xf numFmtId="177" fontId="14" fillId="4" borderId="4" xfId="1" applyNumberFormat="1" applyFont="1" applyFill="1" applyBorder="1" applyAlignment="1" applyProtection="1">
      <alignment horizontal="center" vertical="center"/>
    </xf>
    <xf numFmtId="177" fontId="14" fillId="4" borderId="54" xfId="1" applyNumberFormat="1" applyFont="1" applyFill="1" applyBorder="1" applyAlignment="1" applyProtection="1">
      <alignment horizontal="center" vertical="center"/>
    </xf>
    <xf numFmtId="177" fontId="14" fillId="5" borderId="4" xfId="0" applyNumberFormat="1" applyFont="1" applyFill="1" applyBorder="1" applyAlignment="1" applyProtection="1">
      <alignment horizontal="center" vertical="center"/>
    </xf>
    <xf numFmtId="177" fontId="14" fillId="5" borderId="48" xfId="0" applyNumberFormat="1" applyFont="1" applyFill="1" applyBorder="1" applyAlignment="1" applyProtection="1">
      <alignment horizontal="center" vertical="center"/>
    </xf>
    <xf numFmtId="177" fontId="14" fillId="5" borderId="54" xfId="0" applyNumberFormat="1" applyFont="1" applyFill="1" applyBorder="1" applyAlignment="1" applyProtection="1">
      <alignment horizontal="center" vertical="center"/>
    </xf>
    <xf numFmtId="177" fontId="14" fillId="5" borderId="55" xfId="0" applyNumberFormat="1" applyFont="1" applyFill="1" applyBorder="1" applyAlignment="1" applyProtection="1">
      <alignment horizontal="center" vertical="center"/>
    </xf>
    <xf numFmtId="177" fontId="14" fillId="0" borderId="4" xfId="1" applyNumberFormat="1" applyFont="1" applyFill="1" applyBorder="1" applyAlignment="1" applyProtection="1">
      <alignment horizontal="center" vertical="center"/>
      <protection locked="0"/>
    </xf>
    <xf numFmtId="177" fontId="14" fillId="0" borderId="54" xfId="1" applyNumberFormat="1" applyFont="1" applyFill="1" applyBorder="1" applyAlignment="1" applyProtection="1">
      <alignment horizontal="center" vertical="center"/>
      <protection locked="0"/>
    </xf>
    <xf numFmtId="0" fontId="17" fillId="0" borderId="57" xfId="0" applyFont="1" applyFill="1" applyBorder="1" applyAlignment="1" applyProtection="1">
      <alignment horizontal="left" vertical="center"/>
    </xf>
    <xf numFmtId="0" fontId="17" fillId="0" borderId="56" xfId="0" applyFont="1" applyFill="1" applyBorder="1" applyAlignment="1" applyProtection="1">
      <alignment horizontal="left" vertical="center"/>
    </xf>
    <xf numFmtId="181" fontId="6" fillId="7" borderId="35" xfId="3" applyNumberFormat="1" applyFont="1" applyFill="1" applyBorder="1" applyAlignment="1" applyProtection="1">
      <alignment horizontal="center" vertical="center"/>
      <protection locked="0"/>
    </xf>
    <xf numFmtId="181" fontId="6" fillId="7" borderId="36" xfId="3" applyNumberFormat="1" applyFont="1" applyFill="1" applyBorder="1" applyAlignment="1" applyProtection="1">
      <alignment horizontal="center" vertical="center"/>
      <protection locked="0"/>
    </xf>
    <xf numFmtId="0" fontId="6" fillId="2" borderId="37" xfId="3" applyFont="1" applyFill="1" applyBorder="1" applyAlignment="1">
      <alignment horizontal="center" vertical="center"/>
    </xf>
    <xf numFmtId="0" fontId="6" fillId="2" borderId="36" xfId="3" applyFont="1" applyFill="1" applyBorder="1" applyAlignment="1">
      <alignment horizontal="center" vertical="center"/>
    </xf>
    <xf numFmtId="9" fontId="6" fillId="2" borderId="37" xfId="2" applyFont="1" applyFill="1" applyBorder="1" applyAlignment="1">
      <alignment horizontal="center" vertical="center"/>
    </xf>
    <xf numFmtId="2" fontId="6" fillId="2" borderId="37" xfId="3" applyNumberFormat="1" applyFont="1" applyFill="1" applyBorder="1" applyAlignment="1">
      <alignment horizontal="center" vertical="center"/>
    </xf>
    <xf numFmtId="0" fontId="9" fillId="0" borderId="39" xfId="3" applyFont="1" applyBorder="1" applyAlignment="1" applyProtection="1">
      <alignment horizontal="center" vertical="center"/>
      <protection locked="0"/>
    </xf>
    <xf numFmtId="0" fontId="9" fillId="0" borderId="41" xfId="3" applyFont="1" applyBorder="1" applyAlignment="1" applyProtection="1">
      <alignment horizontal="center" vertical="center"/>
      <protection locked="0"/>
    </xf>
    <xf numFmtId="0" fontId="6" fillId="2" borderId="41" xfId="3" applyFont="1" applyFill="1" applyBorder="1" applyAlignment="1">
      <alignment horizontal="center" vertical="center"/>
    </xf>
    <xf numFmtId="0" fontId="6" fillId="2" borderId="39" xfId="3" applyFont="1" applyFill="1" applyBorder="1" applyAlignment="1">
      <alignment horizontal="center" vertical="center"/>
    </xf>
    <xf numFmtId="0" fontId="9" fillId="0" borderId="35" xfId="3" applyFont="1" applyBorder="1" applyAlignment="1" applyProtection="1">
      <alignment horizontal="center" vertical="center"/>
      <protection locked="0"/>
    </xf>
    <xf numFmtId="0" fontId="9" fillId="0" borderId="36" xfId="3" applyFont="1" applyBorder="1" applyAlignment="1" applyProtection="1">
      <alignment horizontal="center" vertical="center"/>
      <protection locked="0"/>
    </xf>
    <xf numFmtId="9" fontId="16" fillId="4" borderId="4" xfId="0" applyNumberFormat="1" applyFont="1" applyFill="1" applyBorder="1" applyAlignment="1" applyProtection="1">
      <alignment horizontal="center" vertical="center"/>
    </xf>
    <xf numFmtId="2" fontId="16" fillId="4" borderId="51" xfId="0" applyNumberFormat="1" applyFont="1" applyFill="1" applyBorder="1" applyAlignment="1" applyProtection="1">
      <alignment horizontal="center" vertical="center"/>
    </xf>
    <xf numFmtId="0" fontId="16" fillId="4" borderId="59" xfId="0" applyFont="1" applyFill="1" applyBorder="1" applyAlignment="1" applyProtection="1">
      <alignment horizontal="center" vertical="center"/>
    </xf>
    <xf numFmtId="0" fontId="16" fillId="4" borderId="51" xfId="0" applyFont="1" applyFill="1" applyBorder="1" applyAlignment="1" applyProtection="1">
      <alignment horizontal="center" vertical="center"/>
    </xf>
    <xf numFmtId="9" fontId="16" fillId="4" borderId="52" xfId="2" applyFont="1" applyFill="1" applyBorder="1" applyAlignment="1" applyProtection="1">
      <alignment horizontal="center" vertical="center"/>
    </xf>
    <xf numFmtId="9" fontId="16" fillId="4" borderId="60" xfId="2" applyFont="1" applyFill="1" applyBorder="1" applyAlignment="1" applyProtection="1">
      <alignment horizontal="center" vertical="center"/>
    </xf>
    <xf numFmtId="0" fontId="14" fillId="4" borderId="68" xfId="0" applyFont="1" applyFill="1" applyBorder="1" applyAlignment="1" applyProtection="1">
      <alignment horizontal="center" vertical="center"/>
    </xf>
    <xf numFmtId="0" fontId="14" fillId="4" borderId="13" xfId="0" applyFont="1" applyFill="1" applyBorder="1" applyAlignment="1" applyProtection="1">
      <alignment horizontal="center" vertical="center"/>
    </xf>
    <xf numFmtId="0" fontId="16" fillId="0" borderId="67" xfId="0" applyFont="1" applyFill="1" applyBorder="1" applyAlignment="1" applyProtection="1">
      <alignment horizontal="center" vertical="center"/>
      <protection locked="0"/>
    </xf>
    <xf numFmtId="0" fontId="16" fillId="0" borderId="49" xfId="0" applyFont="1" applyFill="1" applyBorder="1" applyAlignment="1" applyProtection="1">
      <alignment horizontal="center" vertical="center"/>
      <protection locked="0"/>
    </xf>
    <xf numFmtId="0" fontId="14" fillId="4" borderId="66" xfId="0" applyFont="1" applyFill="1" applyBorder="1" applyAlignment="1" applyProtection="1">
      <alignment horizontal="center" vertical="center"/>
    </xf>
    <xf numFmtId="0" fontId="6" fillId="2" borderId="4" xfId="3" applyFont="1" applyFill="1" applyBorder="1" applyAlignment="1">
      <alignment horizontal="center" vertical="center"/>
    </xf>
    <xf numFmtId="0" fontId="6" fillId="7" borderId="4" xfId="3" applyFont="1" applyFill="1" applyBorder="1" applyAlignment="1" applyProtection="1">
      <alignment horizontal="center" vertical="center"/>
      <protection locked="0"/>
    </xf>
    <xf numFmtId="0" fontId="4" fillId="2" borderId="1" xfId="3" applyFont="1" applyFill="1" applyBorder="1" applyAlignment="1">
      <alignment horizontal="center" vertical="center"/>
    </xf>
    <xf numFmtId="0" fontId="4" fillId="2" borderId="2" xfId="3" applyFont="1" applyFill="1" applyBorder="1" applyAlignment="1">
      <alignment horizontal="center" vertical="center"/>
    </xf>
    <xf numFmtId="0" fontId="4" fillId="2" borderId="9" xfId="3" applyFont="1" applyFill="1" applyBorder="1" applyAlignment="1">
      <alignment horizontal="center" vertical="center"/>
    </xf>
    <xf numFmtId="0" fontId="4" fillId="2" borderId="3" xfId="3" applyFont="1" applyFill="1" applyBorder="1" applyAlignment="1">
      <alignment horizontal="center" vertical="center"/>
    </xf>
    <xf numFmtId="2" fontId="7" fillId="5" borderId="1" xfId="3" applyNumberFormat="1" applyFont="1" applyFill="1" applyBorder="1" applyAlignment="1">
      <alignment horizontal="center" vertical="center"/>
    </xf>
    <xf numFmtId="2" fontId="7" fillId="5" borderId="7" xfId="3" applyNumberFormat="1" applyFont="1" applyFill="1" applyBorder="1" applyAlignment="1">
      <alignment horizontal="center" vertical="center"/>
    </xf>
    <xf numFmtId="0" fontId="13" fillId="0" borderId="0" xfId="0" applyFont="1" applyFill="1" applyBorder="1" applyAlignment="1">
      <alignment horizontal="center" vertical="center"/>
    </xf>
    <xf numFmtId="0" fontId="6" fillId="3" borderId="1" xfId="3" applyFont="1" applyFill="1" applyBorder="1" applyAlignment="1" applyProtection="1">
      <alignment horizontal="center" vertical="center"/>
      <protection locked="0"/>
    </xf>
    <xf numFmtId="0" fontId="6" fillId="3" borderId="7" xfId="3" applyFont="1" applyFill="1" applyBorder="1" applyAlignment="1" applyProtection="1">
      <alignment horizontal="center" vertical="center"/>
      <protection locked="0"/>
    </xf>
    <xf numFmtId="9" fontId="16" fillId="4" borderId="51" xfId="0" applyNumberFormat="1" applyFont="1" applyFill="1" applyBorder="1" applyAlignment="1" applyProtection="1">
      <alignment horizontal="center" vertical="center"/>
    </xf>
    <xf numFmtId="9" fontId="18" fillId="4" borderId="52" xfId="2" applyFont="1" applyFill="1" applyBorder="1" applyAlignment="1" applyProtection="1">
      <alignment horizontal="center" vertical="center"/>
    </xf>
    <xf numFmtId="9" fontId="18" fillId="4" borderId="60" xfId="2" applyFont="1" applyFill="1" applyBorder="1" applyAlignment="1" applyProtection="1">
      <alignment horizontal="center" vertical="center"/>
    </xf>
    <xf numFmtId="0" fontId="14" fillId="6" borderId="50" xfId="0" applyFont="1" applyFill="1" applyBorder="1" applyAlignment="1" applyProtection="1">
      <alignment horizontal="center" vertical="center"/>
    </xf>
    <xf numFmtId="0" fontId="14" fillId="6" borderId="66" xfId="0" applyFont="1" applyFill="1" applyBorder="1" applyAlignment="1" applyProtection="1">
      <alignment horizontal="center" vertical="center"/>
    </xf>
    <xf numFmtId="2" fontId="18" fillId="4" borderId="51" xfId="0" applyNumberFormat="1" applyFont="1" applyFill="1" applyBorder="1" applyAlignment="1" applyProtection="1">
      <alignment horizontal="center" vertical="center"/>
    </xf>
    <xf numFmtId="2" fontId="18" fillId="4" borderId="59" xfId="0" applyNumberFormat="1" applyFont="1" applyFill="1" applyBorder="1" applyAlignment="1" applyProtection="1">
      <alignment horizontal="center" vertical="center"/>
    </xf>
    <xf numFmtId="0" fontId="14" fillId="6" borderId="51" xfId="0" applyFont="1" applyFill="1" applyBorder="1" applyAlignment="1" applyProtection="1">
      <alignment horizontal="center" vertical="center"/>
    </xf>
    <xf numFmtId="0" fontId="14" fillId="6" borderId="59" xfId="0" applyFont="1" applyFill="1" applyBorder="1" applyAlignment="1" applyProtection="1">
      <alignment horizontal="center" vertical="center"/>
    </xf>
    <xf numFmtId="9" fontId="18" fillId="4" borderId="51" xfId="2" applyFont="1" applyFill="1" applyBorder="1" applyAlignment="1" applyProtection="1">
      <alignment horizontal="center" vertical="center"/>
    </xf>
    <xf numFmtId="9" fontId="18" fillId="4" borderId="59" xfId="2" applyFont="1" applyFill="1" applyBorder="1" applyAlignment="1" applyProtection="1">
      <alignment horizontal="center" vertical="center"/>
    </xf>
    <xf numFmtId="9" fontId="16" fillId="0" borderId="55" xfId="2" applyFont="1" applyBorder="1" applyAlignment="1" applyProtection="1">
      <alignment horizontal="center" vertical="center"/>
      <protection locked="0"/>
    </xf>
    <xf numFmtId="2" fontId="16" fillId="0" borderId="54" xfId="0" applyNumberFormat="1" applyFont="1" applyBorder="1" applyAlignment="1" applyProtection="1">
      <alignment horizontal="center" vertical="center"/>
      <protection locked="0"/>
    </xf>
    <xf numFmtId="9" fontId="16" fillId="0" borderId="4" xfId="2" applyFont="1" applyBorder="1" applyAlignment="1" applyProtection="1">
      <alignment horizontal="center" vertical="center"/>
      <protection locked="0"/>
    </xf>
    <xf numFmtId="9" fontId="16" fillId="0" borderId="54" xfId="2" applyFont="1" applyBorder="1" applyAlignment="1" applyProtection="1">
      <alignment horizontal="center" vertical="center"/>
      <protection locked="0"/>
    </xf>
    <xf numFmtId="0" fontId="42" fillId="0" borderId="7" xfId="0" applyFont="1" applyFill="1" applyBorder="1" applyAlignment="1">
      <alignment horizontal="center" vertical="center"/>
    </xf>
    <xf numFmtId="0" fontId="42" fillId="12" borderId="12" xfId="0" applyFont="1" applyFill="1" applyBorder="1" applyAlignment="1" applyProtection="1">
      <alignment horizontal="center" vertical="center"/>
      <protection locked="0"/>
    </xf>
    <xf numFmtId="0" fontId="42" fillId="12" borderId="42" xfId="0" applyFont="1" applyFill="1" applyBorder="1" applyAlignment="1" applyProtection="1">
      <alignment horizontal="center" vertical="center"/>
      <protection locked="0"/>
    </xf>
    <xf numFmtId="0" fontId="42" fillId="12" borderId="14" xfId="0" applyFont="1" applyFill="1" applyBorder="1" applyAlignment="1" applyProtection="1">
      <alignment horizontal="center" vertical="center"/>
      <protection locked="0"/>
    </xf>
    <xf numFmtId="0" fontId="42" fillId="12" borderId="16" xfId="0" applyFont="1" applyFill="1" applyBorder="1" applyAlignment="1" applyProtection="1">
      <alignment horizontal="center" vertical="center"/>
      <protection locked="0"/>
    </xf>
    <xf numFmtId="0" fontId="42" fillId="0" borderId="13" xfId="0" applyFont="1" applyFill="1" applyBorder="1" applyAlignment="1" applyProtection="1">
      <alignment horizontal="center" vertical="center"/>
      <protection locked="0"/>
    </xf>
    <xf numFmtId="0" fontId="42" fillId="0" borderId="15" xfId="0" applyFont="1" applyFill="1" applyBorder="1" applyAlignment="1" applyProtection="1">
      <alignment horizontal="center" vertical="center"/>
      <protection locked="0"/>
    </xf>
    <xf numFmtId="0" fontId="6" fillId="0" borderId="16" xfId="0" applyFont="1" applyFill="1" applyBorder="1" applyAlignment="1">
      <alignment horizontal="center" vertical="center"/>
    </xf>
    <xf numFmtId="0" fontId="42" fillId="12" borderId="6" xfId="0" applyFont="1" applyFill="1" applyBorder="1" applyAlignment="1" applyProtection="1">
      <alignment horizontal="center" vertical="center"/>
      <protection locked="0"/>
    </xf>
    <xf numFmtId="0" fontId="13" fillId="0" borderId="12" xfId="0" applyFont="1" applyFill="1" applyBorder="1" applyAlignment="1">
      <alignment vertical="center" shrinkToFit="1"/>
    </xf>
    <xf numFmtId="0" fontId="13" fillId="0" borderId="42" xfId="0" applyFont="1" applyFill="1" applyBorder="1" applyAlignment="1">
      <alignment vertical="center" shrinkToFit="1"/>
    </xf>
    <xf numFmtId="0" fontId="13" fillId="0" borderId="13" xfId="0" applyFont="1" applyFill="1" applyBorder="1" applyAlignment="1">
      <alignment vertical="center" shrinkToFit="1"/>
    </xf>
    <xf numFmtId="0" fontId="13" fillId="0" borderId="14" xfId="0" applyFont="1" applyFill="1" applyBorder="1" applyAlignment="1">
      <alignment vertical="center" shrinkToFit="1"/>
    </xf>
    <xf numFmtId="0" fontId="13" fillId="0" borderId="16" xfId="0" applyFont="1" applyFill="1" applyBorder="1" applyAlignment="1">
      <alignment vertical="center" shrinkToFit="1"/>
    </xf>
    <xf numFmtId="0" fontId="13" fillId="0" borderId="15" xfId="0" applyFont="1" applyFill="1" applyBorder="1" applyAlignment="1">
      <alignment vertical="center" shrinkToFit="1"/>
    </xf>
    <xf numFmtId="0" fontId="5" fillId="0" borderId="0" xfId="0" applyFont="1" applyFill="1" applyBorder="1" applyAlignment="1" applyProtection="1">
      <alignment horizontal="left" vertical="center"/>
      <protection locked="0"/>
    </xf>
    <xf numFmtId="0" fontId="6" fillId="12" borderId="12" xfId="0" applyFont="1" applyFill="1" applyBorder="1" applyAlignment="1" applyProtection="1">
      <alignment horizontal="left" vertical="center"/>
      <protection locked="0"/>
    </xf>
    <xf numFmtId="0" fontId="6" fillId="12" borderId="42" xfId="0" applyFont="1" applyFill="1" applyBorder="1" applyAlignment="1" applyProtection="1">
      <alignment horizontal="left" vertical="center"/>
      <protection locked="0"/>
    </xf>
    <xf numFmtId="0" fontId="6" fillId="12" borderId="13" xfId="0" applyFont="1" applyFill="1" applyBorder="1" applyAlignment="1" applyProtection="1">
      <alignment horizontal="left" vertical="center"/>
      <protection locked="0"/>
    </xf>
    <xf numFmtId="0" fontId="6" fillId="12" borderId="14" xfId="0" applyFont="1" applyFill="1" applyBorder="1" applyAlignment="1" applyProtection="1">
      <alignment horizontal="left" vertical="center"/>
      <protection locked="0"/>
    </xf>
    <xf numFmtId="0" fontId="6" fillId="12" borderId="16" xfId="0" applyFont="1" applyFill="1" applyBorder="1" applyAlignment="1" applyProtection="1">
      <alignment horizontal="left" vertical="center"/>
      <protection locked="0"/>
    </xf>
    <xf numFmtId="0" fontId="6" fillId="12" borderId="15" xfId="0" applyFont="1" applyFill="1" applyBorder="1" applyAlignment="1" applyProtection="1">
      <alignment horizontal="left" vertical="center"/>
      <protection locked="0"/>
    </xf>
    <xf numFmtId="0" fontId="6" fillId="0" borderId="78" xfId="0" applyFont="1" applyFill="1" applyBorder="1" applyAlignment="1" applyProtection="1">
      <alignment horizontal="left" vertical="center"/>
      <protection locked="0"/>
    </xf>
    <xf numFmtId="0" fontId="6" fillId="0" borderId="6" xfId="0" applyFont="1" applyFill="1" applyBorder="1" applyAlignment="1" applyProtection="1">
      <alignment horizontal="left" vertical="center"/>
      <protection locked="0"/>
    </xf>
    <xf numFmtId="0" fontId="6" fillId="0" borderId="102" xfId="0" applyFont="1" applyFill="1" applyBorder="1" applyAlignment="1" applyProtection="1">
      <alignment horizontal="left" vertical="center"/>
      <protection locked="0"/>
    </xf>
    <xf numFmtId="0" fontId="42" fillId="0" borderId="78" xfId="0" applyFont="1" applyFill="1" applyBorder="1" applyAlignment="1" applyProtection="1">
      <alignment horizontal="center" vertical="center"/>
      <protection locked="0"/>
    </xf>
    <xf numFmtId="0" fontId="42" fillId="0" borderId="79" xfId="0" applyFont="1" applyFill="1" applyBorder="1" applyAlignment="1" applyProtection="1">
      <alignment horizontal="center" vertical="center"/>
      <protection locked="0"/>
    </xf>
    <xf numFmtId="0" fontId="42" fillId="0" borderId="6" xfId="0" applyFont="1" applyFill="1" applyBorder="1" applyAlignment="1" applyProtection="1">
      <alignment horizontal="center" vertical="center"/>
      <protection locked="0"/>
    </xf>
    <xf numFmtId="0" fontId="42" fillId="0" borderId="81" xfId="0" applyFont="1" applyFill="1" applyBorder="1" applyAlignment="1" applyProtection="1">
      <alignment horizontal="center" vertical="center"/>
      <protection locked="0"/>
    </xf>
    <xf numFmtId="0" fontId="42" fillId="0" borderId="102" xfId="0" applyFont="1" applyFill="1" applyBorder="1" applyAlignment="1" applyProtection="1">
      <alignment horizontal="center" vertical="center"/>
      <protection locked="0"/>
    </xf>
    <xf numFmtId="0" fontId="42" fillId="0" borderId="103" xfId="0" applyFont="1" applyFill="1" applyBorder="1" applyAlignment="1" applyProtection="1">
      <alignment horizontal="center" vertical="center"/>
      <protection locked="0"/>
    </xf>
    <xf numFmtId="0" fontId="5" fillId="0" borderId="77" xfId="0" applyFont="1" applyBorder="1" applyAlignment="1">
      <alignment horizontal="center" vertical="center"/>
    </xf>
    <xf numFmtId="0" fontId="5" fillId="0" borderId="80" xfId="0" applyFont="1" applyBorder="1" applyAlignment="1">
      <alignment horizontal="center" vertical="center"/>
    </xf>
    <xf numFmtId="0" fontId="5" fillId="0" borderId="101" xfId="0" applyFont="1" applyBorder="1" applyAlignment="1">
      <alignment horizontal="center" vertical="center"/>
    </xf>
    <xf numFmtId="0" fontId="28" fillId="4" borderId="47" xfId="0" applyFont="1" applyFill="1" applyBorder="1" applyAlignment="1" applyProtection="1">
      <alignment horizontal="center" vertical="center" wrapText="1"/>
    </xf>
    <xf numFmtId="0" fontId="29" fillId="4" borderId="4" xfId="0" applyFont="1" applyFill="1" applyBorder="1" applyAlignment="1" applyProtection="1">
      <alignment horizontal="center" vertical="center"/>
    </xf>
    <xf numFmtId="0" fontId="29" fillId="4" borderId="50" xfId="0" applyFont="1" applyFill="1" applyBorder="1" applyAlignment="1" applyProtection="1">
      <alignment horizontal="center" vertical="center"/>
    </xf>
    <xf numFmtId="0" fontId="29" fillId="4" borderId="51" xfId="0" applyFont="1" applyFill="1" applyBorder="1" applyAlignment="1" applyProtection="1">
      <alignment horizontal="center" vertical="center"/>
    </xf>
    <xf numFmtId="0" fontId="6" fillId="2" borderId="40" xfId="3" applyFont="1" applyFill="1" applyBorder="1" applyAlignment="1">
      <alignment horizontal="center" vertical="center"/>
    </xf>
    <xf numFmtId="0" fontId="6" fillId="2" borderId="43" xfId="3" applyFont="1" applyFill="1" applyBorder="1" applyAlignment="1">
      <alignment horizontal="center" vertical="center"/>
    </xf>
    <xf numFmtId="0" fontId="6" fillId="2" borderId="31" xfId="3" applyFont="1" applyFill="1" applyBorder="1" applyAlignment="1">
      <alignment horizontal="center" vertical="center"/>
    </xf>
    <xf numFmtId="0" fontId="6" fillId="2" borderId="32" xfId="3" applyFont="1" applyFill="1" applyBorder="1" applyAlignment="1">
      <alignment horizontal="center" vertical="center"/>
    </xf>
    <xf numFmtId="0" fontId="32" fillId="0" borderId="25" xfId="3" applyFont="1" applyBorder="1" applyAlignment="1" applyProtection="1">
      <alignment horizontal="center" vertical="center"/>
      <protection locked="0"/>
    </xf>
    <xf numFmtId="0" fontId="32" fillId="0" borderId="26" xfId="3" applyFont="1" applyBorder="1" applyAlignment="1" applyProtection="1">
      <alignment horizontal="center" vertical="center"/>
      <protection locked="0"/>
    </xf>
  </cellXfs>
  <cellStyles count="94">
    <cellStyle name="パーセント" xfId="2" builtinId="5"/>
    <cellStyle name="ハイパーリンク" xfId="4" builtinId="8" hidden="1"/>
    <cellStyle name="ハイパーリンク" xfId="6" builtinId="8" hidden="1"/>
    <cellStyle name="ハイパーリンク" xfId="8" builtinId="8" hidden="1"/>
    <cellStyle name="ハイパーリンク" xfId="10" builtinId="8" hidden="1"/>
    <cellStyle name="ハイパーリンク" xfId="12" builtinId="8" hidden="1"/>
    <cellStyle name="ハイパーリンク" xfId="14" builtinId="8" hidden="1"/>
    <cellStyle name="ハイパーリンク" xfId="16" builtinId="8" hidden="1"/>
    <cellStyle name="ハイパーリンク" xfId="18" builtinId="8" hidden="1"/>
    <cellStyle name="ハイパーリンク" xfId="20" builtinId="8" hidden="1"/>
    <cellStyle name="ハイパーリンク" xfId="22" builtinId="8" hidden="1"/>
    <cellStyle name="ハイパーリンク" xfId="24" builtinId="8" hidden="1"/>
    <cellStyle name="ハイパーリンク" xfId="26" builtinId="8" hidden="1"/>
    <cellStyle name="ハイパーリンク" xfId="28" builtinId="8" hidden="1"/>
    <cellStyle name="ハイパーリンク" xfId="30" builtinId="8" hidden="1"/>
    <cellStyle name="ハイパーリンク" xfId="32" builtinId="8" hidden="1"/>
    <cellStyle name="ハイパーリンク" xfId="34" builtinId="8" hidden="1"/>
    <cellStyle name="ハイパーリンク" xfId="36" builtinId="8" hidden="1"/>
    <cellStyle name="ハイパーリンク" xfId="38" builtinId="8" hidden="1"/>
    <cellStyle name="ハイパーリンク" xfId="40" builtinId="8" hidden="1"/>
    <cellStyle name="ハイパーリンク" xfId="42" builtinId="8" hidden="1"/>
    <cellStyle name="ハイパーリンク" xfId="44" builtinId="8" hidden="1"/>
    <cellStyle name="ハイパーリンク" xfId="46" builtinId="8" hidden="1"/>
    <cellStyle name="ハイパーリンク" xfId="48" builtinId="8" hidden="1"/>
    <cellStyle name="ハイパーリンク" xfId="50" builtinId="8" hidden="1"/>
    <cellStyle name="ハイパーリンク" xfId="52" builtinId="8" hidden="1"/>
    <cellStyle name="ハイパーリンク" xfId="54" builtinId="8" hidden="1"/>
    <cellStyle name="ハイパーリンク" xfId="56" builtinId="8" hidden="1"/>
    <cellStyle name="ハイパーリンク" xfId="58" builtinId="8" hidden="1"/>
    <cellStyle name="ハイパーリンク" xfId="60" builtinId="8" hidden="1"/>
    <cellStyle name="ハイパーリンク" xfId="62" builtinId="8" hidden="1"/>
    <cellStyle name="ハイパーリンク" xfId="64" builtinId="8" hidden="1"/>
    <cellStyle name="ハイパーリンク" xfId="66" builtinId="8" hidden="1"/>
    <cellStyle name="ハイパーリンク" xfId="68" builtinId="8" hidden="1"/>
    <cellStyle name="ハイパーリンク" xfId="70" builtinId="8" hidden="1"/>
    <cellStyle name="ハイパーリンク" xfId="72" builtinId="8" hidden="1"/>
    <cellStyle name="ハイパーリンク" xfId="74" builtinId="8" hidden="1"/>
    <cellStyle name="ハイパーリンク" xfId="76" builtinId="8" hidden="1"/>
    <cellStyle name="ハイパーリンク" xfId="78" builtinId="8" hidden="1"/>
    <cellStyle name="ハイパーリンク" xfId="80" builtinId="8" hidden="1"/>
    <cellStyle name="ハイパーリンク" xfId="82" builtinId="8" hidden="1"/>
    <cellStyle name="ハイパーリンク" xfId="84" builtinId="8" hidden="1"/>
    <cellStyle name="ハイパーリンク" xfId="86" builtinId="8" hidden="1"/>
    <cellStyle name="ハイパーリンク" xfId="88" builtinId="8" hidden="1"/>
    <cellStyle name="ハイパーリンク" xfId="90" builtinId="8" hidden="1"/>
    <cellStyle name="ハイパーリンク" xfId="92" builtinId="8" hidden="1"/>
    <cellStyle name="通貨" xfId="1" builtinId="7"/>
    <cellStyle name="標準" xfId="0" builtinId="0"/>
    <cellStyle name="標準 4" xfId="3" xr:uid="{00000000-0005-0000-0000-000030000000}"/>
    <cellStyle name="表示済みのハイパーリンク" xfId="5" builtinId="9" hidden="1"/>
    <cellStyle name="表示済みのハイパーリンク" xfId="7" builtinId="9" hidden="1"/>
    <cellStyle name="表示済みのハイパーリンク" xfId="9" builtinId="9" hidden="1"/>
    <cellStyle name="表示済みのハイパーリンク" xfId="11" builtinId="9" hidden="1"/>
    <cellStyle name="表示済みのハイパーリンク" xfId="13" builtinId="9" hidden="1"/>
    <cellStyle name="表示済みのハイパーリンク" xfId="15" builtinId="9" hidden="1"/>
    <cellStyle name="表示済みのハイパーリンク" xfId="17" builtinId="9" hidden="1"/>
    <cellStyle name="表示済みのハイパーリンク" xfId="19" builtinId="9" hidden="1"/>
    <cellStyle name="表示済みのハイパーリンク" xfId="21" builtinId="9" hidden="1"/>
    <cellStyle name="表示済みのハイパーリンク" xfId="23" builtinId="9" hidden="1"/>
    <cellStyle name="表示済みのハイパーリンク" xfId="25" builtinId="9" hidden="1"/>
    <cellStyle name="表示済みのハイパーリンク" xfId="27" builtinId="9" hidden="1"/>
    <cellStyle name="表示済みのハイパーリンク" xfId="29" builtinId="9" hidden="1"/>
    <cellStyle name="表示済みのハイパーリンク" xfId="31" builtinId="9" hidden="1"/>
    <cellStyle name="表示済みのハイパーリンク" xfId="33" builtinId="9" hidden="1"/>
    <cellStyle name="表示済みのハイパーリンク" xfId="35" builtinId="9" hidden="1"/>
    <cellStyle name="表示済みのハイパーリンク" xfId="37" builtinId="9" hidden="1"/>
    <cellStyle name="表示済みのハイパーリンク" xfId="39" builtinId="9" hidden="1"/>
    <cellStyle name="表示済みのハイパーリンク" xfId="41" builtinId="9" hidden="1"/>
    <cellStyle name="表示済みのハイパーリンク" xfId="43" builtinId="9" hidden="1"/>
    <cellStyle name="表示済みのハイパーリンク" xfId="45" builtinId="9" hidden="1"/>
    <cellStyle name="表示済みのハイパーリンク" xfId="47" builtinId="9" hidden="1"/>
    <cellStyle name="表示済みのハイパーリンク" xfId="49" builtinId="9" hidden="1"/>
    <cellStyle name="表示済みのハイパーリンク" xfId="51" builtinId="9" hidden="1"/>
    <cellStyle name="表示済みのハイパーリンク" xfId="53" builtinId="9" hidden="1"/>
    <cellStyle name="表示済みのハイパーリンク" xfId="55" builtinId="9" hidden="1"/>
    <cellStyle name="表示済みのハイパーリンク" xfId="57" builtinId="9" hidden="1"/>
    <cellStyle name="表示済みのハイパーリンク" xfId="59" builtinId="9" hidden="1"/>
    <cellStyle name="表示済みのハイパーリンク" xfId="61" builtinId="9" hidden="1"/>
    <cellStyle name="表示済みのハイパーリンク" xfId="63" builtinId="9" hidden="1"/>
    <cellStyle name="表示済みのハイパーリンク" xfId="65" builtinId="9" hidden="1"/>
    <cellStyle name="表示済みのハイパーリンク" xfId="67" builtinId="9" hidden="1"/>
    <cellStyle name="表示済みのハイパーリンク" xfId="69" builtinId="9" hidden="1"/>
    <cellStyle name="表示済みのハイパーリンク" xfId="71" builtinId="9" hidden="1"/>
    <cellStyle name="表示済みのハイパーリンク" xfId="73" builtinId="9" hidden="1"/>
    <cellStyle name="表示済みのハイパーリンク" xfId="75" builtinId="9" hidden="1"/>
    <cellStyle name="表示済みのハイパーリンク" xfId="77" builtinId="9" hidden="1"/>
    <cellStyle name="表示済みのハイパーリンク" xfId="79" builtinId="9" hidden="1"/>
    <cellStyle name="表示済みのハイパーリンク" xfId="81" builtinId="9" hidden="1"/>
    <cellStyle name="表示済みのハイパーリンク" xfId="83" builtinId="9" hidden="1"/>
    <cellStyle name="表示済みのハイパーリンク" xfId="85" builtinId="9" hidden="1"/>
    <cellStyle name="表示済みのハイパーリンク" xfId="87" builtinId="9" hidden="1"/>
    <cellStyle name="表示済みのハイパーリンク" xfId="89" builtinId="9" hidden="1"/>
    <cellStyle name="表示済みのハイパーリンク" xfId="91" builtinId="9" hidden="1"/>
    <cellStyle name="表示済みのハイパーリンク" xfId="93" builtinId="9" hidden="1"/>
  </cellStyles>
  <dxfs count="2">
    <dxf>
      <fill>
        <patternFill>
          <bgColor theme="0" tint="-0.14996795556505021"/>
        </patternFill>
      </fill>
    </dxf>
    <dxf>
      <fill>
        <patternFill>
          <bgColor theme="0" tint="-0.14996795556505021"/>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支援効果集計!$AJ$18</c:f>
              <c:strCache>
                <c:ptCount val="1"/>
                <c:pt idx="0">
                  <c:v>M33.1</c:v>
                </c:pt>
              </c:strCache>
            </c:strRef>
          </c:tx>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支援効果集計!$AI$19:$AI$21</c:f>
              <c:strCache>
                <c:ptCount val="3"/>
                <c:pt idx="0">
                  <c:v>③</c:v>
                </c:pt>
                <c:pt idx="1">
                  <c:v>②</c:v>
                </c:pt>
                <c:pt idx="2">
                  <c:v>①</c:v>
                </c:pt>
              </c:strCache>
            </c:strRef>
          </c:cat>
          <c:val>
            <c:numRef>
              <c:f>支援効果集計!$AJ$19:$AJ$21</c:f>
              <c:numCache>
                <c:formatCode>0.0%</c:formatCode>
                <c:ptCount val="3"/>
                <c:pt idx="0">
                  <c:v>0</c:v>
                </c:pt>
                <c:pt idx="1">
                  <c:v>0</c:v>
                </c:pt>
                <c:pt idx="2">
                  <c:v>0</c:v>
                </c:pt>
              </c:numCache>
            </c:numRef>
          </c:val>
          <c:extLst>
            <c:ext xmlns:c16="http://schemas.microsoft.com/office/drawing/2014/chart" uri="{C3380CC4-5D6E-409C-BE32-E72D297353CC}">
              <c16:uniqueId val="{00000000-887B-4208-9A3B-DA67B6DC06BB}"/>
            </c:ext>
          </c:extLst>
        </c:ser>
        <c:ser>
          <c:idx val="1"/>
          <c:order val="1"/>
          <c:tx>
            <c:strRef>
              <c:f>支援効果集計!$AK$18</c:f>
              <c:strCache>
                <c:ptCount val="1"/>
                <c:pt idx="0">
                  <c:v>M33.1</c:v>
                </c:pt>
              </c:strCache>
            </c:strRef>
          </c:tx>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支援効果集計!$AI$19:$AI$21</c:f>
              <c:strCache>
                <c:ptCount val="3"/>
                <c:pt idx="0">
                  <c:v>③</c:v>
                </c:pt>
                <c:pt idx="1">
                  <c:v>②</c:v>
                </c:pt>
                <c:pt idx="2">
                  <c:v>①</c:v>
                </c:pt>
              </c:strCache>
            </c:strRef>
          </c:cat>
          <c:val>
            <c:numRef>
              <c:f>支援効果集計!$AK$19:$AK$21</c:f>
              <c:numCache>
                <c:formatCode>0.0%</c:formatCode>
                <c:ptCount val="3"/>
                <c:pt idx="0">
                  <c:v>0</c:v>
                </c:pt>
                <c:pt idx="1">
                  <c:v>0</c:v>
                </c:pt>
                <c:pt idx="2">
                  <c:v>0</c:v>
                </c:pt>
              </c:numCache>
            </c:numRef>
          </c:val>
          <c:extLst>
            <c:ext xmlns:c16="http://schemas.microsoft.com/office/drawing/2014/chart" uri="{C3380CC4-5D6E-409C-BE32-E72D297353CC}">
              <c16:uniqueId val="{00000001-887B-4208-9A3B-DA67B6DC06BB}"/>
            </c:ext>
          </c:extLst>
        </c:ser>
        <c:ser>
          <c:idx val="2"/>
          <c:order val="2"/>
          <c:tx>
            <c:strRef>
              <c:f>支援効果集計!$AL$18</c:f>
              <c:strCache>
                <c:ptCount val="1"/>
                <c:pt idx="0">
                  <c:v>M33.1</c:v>
                </c:pt>
              </c:strCache>
            </c:strRef>
          </c:tx>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chemeClr>
              </a:solidFill>
              <a:roun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支援効果集計!$AI$19:$AI$21</c:f>
              <c:strCache>
                <c:ptCount val="3"/>
                <c:pt idx="0">
                  <c:v>③</c:v>
                </c:pt>
                <c:pt idx="1">
                  <c:v>②</c:v>
                </c:pt>
                <c:pt idx="2">
                  <c:v>①</c:v>
                </c:pt>
              </c:strCache>
            </c:strRef>
          </c:cat>
          <c:val>
            <c:numRef>
              <c:f>支援効果集計!$AL$19:$AL$21</c:f>
              <c:numCache>
                <c:formatCode>0.0%</c:formatCode>
                <c:ptCount val="3"/>
                <c:pt idx="0">
                  <c:v>0</c:v>
                </c:pt>
                <c:pt idx="1">
                  <c:v>0</c:v>
                </c:pt>
                <c:pt idx="2">
                  <c:v>0</c:v>
                </c:pt>
              </c:numCache>
            </c:numRef>
          </c:val>
          <c:extLst>
            <c:ext xmlns:c16="http://schemas.microsoft.com/office/drawing/2014/chart" uri="{C3380CC4-5D6E-409C-BE32-E72D297353CC}">
              <c16:uniqueId val="{00000002-887B-4208-9A3B-DA67B6DC06BB}"/>
            </c:ext>
          </c:extLst>
        </c:ser>
        <c:dLbls>
          <c:dLblPos val="ctr"/>
          <c:showLegendKey val="0"/>
          <c:showVal val="1"/>
          <c:showCatName val="0"/>
          <c:showSerName val="0"/>
          <c:showPercent val="0"/>
          <c:showBubbleSize val="0"/>
        </c:dLbls>
        <c:gapWidth val="150"/>
        <c:overlap val="100"/>
        <c:axId val="1049456319"/>
        <c:axId val="1049446335"/>
      </c:barChart>
      <c:catAx>
        <c:axId val="1049456319"/>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ja-JP"/>
          </a:p>
        </c:txPr>
        <c:crossAx val="1049446335"/>
        <c:crosses val="autoZero"/>
        <c:auto val="1"/>
        <c:lblAlgn val="ctr"/>
        <c:lblOffset val="100"/>
        <c:noMultiLvlLbl val="0"/>
      </c:catAx>
      <c:valAx>
        <c:axId val="1049446335"/>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low"/>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ja-JP"/>
          </a:p>
        </c:txPr>
        <c:crossAx val="104945631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支援効果集計!$AJ$22</c:f>
              <c:strCache>
                <c:ptCount val="1"/>
                <c:pt idx="0">
                  <c:v>R3.7</c:v>
                </c:pt>
              </c:strCache>
            </c:strRef>
          </c:tx>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支援効果集計!$AI$23:$AI$25</c:f>
              <c:strCache>
                <c:ptCount val="3"/>
                <c:pt idx="0">
                  <c:v>③</c:v>
                </c:pt>
                <c:pt idx="1">
                  <c:v>②</c:v>
                </c:pt>
                <c:pt idx="2">
                  <c:v>①</c:v>
                </c:pt>
              </c:strCache>
            </c:strRef>
          </c:cat>
          <c:val>
            <c:numRef>
              <c:f>支援効果集計!$AJ$23:$AJ$25</c:f>
              <c:numCache>
                <c:formatCode>0.0%</c:formatCode>
                <c:ptCount val="3"/>
                <c:pt idx="0">
                  <c:v>0.58333333333333337</c:v>
                </c:pt>
                <c:pt idx="1">
                  <c:v>0.27692307692307694</c:v>
                </c:pt>
                <c:pt idx="2">
                  <c:v>0.21739130434782608</c:v>
                </c:pt>
              </c:numCache>
            </c:numRef>
          </c:val>
          <c:extLst>
            <c:ext xmlns:c16="http://schemas.microsoft.com/office/drawing/2014/chart" uri="{C3380CC4-5D6E-409C-BE32-E72D297353CC}">
              <c16:uniqueId val="{00000000-120E-4343-BADE-84183319F697}"/>
            </c:ext>
          </c:extLst>
        </c:ser>
        <c:ser>
          <c:idx val="1"/>
          <c:order val="1"/>
          <c:tx>
            <c:strRef>
              <c:f>支援効果集計!$AK$22</c:f>
              <c:strCache>
                <c:ptCount val="1"/>
                <c:pt idx="0">
                  <c:v>R3.8</c:v>
                </c:pt>
              </c:strCache>
            </c:strRef>
          </c:tx>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支援効果集計!$AI$23:$AI$25</c:f>
              <c:strCache>
                <c:ptCount val="3"/>
                <c:pt idx="0">
                  <c:v>③</c:v>
                </c:pt>
                <c:pt idx="1">
                  <c:v>②</c:v>
                </c:pt>
                <c:pt idx="2">
                  <c:v>①</c:v>
                </c:pt>
              </c:strCache>
            </c:strRef>
          </c:cat>
          <c:val>
            <c:numRef>
              <c:f>支援効果集計!$AK$23:$AK$25</c:f>
              <c:numCache>
                <c:formatCode>0.0%</c:formatCode>
                <c:ptCount val="3"/>
                <c:pt idx="0">
                  <c:v>0.33333333333333326</c:v>
                </c:pt>
                <c:pt idx="1">
                  <c:v>0.47692307692307689</c:v>
                </c:pt>
                <c:pt idx="2">
                  <c:v>0.65217391304347827</c:v>
                </c:pt>
              </c:numCache>
            </c:numRef>
          </c:val>
          <c:extLst>
            <c:ext xmlns:c16="http://schemas.microsoft.com/office/drawing/2014/chart" uri="{C3380CC4-5D6E-409C-BE32-E72D297353CC}">
              <c16:uniqueId val="{00000001-120E-4343-BADE-84183319F697}"/>
            </c:ext>
          </c:extLst>
        </c:ser>
        <c:ser>
          <c:idx val="2"/>
          <c:order val="2"/>
          <c:tx>
            <c:strRef>
              <c:f>支援効果集計!$AL$22</c:f>
              <c:strCache>
                <c:ptCount val="1"/>
                <c:pt idx="0">
                  <c:v>R3.9</c:v>
                </c:pt>
              </c:strCache>
            </c:strRef>
          </c:tx>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chemeClr>
              </a:solidFill>
              <a:roun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支援効果集計!$AI$23:$AI$25</c:f>
              <c:strCache>
                <c:ptCount val="3"/>
                <c:pt idx="0">
                  <c:v>③</c:v>
                </c:pt>
                <c:pt idx="1">
                  <c:v>②</c:v>
                </c:pt>
                <c:pt idx="2">
                  <c:v>①</c:v>
                </c:pt>
              </c:strCache>
            </c:strRef>
          </c:cat>
          <c:val>
            <c:numRef>
              <c:f>支援効果集計!$AL$23:$AL$25</c:f>
              <c:numCache>
                <c:formatCode>0.0%</c:formatCode>
                <c:ptCount val="3"/>
                <c:pt idx="0">
                  <c:v>0.50000000000000011</c:v>
                </c:pt>
                <c:pt idx="1">
                  <c:v>0.8307692307692307</c:v>
                </c:pt>
                <c:pt idx="2">
                  <c:v>0.43478260869565222</c:v>
                </c:pt>
              </c:numCache>
            </c:numRef>
          </c:val>
          <c:extLst>
            <c:ext xmlns:c16="http://schemas.microsoft.com/office/drawing/2014/chart" uri="{C3380CC4-5D6E-409C-BE32-E72D297353CC}">
              <c16:uniqueId val="{00000002-120E-4343-BADE-84183319F697}"/>
            </c:ext>
          </c:extLst>
        </c:ser>
        <c:dLbls>
          <c:dLblPos val="ctr"/>
          <c:showLegendKey val="0"/>
          <c:showVal val="1"/>
          <c:showCatName val="0"/>
          <c:showSerName val="0"/>
          <c:showPercent val="0"/>
          <c:showBubbleSize val="0"/>
        </c:dLbls>
        <c:gapWidth val="150"/>
        <c:overlap val="100"/>
        <c:axId val="1049456319"/>
        <c:axId val="1049446335"/>
      </c:barChart>
      <c:catAx>
        <c:axId val="1049456319"/>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ja-JP"/>
          </a:p>
        </c:txPr>
        <c:crossAx val="1049446335"/>
        <c:crosses val="autoZero"/>
        <c:auto val="1"/>
        <c:lblAlgn val="ctr"/>
        <c:lblOffset val="100"/>
        <c:noMultiLvlLbl val="0"/>
      </c:catAx>
      <c:valAx>
        <c:axId val="1049446335"/>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low"/>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ja-JP"/>
          </a:p>
        </c:txPr>
        <c:crossAx val="104945631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支援効果集計!$AJ$26</c:f>
              <c:strCache>
                <c:ptCount val="1"/>
                <c:pt idx="0">
                  <c:v>R3.10</c:v>
                </c:pt>
              </c:strCache>
            </c:strRef>
          </c:tx>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支援効果集計!$AI$27:$AI$29</c:f>
              <c:strCache>
                <c:ptCount val="3"/>
                <c:pt idx="0">
                  <c:v>③</c:v>
                </c:pt>
                <c:pt idx="1">
                  <c:v>②</c:v>
                </c:pt>
                <c:pt idx="2">
                  <c:v>①</c:v>
                </c:pt>
              </c:strCache>
            </c:strRef>
          </c:cat>
          <c:val>
            <c:numRef>
              <c:f>支援効果集計!$AJ$27:$AJ$29</c:f>
              <c:numCache>
                <c:formatCode>0.0%</c:formatCode>
                <c:ptCount val="3"/>
                <c:pt idx="0">
                  <c:v>0.35526315789473684</c:v>
                </c:pt>
                <c:pt idx="1">
                  <c:v>0.31851851851851853</c:v>
                </c:pt>
                <c:pt idx="2">
                  <c:v>0.15</c:v>
                </c:pt>
              </c:numCache>
            </c:numRef>
          </c:val>
          <c:extLst>
            <c:ext xmlns:c16="http://schemas.microsoft.com/office/drawing/2014/chart" uri="{C3380CC4-5D6E-409C-BE32-E72D297353CC}">
              <c16:uniqueId val="{00000000-32E3-4BB6-A8AC-1A9AD461C7B9}"/>
            </c:ext>
          </c:extLst>
        </c:ser>
        <c:ser>
          <c:idx val="1"/>
          <c:order val="1"/>
          <c:tx>
            <c:strRef>
              <c:f>支援効果集計!$AK$26</c:f>
              <c:strCache>
                <c:ptCount val="1"/>
                <c:pt idx="0">
                  <c:v>R3.11</c:v>
                </c:pt>
              </c:strCache>
            </c:strRef>
          </c:tx>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支援効果集計!$AI$27:$AI$29</c:f>
              <c:strCache>
                <c:ptCount val="3"/>
                <c:pt idx="0">
                  <c:v>③</c:v>
                </c:pt>
                <c:pt idx="1">
                  <c:v>②</c:v>
                </c:pt>
                <c:pt idx="2">
                  <c:v>①</c:v>
                </c:pt>
              </c:strCache>
            </c:strRef>
          </c:cat>
          <c:val>
            <c:numRef>
              <c:f>支援効果集計!$AK$27:$AK$29</c:f>
              <c:numCache>
                <c:formatCode>0.0%</c:formatCode>
                <c:ptCount val="3"/>
                <c:pt idx="0">
                  <c:v>0.52631578947368418</c:v>
                </c:pt>
                <c:pt idx="1">
                  <c:v>0.3925925925925926</c:v>
                </c:pt>
                <c:pt idx="2">
                  <c:v>0.1</c:v>
                </c:pt>
              </c:numCache>
            </c:numRef>
          </c:val>
          <c:extLst>
            <c:ext xmlns:c16="http://schemas.microsoft.com/office/drawing/2014/chart" uri="{C3380CC4-5D6E-409C-BE32-E72D297353CC}">
              <c16:uniqueId val="{00000001-32E3-4BB6-A8AC-1A9AD461C7B9}"/>
            </c:ext>
          </c:extLst>
        </c:ser>
        <c:ser>
          <c:idx val="2"/>
          <c:order val="2"/>
          <c:tx>
            <c:strRef>
              <c:f>支援効果集計!$AL$26</c:f>
              <c:strCache>
                <c:ptCount val="1"/>
                <c:pt idx="0">
                  <c:v>R3.12</c:v>
                </c:pt>
              </c:strCache>
            </c:strRef>
          </c:tx>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chemeClr>
              </a:solidFill>
              <a:roun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支援効果集計!$AI$27:$AI$29</c:f>
              <c:strCache>
                <c:ptCount val="3"/>
                <c:pt idx="0">
                  <c:v>③</c:v>
                </c:pt>
                <c:pt idx="1">
                  <c:v>②</c:v>
                </c:pt>
                <c:pt idx="2">
                  <c:v>①</c:v>
                </c:pt>
              </c:strCache>
            </c:strRef>
          </c:cat>
          <c:val>
            <c:numRef>
              <c:f>支援効果集計!$AL$27:$AL$29</c:f>
              <c:numCache>
                <c:formatCode>0.0%</c:formatCode>
                <c:ptCount val="3"/>
                <c:pt idx="0">
                  <c:v>0.38157894736842102</c:v>
                </c:pt>
                <c:pt idx="1">
                  <c:v>0.41481481481481486</c:v>
                </c:pt>
                <c:pt idx="2">
                  <c:v>9.9999999999999978E-2</c:v>
                </c:pt>
              </c:numCache>
            </c:numRef>
          </c:val>
          <c:extLst>
            <c:ext xmlns:c16="http://schemas.microsoft.com/office/drawing/2014/chart" uri="{C3380CC4-5D6E-409C-BE32-E72D297353CC}">
              <c16:uniqueId val="{00000002-32E3-4BB6-A8AC-1A9AD461C7B9}"/>
            </c:ext>
          </c:extLst>
        </c:ser>
        <c:dLbls>
          <c:dLblPos val="ctr"/>
          <c:showLegendKey val="0"/>
          <c:showVal val="1"/>
          <c:showCatName val="0"/>
          <c:showSerName val="0"/>
          <c:showPercent val="0"/>
          <c:showBubbleSize val="0"/>
        </c:dLbls>
        <c:gapWidth val="150"/>
        <c:overlap val="100"/>
        <c:axId val="1049456319"/>
        <c:axId val="1049446335"/>
      </c:barChart>
      <c:catAx>
        <c:axId val="1049456319"/>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ja-JP"/>
          </a:p>
        </c:txPr>
        <c:crossAx val="1049446335"/>
        <c:crosses val="autoZero"/>
        <c:auto val="1"/>
        <c:lblAlgn val="ctr"/>
        <c:lblOffset val="100"/>
        <c:noMultiLvlLbl val="0"/>
      </c:catAx>
      <c:valAx>
        <c:axId val="1049446335"/>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low"/>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ja-JP"/>
          </a:p>
        </c:txPr>
        <c:crossAx val="104945631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支援効果集計!$AJ$30</c:f>
              <c:strCache>
                <c:ptCount val="1"/>
                <c:pt idx="0">
                  <c:v>R4.1</c:v>
                </c:pt>
              </c:strCache>
            </c:strRef>
          </c:tx>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支援効果集計!$AI$31:$AI$33</c:f>
              <c:strCache>
                <c:ptCount val="3"/>
                <c:pt idx="0">
                  <c:v>③</c:v>
                </c:pt>
                <c:pt idx="1">
                  <c:v>②</c:v>
                </c:pt>
                <c:pt idx="2">
                  <c:v>①</c:v>
                </c:pt>
              </c:strCache>
            </c:strRef>
          </c:cat>
          <c:val>
            <c:numRef>
              <c:f>支援効果集計!$AJ$31:$AJ$33</c:f>
              <c:numCache>
                <c:formatCode>0.0%</c:formatCode>
                <c:ptCount val="3"/>
                <c:pt idx="0">
                  <c:v>6.6666666666666666E-2</c:v>
                </c:pt>
                <c:pt idx="1">
                  <c:v>5.7142857142857141E-2</c:v>
                </c:pt>
                <c:pt idx="2">
                  <c:v>0.38518518518518519</c:v>
                </c:pt>
              </c:numCache>
            </c:numRef>
          </c:val>
          <c:extLst>
            <c:ext xmlns:c16="http://schemas.microsoft.com/office/drawing/2014/chart" uri="{C3380CC4-5D6E-409C-BE32-E72D297353CC}">
              <c16:uniqueId val="{00000000-65F1-4AB7-A76C-600D07A4F78E}"/>
            </c:ext>
          </c:extLst>
        </c:ser>
        <c:ser>
          <c:idx val="1"/>
          <c:order val="1"/>
          <c:tx>
            <c:strRef>
              <c:f>支援効果集計!$AK$30</c:f>
              <c:strCache>
                <c:ptCount val="1"/>
                <c:pt idx="0">
                  <c:v>R4.2</c:v>
                </c:pt>
              </c:strCache>
            </c:strRef>
          </c:tx>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支援効果集計!$AI$31:$AI$33</c:f>
              <c:strCache>
                <c:ptCount val="3"/>
                <c:pt idx="0">
                  <c:v>③</c:v>
                </c:pt>
                <c:pt idx="1">
                  <c:v>②</c:v>
                </c:pt>
                <c:pt idx="2">
                  <c:v>①</c:v>
                </c:pt>
              </c:strCache>
            </c:strRef>
          </c:cat>
          <c:val>
            <c:numRef>
              <c:f>支援効果集計!$AK$31:$AK$33</c:f>
              <c:numCache>
                <c:formatCode>0.0%</c:formatCode>
                <c:ptCount val="3"/>
                <c:pt idx="0">
                  <c:v>0.33333333333333337</c:v>
                </c:pt>
                <c:pt idx="1">
                  <c:v>0.1142857142857143</c:v>
                </c:pt>
                <c:pt idx="2">
                  <c:v>0</c:v>
                </c:pt>
              </c:numCache>
            </c:numRef>
          </c:val>
          <c:extLst>
            <c:ext xmlns:c16="http://schemas.microsoft.com/office/drawing/2014/chart" uri="{C3380CC4-5D6E-409C-BE32-E72D297353CC}">
              <c16:uniqueId val="{00000001-65F1-4AB7-A76C-600D07A4F78E}"/>
            </c:ext>
          </c:extLst>
        </c:ser>
        <c:ser>
          <c:idx val="2"/>
          <c:order val="2"/>
          <c:tx>
            <c:strRef>
              <c:f>支援効果集計!$AL$30</c:f>
              <c:strCache>
                <c:ptCount val="1"/>
                <c:pt idx="0">
                  <c:v>R4.3</c:v>
                </c:pt>
              </c:strCache>
            </c:strRef>
          </c:tx>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chemeClr>
              </a:solidFill>
              <a:roun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支援効果集計!$AI$31:$AI$33</c:f>
              <c:strCache>
                <c:ptCount val="3"/>
                <c:pt idx="0">
                  <c:v>③</c:v>
                </c:pt>
                <c:pt idx="1">
                  <c:v>②</c:v>
                </c:pt>
                <c:pt idx="2">
                  <c:v>①</c:v>
                </c:pt>
              </c:strCache>
            </c:strRef>
          </c:cat>
          <c:val>
            <c:numRef>
              <c:f>支援効果集計!$AL$31:$AL$33</c:f>
              <c:numCache>
                <c:formatCode>0.0%</c:formatCode>
                <c:ptCount val="3"/>
                <c:pt idx="0">
                  <c:v>0.99999999999999989</c:v>
                </c:pt>
                <c:pt idx="1">
                  <c:v>5.7142857142857134E-2</c:v>
                </c:pt>
                <c:pt idx="2">
                  <c:v>0.4555555555555556</c:v>
                </c:pt>
              </c:numCache>
            </c:numRef>
          </c:val>
          <c:extLst>
            <c:ext xmlns:c16="http://schemas.microsoft.com/office/drawing/2014/chart" uri="{C3380CC4-5D6E-409C-BE32-E72D297353CC}">
              <c16:uniqueId val="{00000002-65F1-4AB7-A76C-600D07A4F78E}"/>
            </c:ext>
          </c:extLst>
        </c:ser>
        <c:dLbls>
          <c:dLblPos val="ctr"/>
          <c:showLegendKey val="0"/>
          <c:showVal val="1"/>
          <c:showCatName val="0"/>
          <c:showSerName val="0"/>
          <c:showPercent val="0"/>
          <c:showBubbleSize val="0"/>
        </c:dLbls>
        <c:gapWidth val="150"/>
        <c:overlap val="100"/>
        <c:axId val="1049456319"/>
        <c:axId val="1049446335"/>
      </c:barChart>
      <c:catAx>
        <c:axId val="1049456319"/>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ja-JP"/>
          </a:p>
        </c:txPr>
        <c:crossAx val="1049446335"/>
        <c:crosses val="autoZero"/>
        <c:auto val="1"/>
        <c:lblAlgn val="ctr"/>
        <c:lblOffset val="100"/>
        <c:noMultiLvlLbl val="0"/>
      </c:catAx>
      <c:valAx>
        <c:axId val="1049446335"/>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low"/>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ja-JP"/>
          </a:p>
        </c:txPr>
        <c:crossAx val="104945631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1">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301">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1">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1">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10</xdr:col>
      <xdr:colOff>28575</xdr:colOff>
      <xdr:row>17</xdr:row>
      <xdr:rowOff>19051</xdr:rowOff>
    </xdr:from>
    <xdr:to>
      <xdr:col>19</xdr:col>
      <xdr:colOff>461964</xdr:colOff>
      <xdr:row>20</xdr:row>
      <xdr:rowOff>266701</xdr:rowOff>
    </xdr:to>
    <xdr:graphicFrame macro="">
      <xdr:nvGraphicFramePr>
        <xdr:cNvPr id="2" name="グラフ 1">
          <a:extLst>
            <a:ext uri="{FF2B5EF4-FFF2-40B4-BE49-F238E27FC236}">
              <a16:creationId xmlns:a16="http://schemas.microsoft.com/office/drawing/2014/main" id="{6BCED19D-DE20-442A-8783-8042593E6F2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28575</xdr:colOff>
      <xdr:row>21</xdr:row>
      <xdr:rowOff>22226</xdr:rowOff>
    </xdr:from>
    <xdr:to>
      <xdr:col>19</xdr:col>
      <xdr:colOff>461964</xdr:colOff>
      <xdr:row>24</xdr:row>
      <xdr:rowOff>269876</xdr:rowOff>
    </xdr:to>
    <xdr:graphicFrame macro="">
      <xdr:nvGraphicFramePr>
        <xdr:cNvPr id="8" name="グラフ 7">
          <a:extLst>
            <a:ext uri="{FF2B5EF4-FFF2-40B4-BE49-F238E27FC236}">
              <a16:creationId xmlns:a16="http://schemas.microsoft.com/office/drawing/2014/main" id="{BA90E85B-ED28-42BD-897C-70CB1AEFC2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28575</xdr:colOff>
      <xdr:row>25</xdr:row>
      <xdr:rowOff>25401</xdr:rowOff>
    </xdr:from>
    <xdr:to>
      <xdr:col>19</xdr:col>
      <xdr:colOff>461964</xdr:colOff>
      <xdr:row>28</xdr:row>
      <xdr:rowOff>273051</xdr:rowOff>
    </xdr:to>
    <xdr:graphicFrame macro="">
      <xdr:nvGraphicFramePr>
        <xdr:cNvPr id="9" name="グラフ 8">
          <a:extLst>
            <a:ext uri="{FF2B5EF4-FFF2-40B4-BE49-F238E27FC236}">
              <a16:creationId xmlns:a16="http://schemas.microsoft.com/office/drawing/2014/main" id="{40D56A15-F8B9-427B-AAEF-3CB0A32784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28575</xdr:colOff>
      <xdr:row>29</xdr:row>
      <xdr:rowOff>28575</xdr:rowOff>
    </xdr:from>
    <xdr:to>
      <xdr:col>19</xdr:col>
      <xdr:colOff>461964</xdr:colOff>
      <xdr:row>32</xdr:row>
      <xdr:rowOff>276225</xdr:rowOff>
    </xdr:to>
    <xdr:graphicFrame macro="">
      <xdr:nvGraphicFramePr>
        <xdr:cNvPr id="10" name="グラフ 9">
          <a:extLst>
            <a:ext uri="{FF2B5EF4-FFF2-40B4-BE49-F238E27FC236}">
              <a16:creationId xmlns:a16="http://schemas.microsoft.com/office/drawing/2014/main" id="{25F3DA72-63EC-4927-AAD1-DCD4C8BFE1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54E33-257D-4791-8D8E-D6E0F236D25E}">
  <dimension ref="B1:AX34"/>
  <sheetViews>
    <sheetView workbookViewId="0"/>
  </sheetViews>
  <sheetFormatPr defaultColWidth="8.796875" defaultRowHeight="14.4"/>
  <cols>
    <col min="1" max="1" width="4.19921875" customWidth="1"/>
    <col min="2" max="2" width="3.796875" customWidth="1"/>
    <col min="3" max="3" width="10.5" bestFit="1" customWidth="1"/>
    <col min="4" max="4" width="3.5" bestFit="1" customWidth="1"/>
    <col min="5" max="5" width="12" customWidth="1"/>
    <col min="6" max="6" width="3.5" bestFit="1" customWidth="1"/>
    <col min="7" max="7" width="10.5" bestFit="1" customWidth="1"/>
    <col min="8" max="8" width="3.5" bestFit="1" customWidth="1"/>
    <col min="9" max="9" width="12" customWidth="1"/>
    <col min="10" max="10" width="4.69921875" customWidth="1"/>
    <col min="11" max="11" width="10.5" bestFit="1" customWidth="1"/>
    <col min="12" max="12" width="3.5" bestFit="1" customWidth="1"/>
    <col min="13" max="13" width="12" customWidth="1"/>
    <col min="14" max="14" width="4.69921875" customWidth="1"/>
    <col min="15" max="15" width="10.5" bestFit="1" customWidth="1"/>
    <col min="16" max="16" width="3.5" bestFit="1" customWidth="1"/>
    <col min="17" max="17" width="12" customWidth="1"/>
    <col min="18" max="18" width="3.5" bestFit="1" customWidth="1"/>
    <col min="19" max="19" width="10.5" bestFit="1" customWidth="1"/>
    <col min="20" max="20" width="3.5" bestFit="1" customWidth="1"/>
    <col min="21" max="21" width="12" customWidth="1"/>
    <col min="22" max="22" width="4.69921875" customWidth="1"/>
    <col min="23" max="23" width="10.5" bestFit="1" customWidth="1"/>
    <col min="24" max="24" width="3.5" bestFit="1" customWidth="1"/>
    <col min="25" max="25" width="12" customWidth="1"/>
    <col min="26" max="26" width="4.69921875" customWidth="1"/>
    <col min="27" max="27" width="11.69921875" bestFit="1" customWidth="1"/>
    <col min="28" max="28" width="3.5" bestFit="1" customWidth="1"/>
    <col min="29" max="29" width="11.69921875" bestFit="1" customWidth="1"/>
    <col min="30" max="30" width="3.5" bestFit="1" customWidth="1"/>
    <col min="31" max="31" width="11.69921875" bestFit="1" customWidth="1"/>
    <col min="32" max="32" width="3.5" bestFit="1" customWidth="1"/>
    <col min="33" max="33" width="11.69921875" bestFit="1" customWidth="1"/>
    <col min="34" max="34" width="3.5" bestFit="1" customWidth="1"/>
    <col min="35" max="35" width="11.69921875" bestFit="1" customWidth="1"/>
    <col min="36" max="36" width="3.5" bestFit="1" customWidth="1"/>
    <col min="37" max="37" width="11.69921875" bestFit="1" customWidth="1"/>
    <col min="38" max="38" width="3.5" bestFit="1" customWidth="1"/>
    <col min="39" max="39" width="11.69921875" bestFit="1" customWidth="1"/>
    <col min="40" max="40" width="3.5" bestFit="1" customWidth="1"/>
    <col min="41" max="41" width="11.69921875" bestFit="1" customWidth="1"/>
    <col min="42" max="42" width="3.5" bestFit="1" customWidth="1"/>
    <col min="43" max="43" width="11.69921875" bestFit="1" customWidth="1"/>
    <col min="44" max="44" width="3.5" bestFit="1" customWidth="1"/>
    <col min="45" max="45" width="11.69921875" bestFit="1" customWidth="1"/>
    <col min="46" max="46" width="3.5" bestFit="1" customWidth="1"/>
    <col min="47" max="47" width="11.69921875" bestFit="1" customWidth="1"/>
    <col min="48" max="48" width="3.5" bestFit="1" customWidth="1"/>
    <col min="49" max="49" width="11.69921875" bestFit="1" customWidth="1"/>
    <col min="50" max="50" width="3.5" bestFit="1" customWidth="1"/>
  </cols>
  <sheetData>
    <row r="1" spans="2:50" ht="15" thickBot="1">
      <c r="C1" s="83">
        <v>2021</v>
      </c>
      <c r="D1" t="s">
        <v>80</v>
      </c>
      <c r="O1" s="57"/>
      <c r="P1" s="57"/>
      <c r="AA1" s="57"/>
      <c r="AB1" s="57"/>
      <c r="AM1" s="57"/>
      <c r="AN1" s="57"/>
    </row>
    <row r="2" spans="2:50">
      <c r="C2" s="100" t="s">
        <v>81</v>
      </c>
      <c r="D2" s="101"/>
      <c r="E2" s="101"/>
      <c r="F2" s="101"/>
      <c r="G2" s="101"/>
      <c r="H2" s="101"/>
      <c r="I2" s="101"/>
      <c r="J2" s="101"/>
      <c r="K2" s="101"/>
      <c r="L2" s="101"/>
      <c r="M2" s="101"/>
      <c r="N2" s="102"/>
      <c r="O2" s="100" t="s">
        <v>82</v>
      </c>
      <c r="P2" s="101"/>
      <c r="Q2" s="101"/>
      <c r="R2" s="101"/>
      <c r="S2" s="101"/>
      <c r="T2" s="101"/>
      <c r="U2" s="101"/>
      <c r="V2" s="101"/>
      <c r="W2" s="101"/>
      <c r="X2" s="101"/>
      <c r="Y2" s="101"/>
      <c r="Z2" s="102"/>
      <c r="AA2" s="100" t="s">
        <v>83</v>
      </c>
      <c r="AB2" s="101"/>
      <c r="AC2" s="101"/>
      <c r="AD2" s="101"/>
      <c r="AE2" s="101"/>
      <c r="AF2" s="101"/>
      <c r="AG2" s="101"/>
      <c r="AH2" s="101"/>
      <c r="AI2" s="101"/>
      <c r="AJ2" s="101"/>
      <c r="AK2" s="101"/>
      <c r="AL2" s="102"/>
      <c r="AM2" s="100" t="s">
        <v>84</v>
      </c>
      <c r="AN2" s="101"/>
      <c r="AO2" s="101"/>
      <c r="AP2" s="101"/>
      <c r="AQ2" s="101"/>
      <c r="AR2" s="101"/>
      <c r="AS2" s="101"/>
      <c r="AT2" s="101"/>
      <c r="AU2" s="101"/>
      <c r="AV2" s="101"/>
      <c r="AW2" s="101"/>
      <c r="AX2" s="102"/>
    </row>
    <row r="3" spans="2:50">
      <c r="C3" s="103"/>
      <c r="D3" s="91"/>
      <c r="E3" s="88" t="str">
        <f>TEXT(C4,"m月 営業日")</f>
        <v>4月 営業日</v>
      </c>
      <c r="F3" s="88"/>
      <c r="G3" s="94"/>
      <c r="H3" s="91"/>
      <c r="I3" s="88" t="str">
        <f>TEXT(G4,"m月 営業日")</f>
        <v>5月 営業日</v>
      </c>
      <c r="J3" s="95"/>
      <c r="K3" s="91"/>
      <c r="L3" s="91"/>
      <c r="M3" s="88" t="str">
        <f>TEXT(K4,"m月 営業日")</f>
        <v>6月 営業日</v>
      </c>
      <c r="N3" s="104"/>
      <c r="O3" s="103"/>
      <c r="P3" s="91"/>
      <c r="Q3" s="88" t="str">
        <f>TEXT(O4,"m月 営業日")</f>
        <v>7月 営業日</v>
      </c>
      <c r="R3" s="88"/>
      <c r="S3" s="94"/>
      <c r="T3" s="91"/>
      <c r="U3" s="88" t="str">
        <f>TEXT(S4,"m月 営業日")</f>
        <v>8月 営業日</v>
      </c>
      <c r="V3" s="95"/>
      <c r="W3" s="91"/>
      <c r="X3" s="91"/>
      <c r="Y3" s="88" t="str">
        <f>TEXT(W4,"m月 営業日")</f>
        <v>9月 営業日</v>
      </c>
      <c r="Z3" s="104"/>
      <c r="AA3" s="103"/>
      <c r="AB3" s="91"/>
      <c r="AC3" s="88" t="str">
        <f>TEXT(AA4,"m月 営業日")</f>
        <v>10月 営業日</v>
      </c>
      <c r="AD3" s="88"/>
      <c r="AE3" s="94"/>
      <c r="AF3" s="91"/>
      <c r="AG3" s="88" t="str">
        <f>TEXT(AE4,"m月 営業日")</f>
        <v>11月 営業日</v>
      </c>
      <c r="AH3" s="95"/>
      <c r="AI3" s="91"/>
      <c r="AJ3" s="91"/>
      <c r="AK3" s="88" t="str">
        <f>TEXT(AI4,"m月 営業日")</f>
        <v>12月 営業日</v>
      </c>
      <c r="AL3" s="104"/>
      <c r="AM3" s="103"/>
      <c r="AN3" s="91"/>
      <c r="AO3" s="88" t="str">
        <f>TEXT(AM4,"m月 営業日")</f>
        <v>1月 営業日</v>
      </c>
      <c r="AP3" s="88"/>
      <c r="AQ3" s="94"/>
      <c r="AR3" s="91"/>
      <c r="AS3" s="88" t="str">
        <f>TEXT(AQ4,"m月 営業日")</f>
        <v>2月 営業日</v>
      </c>
      <c r="AT3" s="95"/>
      <c r="AU3" s="91"/>
      <c r="AV3" s="91"/>
      <c r="AW3" s="88" t="str">
        <f>TEXT(AU4,"m月 営業日")</f>
        <v>3月 営業日</v>
      </c>
      <c r="AX3" s="104"/>
    </row>
    <row r="4" spans="2:50">
      <c r="B4">
        <v>1</v>
      </c>
      <c r="C4" s="105">
        <f>DATE(C1,4,1)</f>
        <v>44287</v>
      </c>
      <c r="D4" s="86" t="str">
        <f t="shared" ref="D4:D33" si="0">TEXT(C4,"aaa")</f>
        <v>木</v>
      </c>
      <c r="E4" s="84">
        <f t="shared" ref="E4:E33" si="1">IF(D4="日","",C4)</f>
        <v>44287</v>
      </c>
      <c r="F4" s="92">
        <f t="array" ref="F4">IFERROR(SMALL(IF(E$4:E$34&lt;&gt;"",E$4:E$34,""),$B4),"")</f>
        <v>44287</v>
      </c>
      <c r="G4" s="96">
        <f>EDATE(C4,1)</f>
        <v>44317</v>
      </c>
      <c r="H4" s="86" t="str">
        <f t="shared" ref="H4:H34" si="2">TEXT(G4,"aaa")</f>
        <v>土</v>
      </c>
      <c r="I4" s="84">
        <f t="shared" ref="I4:I34" si="3">IF(H4="日","",G4)</f>
        <v>44317</v>
      </c>
      <c r="J4" s="97">
        <f t="array" ref="J4">IFERROR(SMALL(IF(I$4:I$34&lt;&gt;"",I$4:I$34,""),$B4),"")</f>
        <v>44317</v>
      </c>
      <c r="K4" s="89">
        <f>EDATE(G4,1)</f>
        <v>44348</v>
      </c>
      <c r="L4" s="86" t="str">
        <f t="shared" ref="L4:L33" si="4">TEXT(K4,"aaa")</f>
        <v>火</v>
      </c>
      <c r="M4" s="84">
        <f t="shared" ref="M4:M33" si="5">IF(L4="日","",K4)</f>
        <v>44348</v>
      </c>
      <c r="N4" s="106">
        <f t="array" ref="N4">IFERROR(SMALL(IF(M$4:M$34&lt;&gt;"",M$4:M$34,""),$B4),"")</f>
        <v>44348</v>
      </c>
      <c r="O4" s="105">
        <f>EDATE(K4,1)</f>
        <v>44378</v>
      </c>
      <c r="P4" s="86" t="str">
        <f t="shared" ref="P4:P33" si="6">TEXT(O4,"aaa")</f>
        <v>木</v>
      </c>
      <c r="Q4" s="84">
        <f t="shared" ref="Q4:Q33" si="7">IF(P4="日","",O4)</f>
        <v>44378</v>
      </c>
      <c r="R4" s="92">
        <f t="array" ref="R4">IFERROR(SMALL(IF(Q$4:Q$34&lt;&gt;"",Q$4:Q$34,""),$B4),"")</f>
        <v>44378</v>
      </c>
      <c r="S4" s="96">
        <f>EDATE(O4,1)</f>
        <v>44409</v>
      </c>
      <c r="T4" s="86" t="str">
        <f t="shared" ref="T4:T34" si="8">TEXT(S4,"aaa")</f>
        <v>日</v>
      </c>
      <c r="U4" s="84" t="str">
        <f t="shared" ref="U4:U34" si="9">IF(T4="日","",S4)</f>
        <v/>
      </c>
      <c r="V4" s="97">
        <f t="array" ref="V4">IFERROR(SMALL(IF(U$4:U$34&lt;&gt;"",U$4:U$34,""),$B4),"")</f>
        <v>44410</v>
      </c>
      <c r="W4" s="89">
        <f>EDATE(S4,1)</f>
        <v>44440</v>
      </c>
      <c r="X4" s="86" t="str">
        <f t="shared" ref="X4:X33" si="10">TEXT(W4,"aaa")</f>
        <v>水</v>
      </c>
      <c r="Y4" s="84">
        <f t="shared" ref="Y4:Y33" si="11">IF(X4="日","",W4)</f>
        <v>44440</v>
      </c>
      <c r="Z4" s="106">
        <f t="array" ref="Z4">IFERROR(SMALL(IF(Y$4:Y$34&lt;&gt;"",Y$4:Y$34,""),$B4),"")</f>
        <v>44440</v>
      </c>
      <c r="AA4" s="105">
        <f>EDATE(W4,1)</f>
        <v>44470</v>
      </c>
      <c r="AB4" s="86" t="str">
        <f t="shared" ref="AB4:AB33" si="12">TEXT(AA4,"aaa")</f>
        <v>金</v>
      </c>
      <c r="AC4" s="84">
        <f t="shared" ref="AC4:AC33" si="13">IF(AB4="日","",AA4)</f>
        <v>44470</v>
      </c>
      <c r="AD4" s="92">
        <f t="array" ref="AD4">IFERROR(SMALL(IF(AC$4:AC$34&lt;&gt;"",AC$4:AC$34,""),$B4),"")</f>
        <v>44470</v>
      </c>
      <c r="AE4" s="96">
        <f>EDATE(AA4,1)</f>
        <v>44501</v>
      </c>
      <c r="AF4" s="86" t="str">
        <f t="shared" ref="AF4:AF33" si="14">TEXT(AE4,"aaa")</f>
        <v>月</v>
      </c>
      <c r="AG4" s="84">
        <f t="shared" ref="AG4:AG33" si="15">IF(AF4="日","",AE4)</f>
        <v>44501</v>
      </c>
      <c r="AH4" s="97">
        <f t="array" ref="AH4">IFERROR(SMALL(IF(AG$4:AG$34&lt;&gt;"",AG$4:AG$34,""),$B4),"")</f>
        <v>44501</v>
      </c>
      <c r="AI4" s="89">
        <f>EDATE(AE4,1)</f>
        <v>44531</v>
      </c>
      <c r="AJ4" s="86" t="str">
        <f t="shared" ref="AJ4:AJ33" si="16">TEXT(AI4,"aaa")</f>
        <v>水</v>
      </c>
      <c r="AK4" s="84">
        <f t="shared" ref="AK4:AK31" si="17">IF(AJ4="日","",AI4)</f>
        <v>44531</v>
      </c>
      <c r="AL4" s="106">
        <f t="array" ref="AL4">IFERROR(SMALL(IF(AK$4:AK$34&lt;&gt;"",AK$4:AK$34,""),$B4),"")</f>
        <v>44531</v>
      </c>
      <c r="AM4" s="105">
        <f>EDATE(AI4,1)</f>
        <v>44562</v>
      </c>
      <c r="AN4" s="86" t="str">
        <f t="shared" ref="AN4:AN33" si="18">TEXT(AM4,"aaa")</f>
        <v>土</v>
      </c>
      <c r="AO4" s="117"/>
      <c r="AP4" s="92">
        <f t="array" ref="AP4">IFERROR(SMALL(IF(AO$4:AO$34&lt;&gt;"",AO$4:AO$34,""),$B4),"")</f>
        <v>44565</v>
      </c>
      <c r="AQ4" s="96">
        <f>EDATE(AM4,1)</f>
        <v>44593</v>
      </c>
      <c r="AR4" s="86" t="str">
        <f t="shared" ref="AR4:AR31" si="19">TEXT(AQ4,"aaa")</f>
        <v>火</v>
      </c>
      <c r="AS4" s="84">
        <f t="shared" ref="AS4:AS31" si="20">IF(AR4="日","",AQ4)</f>
        <v>44593</v>
      </c>
      <c r="AT4" s="97">
        <f t="array" ref="AT4">IFERROR(SMALL(IF(AS$4:AS$34&lt;&gt;"",AS$4:AS$34,""),$B4),"")</f>
        <v>44593</v>
      </c>
      <c r="AU4" s="89">
        <f>EDATE(AQ4,1)</f>
        <v>44621</v>
      </c>
      <c r="AV4" s="86" t="str">
        <f t="shared" ref="AV4:AV33" si="21">TEXT(AU4,"aaa")</f>
        <v>火</v>
      </c>
      <c r="AW4" s="84">
        <f t="shared" ref="AW4:AW33" si="22">IF(AV4="日","",AU4)</f>
        <v>44621</v>
      </c>
      <c r="AX4" s="106">
        <f t="array" ref="AX4">IFERROR(SMALL(IF(AW$4:AW$34&lt;&gt;"",AW$4:AW$34,""),$B4),"")</f>
        <v>44621</v>
      </c>
    </row>
    <row r="5" spans="2:50">
      <c r="B5">
        <v>2</v>
      </c>
      <c r="C5" s="107">
        <f t="shared" ref="C5:C33" si="23">C4+1</f>
        <v>44288</v>
      </c>
      <c r="D5" s="87" t="str">
        <f t="shared" si="0"/>
        <v>金</v>
      </c>
      <c r="E5" s="85">
        <f t="shared" si="1"/>
        <v>44288</v>
      </c>
      <c r="F5" s="93">
        <f t="array" ref="F5">IFERROR(SMALL(IF(E$4:E$34&lt;&gt;"",E$4:E$34,""),$B5),"")</f>
        <v>44288</v>
      </c>
      <c r="G5" s="98">
        <f t="shared" ref="G5:G34" si="24">G4+1</f>
        <v>44318</v>
      </c>
      <c r="H5" s="87" t="str">
        <f t="shared" si="2"/>
        <v>日</v>
      </c>
      <c r="I5" s="85" t="str">
        <f t="shared" si="3"/>
        <v/>
      </c>
      <c r="J5" s="99">
        <f t="array" ref="J5">IFERROR(SMALL(IF(I$4:I$34&lt;&gt;"",I$4:I$34,""),$B5),"")</f>
        <v>44319</v>
      </c>
      <c r="K5" s="90">
        <f t="shared" ref="K5:K33" si="25">K4+1</f>
        <v>44349</v>
      </c>
      <c r="L5" s="87" t="str">
        <f t="shared" si="4"/>
        <v>水</v>
      </c>
      <c r="M5" s="85">
        <f t="shared" si="5"/>
        <v>44349</v>
      </c>
      <c r="N5" s="108">
        <f t="array" ref="N5">IFERROR(SMALL(IF(M$4:M$34&lt;&gt;"",M$4:M$34,""),$B5),"")</f>
        <v>44349</v>
      </c>
      <c r="O5" s="107">
        <f t="shared" ref="O5:O34" si="26">O4+1</f>
        <v>44379</v>
      </c>
      <c r="P5" s="87" t="str">
        <f t="shared" si="6"/>
        <v>金</v>
      </c>
      <c r="Q5" s="85">
        <f t="shared" si="7"/>
        <v>44379</v>
      </c>
      <c r="R5" s="93">
        <f t="array" ref="R5">IFERROR(SMALL(IF(Q$4:Q$34&lt;&gt;"",Q$4:Q$34,""),$B5),"")</f>
        <v>44379</v>
      </c>
      <c r="S5" s="98">
        <f t="shared" ref="S5:S34" si="27">S4+1</f>
        <v>44410</v>
      </c>
      <c r="T5" s="87" t="str">
        <f t="shared" si="8"/>
        <v>月</v>
      </c>
      <c r="U5" s="85">
        <f t="shared" si="9"/>
        <v>44410</v>
      </c>
      <c r="V5" s="99">
        <f t="array" ref="V5">IFERROR(SMALL(IF(U$4:U$34&lt;&gt;"",U$4:U$34,""),$B5),"")</f>
        <v>44411</v>
      </c>
      <c r="W5" s="90">
        <f t="shared" ref="W5:W33" si="28">W4+1</f>
        <v>44441</v>
      </c>
      <c r="X5" s="87" t="str">
        <f t="shared" si="10"/>
        <v>木</v>
      </c>
      <c r="Y5" s="85">
        <f t="shared" si="11"/>
        <v>44441</v>
      </c>
      <c r="Z5" s="108">
        <f t="array" ref="Z5">IFERROR(SMALL(IF(Y$4:Y$34&lt;&gt;"",Y$4:Y$34,""),$B5),"")</f>
        <v>44441</v>
      </c>
      <c r="AA5" s="107">
        <f t="shared" ref="AA5:AA34" si="29">AA4+1</f>
        <v>44471</v>
      </c>
      <c r="AB5" s="87" t="str">
        <f t="shared" si="12"/>
        <v>土</v>
      </c>
      <c r="AC5" s="85">
        <f t="shared" si="13"/>
        <v>44471</v>
      </c>
      <c r="AD5" s="93">
        <f t="array" ref="AD5">IFERROR(SMALL(IF(AC$4:AC$34&lt;&gt;"",AC$4:AC$34,""),$B5),"")</f>
        <v>44471</v>
      </c>
      <c r="AE5" s="98">
        <f t="shared" ref="AE5:AE33" si="30">AE4+1</f>
        <v>44502</v>
      </c>
      <c r="AF5" s="87" t="str">
        <f t="shared" si="14"/>
        <v>火</v>
      </c>
      <c r="AG5" s="85">
        <f t="shared" si="15"/>
        <v>44502</v>
      </c>
      <c r="AH5" s="99">
        <f t="array" ref="AH5">IFERROR(SMALL(IF(AG$4:AG$34&lt;&gt;"",AG$4:AG$34,""),$B5),"")</f>
        <v>44502</v>
      </c>
      <c r="AI5" s="90">
        <f t="shared" ref="AI5:AI34" si="31">AI4+1</f>
        <v>44532</v>
      </c>
      <c r="AJ5" s="87" t="str">
        <f t="shared" si="16"/>
        <v>木</v>
      </c>
      <c r="AK5" s="85">
        <f t="shared" si="17"/>
        <v>44532</v>
      </c>
      <c r="AL5" s="108">
        <f t="array" ref="AL5">IFERROR(SMALL(IF(AK$4:AK$34&lt;&gt;"",AK$4:AK$34,""),$B5),"")</f>
        <v>44532</v>
      </c>
      <c r="AM5" s="107">
        <f t="shared" ref="AM5:AM34" si="32">AM4+1</f>
        <v>44563</v>
      </c>
      <c r="AN5" s="87" t="str">
        <f t="shared" si="18"/>
        <v>日</v>
      </c>
      <c r="AO5" s="118"/>
      <c r="AP5" s="93">
        <f t="array" ref="AP5">IFERROR(SMALL(IF(AO$4:AO$34&lt;&gt;"",AO$4:AO$34,""),$B5),"")</f>
        <v>44566</v>
      </c>
      <c r="AQ5" s="98">
        <f t="shared" ref="AQ5:AQ31" si="33">AQ4+1</f>
        <v>44594</v>
      </c>
      <c r="AR5" s="87" t="str">
        <f t="shared" si="19"/>
        <v>水</v>
      </c>
      <c r="AS5" s="85">
        <f t="shared" si="20"/>
        <v>44594</v>
      </c>
      <c r="AT5" s="99">
        <f t="array" ref="AT5">IFERROR(SMALL(IF(AS$4:AS$34&lt;&gt;"",AS$4:AS$34,""),$B5),"")</f>
        <v>44594</v>
      </c>
      <c r="AU5" s="90">
        <f t="shared" ref="AU5:AU34" si="34">AU4+1</f>
        <v>44622</v>
      </c>
      <c r="AV5" s="87" t="str">
        <f t="shared" si="21"/>
        <v>水</v>
      </c>
      <c r="AW5" s="85">
        <f t="shared" si="22"/>
        <v>44622</v>
      </c>
      <c r="AX5" s="108">
        <f t="array" ref="AX5">IFERROR(SMALL(IF(AW$4:AW$34&lt;&gt;"",AW$4:AW$34,""),$B5),"")</f>
        <v>44622</v>
      </c>
    </row>
    <row r="6" spans="2:50">
      <c r="B6">
        <v>3</v>
      </c>
      <c r="C6" s="107">
        <f t="shared" si="23"/>
        <v>44289</v>
      </c>
      <c r="D6" s="87" t="str">
        <f t="shared" si="0"/>
        <v>土</v>
      </c>
      <c r="E6" s="85">
        <f t="shared" si="1"/>
        <v>44289</v>
      </c>
      <c r="F6" s="93">
        <f t="array" ref="F6">IFERROR(SMALL(IF(E$4:E$34&lt;&gt;"",E$4:E$34,""),$B6),"")</f>
        <v>44289</v>
      </c>
      <c r="G6" s="98">
        <f t="shared" si="24"/>
        <v>44319</v>
      </c>
      <c r="H6" s="87" t="str">
        <f t="shared" si="2"/>
        <v>月</v>
      </c>
      <c r="I6" s="85">
        <f t="shared" si="3"/>
        <v>44319</v>
      </c>
      <c r="J6" s="99">
        <f t="array" ref="J6">IFERROR(SMALL(IF(I$4:I$34&lt;&gt;"",I$4:I$34,""),$B6),"")</f>
        <v>44320</v>
      </c>
      <c r="K6" s="90">
        <f t="shared" si="25"/>
        <v>44350</v>
      </c>
      <c r="L6" s="87" t="str">
        <f t="shared" si="4"/>
        <v>木</v>
      </c>
      <c r="M6" s="85">
        <f t="shared" si="5"/>
        <v>44350</v>
      </c>
      <c r="N6" s="108">
        <f t="array" ref="N6">IFERROR(SMALL(IF(M$4:M$34&lt;&gt;"",M$4:M$34,""),$B6),"")</f>
        <v>44350</v>
      </c>
      <c r="O6" s="107">
        <f t="shared" si="26"/>
        <v>44380</v>
      </c>
      <c r="P6" s="87" t="str">
        <f t="shared" si="6"/>
        <v>土</v>
      </c>
      <c r="Q6" s="85">
        <f t="shared" si="7"/>
        <v>44380</v>
      </c>
      <c r="R6" s="93">
        <f t="array" ref="R6">IFERROR(SMALL(IF(Q$4:Q$34&lt;&gt;"",Q$4:Q$34,""),$B6),"")</f>
        <v>44380</v>
      </c>
      <c r="S6" s="98">
        <f t="shared" si="27"/>
        <v>44411</v>
      </c>
      <c r="T6" s="87" t="str">
        <f t="shared" si="8"/>
        <v>火</v>
      </c>
      <c r="U6" s="85">
        <f t="shared" si="9"/>
        <v>44411</v>
      </c>
      <c r="V6" s="99">
        <f t="array" ref="V6">IFERROR(SMALL(IF(U$4:U$34&lt;&gt;"",U$4:U$34,""),$B6),"")</f>
        <v>44412</v>
      </c>
      <c r="W6" s="90">
        <f t="shared" si="28"/>
        <v>44442</v>
      </c>
      <c r="X6" s="87" t="str">
        <f t="shared" si="10"/>
        <v>金</v>
      </c>
      <c r="Y6" s="85">
        <f t="shared" si="11"/>
        <v>44442</v>
      </c>
      <c r="Z6" s="108">
        <f t="array" ref="Z6">IFERROR(SMALL(IF(Y$4:Y$34&lt;&gt;"",Y$4:Y$34,""),$B6),"")</f>
        <v>44442</v>
      </c>
      <c r="AA6" s="107">
        <f t="shared" si="29"/>
        <v>44472</v>
      </c>
      <c r="AB6" s="87" t="str">
        <f t="shared" si="12"/>
        <v>日</v>
      </c>
      <c r="AC6" s="85" t="str">
        <f t="shared" si="13"/>
        <v/>
      </c>
      <c r="AD6" s="93">
        <f t="array" ref="AD6">IFERROR(SMALL(IF(AC$4:AC$34&lt;&gt;"",AC$4:AC$34,""),$B6),"")</f>
        <v>44473</v>
      </c>
      <c r="AE6" s="98">
        <f t="shared" si="30"/>
        <v>44503</v>
      </c>
      <c r="AF6" s="87" t="str">
        <f t="shared" si="14"/>
        <v>水</v>
      </c>
      <c r="AG6" s="85">
        <f t="shared" si="15"/>
        <v>44503</v>
      </c>
      <c r="AH6" s="99">
        <f t="array" ref="AH6">IFERROR(SMALL(IF(AG$4:AG$34&lt;&gt;"",AG$4:AG$34,""),$B6),"")</f>
        <v>44503</v>
      </c>
      <c r="AI6" s="90">
        <f t="shared" si="31"/>
        <v>44533</v>
      </c>
      <c r="AJ6" s="87" t="str">
        <f t="shared" si="16"/>
        <v>金</v>
      </c>
      <c r="AK6" s="85">
        <f t="shared" si="17"/>
        <v>44533</v>
      </c>
      <c r="AL6" s="108">
        <f t="array" ref="AL6">IFERROR(SMALL(IF(AK$4:AK$34&lt;&gt;"",AK$4:AK$34,""),$B6),"")</f>
        <v>44533</v>
      </c>
      <c r="AM6" s="107">
        <f t="shared" si="32"/>
        <v>44564</v>
      </c>
      <c r="AN6" s="87" t="str">
        <f t="shared" si="18"/>
        <v>月</v>
      </c>
      <c r="AO6" s="118"/>
      <c r="AP6" s="93">
        <f t="array" ref="AP6">IFERROR(SMALL(IF(AO$4:AO$34&lt;&gt;"",AO$4:AO$34,""),$B6),"")</f>
        <v>44567</v>
      </c>
      <c r="AQ6" s="98">
        <f t="shared" si="33"/>
        <v>44595</v>
      </c>
      <c r="AR6" s="87" t="str">
        <f t="shared" si="19"/>
        <v>木</v>
      </c>
      <c r="AS6" s="85">
        <f t="shared" si="20"/>
        <v>44595</v>
      </c>
      <c r="AT6" s="99">
        <f t="array" ref="AT6">IFERROR(SMALL(IF(AS$4:AS$34&lt;&gt;"",AS$4:AS$34,""),$B6),"")</f>
        <v>44595</v>
      </c>
      <c r="AU6" s="90">
        <f t="shared" si="34"/>
        <v>44623</v>
      </c>
      <c r="AV6" s="87" t="str">
        <f t="shared" si="21"/>
        <v>木</v>
      </c>
      <c r="AW6" s="85">
        <f t="shared" si="22"/>
        <v>44623</v>
      </c>
      <c r="AX6" s="108">
        <f t="array" ref="AX6">IFERROR(SMALL(IF(AW$4:AW$34&lt;&gt;"",AW$4:AW$34,""),$B6),"")</f>
        <v>44623</v>
      </c>
    </row>
    <row r="7" spans="2:50">
      <c r="B7">
        <v>4</v>
      </c>
      <c r="C7" s="107">
        <f t="shared" si="23"/>
        <v>44290</v>
      </c>
      <c r="D7" s="87" t="str">
        <f t="shared" si="0"/>
        <v>日</v>
      </c>
      <c r="E7" s="85" t="str">
        <f t="shared" si="1"/>
        <v/>
      </c>
      <c r="F7" s="93">
        <f t="array" ref="F7">IFERROR(SMALL(IF(E$4:E$34&lt;&gt;"",E$4:E$34,""),$B7),"")</f>
        <v>44291</v>
      </c>
      <c r="G7" s="98">
        <f t="shared" si="24"/>
        <v>44320</v>
      </c>
      <c r="H7" s="87" t="str">
        <f t="shared" si="2"/>
        <v>火</v>
      </c>
      <c r="I7" s="85">
        <f t="shared" si="3"/>
        <v>44320</v>
      </c>
      <c r="J7" s="99">
        <f t="array" ref="J7">IFERROR(SMALL(IF(I$4:I$34&lt;&gt;"",I$4:I$34,""),$B7),"")</f>
        <v>44321</v>
      </c>
      <c r="K7" s="90">
        <f t="shared" si="25"/>
        <v>44351</v>
      </c>
      <c r="L7" s="87" t="str">
        <f t="shared" si="4"/>
        <v>金</v>
      </c>
      <c r="M7" s="85">
        <f t="shared" si="5"/>
        <v>44351</v>
      </c>
      <c r="N7" s="108">
        <f t="array" ref="N7">IFERROR(SMALL(IF(M$4:M$34&lt;&gt;"",M$4:M$34,""),$B7),"")</f>
        <v>44351</v>
      </c>
      <c r="O7" s="107">
        <f t="shared" si="26"/>
        <v>44381</v>
      </c>
      <c r="P7" s="87" t="str">
        <f t="shared" si="6"/>
        <v>日</v>
      </c>
      <c r="Q7" s="85" t="str">
        <f t="shared" si="7"/>
        <v/>
      </c>
      <c r="R7" s="93">
        <f t="array" ref="R7">IFERROR(SMALL(IF(Q$4:Q$34&lt;&gt;"",Q$4:Q$34,""),$B7),"")</f>
        <v>44382</v>
      </c>
      <c r="S7" s="98">
        <f t="shared" si="27"/>
        <v>44412</v>
      </c>
      <c r="T7" s="87" t="str">
        <f t="shared" si="8"/>
        <v>水</v>
      </c>
      <c r="U7" s="85">
        <f t="shared" si="9"/>
        <v>44412</v>
      </c>
      <c r="V7" s="99">
        <f t="array" ref="V7">IFERROR(SMALL(IF(U$4:U$34&lt;&gt;"",U$4:U$34,""),$B7),"")</f>
        <v>44413</v>
      </c>
      <c r="W7" s="90">
        <f t="shared" si="28"/>
        <v>44443</v>
      </c>
      <c r="X7" s="87" t="str">
        <f t="shared" si="10"/>
        <v>土</v>
      </c>
      <c r="Y7" s="85">
        <f t="shared" si="11"/>
        <v>44443</v>
      </c>
      <c r="Z7" s="108">
        <f t="array" ref="Z7">IFERROR(SMALL(IF(Y$4:Y$34&lt;&gt;"",Y$4:Y$34,""),$B7),"")</f>
        <v>44443</v>
      </c>
      <c r="AA7" s="107">
        <f t="shared" si="29"/>
        <v>44473</v>
      </c>
      <c r="AB7" s="87" t="str">
        <f t="shared" si="12"/>
        <v>月</v>
      </c>
      <c r="AC7" s="85">
        <f t="shared" si="13"/>
        <v>44473</v>
      </c>
      <c r="AD7" s="93">
        <f t="array" ref="AD7">IFERROR(SMALL(IF(AC$4:AC$34&lt;&gt;"",AC$4:AC$34,""),$B7),"")</f>
        <v>44474</v>
      </c>
      <c r="AE7" s="98">
        <f t="shared" si="30"/>
        <v>44504</v>
      </c>
      <c r="AF7" s="87" t="str">
        <f t="shared" si="14"/>
        <v>木</v>
      </c>
      <c r="AG7" s="85">
        <f t="shared" si="15"/>
        <v>44504</v>
      </c>
      <c r="AH7" s="99">
        <f t="array" ref="AH7">IFERROR(SMALL(IF(AG$4:AG$34&lt;&gt;"",AG$4:AG$34,""),$B7),"")</f>
        <v>44504</v>
      </c>
      <c r="AI7" s="90">
        <f t="shared" si="31"/>
        <v>44534</v>
      </c>
      <c r="AJ7" s="87" t="str">
        <f t="shared" si="16"/>
        <v>土</v>
      </c>
      <c r="AK7" s="85">
        <f t="shared" si="17"/>
        <v>44534</v>
      </c>
      <c r="AL7" s="108">
        <f t="array" ref="AL7">IFERROR(SMALL(IF(AK$4:AK$34&lt;&gt;"",AK$4:AK$34,""),$B7),"")</f>
        <v>44534</v>
      </c>
      <c r="AM7" s="107">
        <f t="shared" si="32"/>
        <v>44565</v>
      </c>
      <c r="AN7" s="87" t="str">
        <f t="shared" si="18"/>
        <v>火</v>
      </c>
      <c r="AO7" s="85">
        <f t="shared" ref="AO7:AO33" si="35">IF(AN7="日","",AM7)</f>
        <v>44565</v>
      </c>
      <c r="AP7" s="93">
        <f t="array" ref="AP7">IFERROR(SMALL(IF(AO$4:AO$34&lt;&gt;"",AO$4:AO$34,""),$B7),"")</f>
        <v>44568</v>
      </c>
      <c r="AQ7" s="98">
        <f t="shared" si="33"/>
        <v>44596</v>
      </c>
      <c r="AR7" s="87" t="str">
        <f t="shared" si="19"/>
        <v>金</v>
      </c>
      <c r="AS7" s="85">
        <f t="shared" si="20"/>
        <v>44596</v>
      </c>
      <c r="AT7" s="99">
        <f t="array" ref="AT7">IFERROR(SMALL(IF(AS$4:AS$34&lt;&gt;"",AS$4:AS$34,""),$B7),"")</f>
        <v>44596</v>
      </c>
      <c r="AU7" s="90">
        <f t="shared" si="34"/>
        <v>44624</v>
      </c>
      <c r="AV7" s="87" t="str">
        <f t="shared" si="21"/>
        <v>金</v>
      </c>
      <c r="AW7" s="85">
        <f t="shared" si="22"/>
        <v>44624</v>
      </c>
      <c r="AX7" s="108">
        <f t="array" ref="AX7">IFERROR(SMALL(IF(AW$4:AW$34&lt;&gt;"",AW$4:AW$34,""),$B7),"")</f>
        <v>44624</v>
      </c>
    </row>
    <row r="8" spans="2:50">
      <c r="B8">
        <v>5</v>
      </c>
      <c r="C8" s="107">
        <f t="shared" si="23"/>
        <v>44291</v>
      </c>
      <c r="D8" s="87" t="str">
        <f t="shared" si="0"/>
        <v>月</v>
      </c>
      <c r="E8" s="85">
        <f t="shared" si="1"/>
        <v>44291</v>
      </c>
      <c r="F8" s="93">
        <f t="array" ref="F8">IFERROR(SMALL(IF(E$4:E$34&lt;&gt;"",E$4:E$34,""),$B8),"")</f>
        <v>44292</v>
      </c>
      <c r="G8" s="98">
        <f t="shared" si="24"/>
        <v>44321</v>
      </c>
      <c r="H8" s="87" t="str">
        <f t="shared" si="2"/>
        <v>水</v>
      </c>
      <c r="I8" s="85">
        <f t="shared" si="3"/>
        <v>44321</v>
      </c>
      <c r="J8" s="99">
        <f t="array" ref="J8">IFERROR(SMALL(IF(I$4:I$34&lt;&gt;"",I$4:I$34,""),$B8),"")</f>
        <v>44322</v>
      </c>
      <c r="K8" s="90">
        <f t="shared" si="25"/>
        <v>44352</v>
      </c>
      <c r="L8" s="87" t="str">
        <f t="shared" si="4"/>
        <v>土</v>
      </c>
      <c r="M8" s="85">
        <f t="shared" si="5"/>
        <v>44352</v>
      </c>
      <c r="N8" s="108">
        <f t="array" ref="N8">IFERROR(SMALL(IF(M$4:M$34&lt;&gt;"",M$4:M$34,""),$B8),"")</f>
        <v>44352</v>
      </c>
      <c r="O8" s="107">
        <f t="shared" si="26"/>
        <v>44382</v>
      </c>
      <c r="P8" s="87" t="str">
        <f t="shared" si="6"/>
        <v>月</v>
      </c>
      <c r="Q8" s="85">
        <f t="shared" si="7"/>
        <v>44382</v>
      </c>
      <c r="R8" s="93">
        <f t="array" ref="R8">IFERROR(SMALL(IF(Q$4:Q$34&lt;&gt;"",Q$4:Q$34,""),$B8),"")</f>
        <v>44383</v>
      </c>
      <c r="S8" s="98">
        <f t="shared" si="27"/>
        <v>44413</v>
      </c>
      <c r="T8" s="87" t="str">
        <f t="shared" si="8"/>
        <v>木</v>
      </c>
      <c r="U8" s="85">
        <f t="shared" si="9"/>
        <v>44413</v>
      </c>
      <c r="V8" s="99">
        <f t="array" ref="V8">IFERROR(SMALL(IF(U$4:U$34&lt;&gt;"",U$4:U$34,""),$B8),"")</f>
        <v>44414</v>
      </c>
      <c r="W8" s="90">
        <f t="shared" si="28"/>
        <v>44444</v>
      </c>
      <c r="X8" s="87" t="str">
        <f t="shared" si="10"/>
        <v>日</v>
      </c>
      <c r="Y8" s="85" t="str">
        <f t="shared" si="11"/>
        <v/>
      </c>
      <c r="Z8" s="108">
        <f t="array" ref="Z8">IFERROR(SMALL(IF(Y$4:Y$34&lt;&gt;"",Y$4:Y$34,""),$B8),"")</f>
        <v>44445</v>
      </c>
      <c r="AA8" s="107">
        <f t="shared" si="29"/>
        <v>44474</v>
      </c>
      <c r="AB8" s="87" t="str">
        <f t="shared" si="12"/>
        <v>火</v>
      </c>
      <c r="AC8" s="85">
        <f t="shared" si="13"/>
        <v>44474</v>
      </c>
      <c r="AD8" s="93">
        <f t="array" ref="AD8">IFERROR(SMALL(IF(AC$4:AC$34&lt;&gt;"",AC$4:AC$34,""),$B8),"")</f>
        <v>44475</v>
      </c>
      <c r="AE8" s="98">
        <f t="shared" si="30"/>
        <v>44505</v>
      </c>
      <c r="AF8" s="87" t="str">
        <f t="shared" si="14"/>
        <v>金</v>
      </c>
      <c r="AG8" s="85">
        <f t="shared" si="15"/>
        <v>44505</v>
      </c>
      <c r="AH8" s="99">
        <f t="array" ref="AH8">IFERROR(SMALL(IF(AG$4:AG$34&lt;&gt;"",AG$4:AG$34,""),$B8),"")</f>
        <v>44505</v>
      </c>
      <c r="AI8" s="90">
        <f t="shared" si="31"/>
        <v>44535</v>
      </c>
      <c r="AJ8" s="87" t="str">
        <f t="shared" si="16"/>
        <v>日</v>
      </c>
      <c r="AK8" s="85" t="str">
        <f t="shared" si="17"/>
        <v/>
      </c>
      <c r="AL8" s="108">
        <f t="array" ref="AL8">IFERROR(SMALL(IF(AK$4:AK$34&lt;&gt;"",AK$4:AK$34,""),$B8),"")</f>
        <v>44536</v>
      </c>
      <c r="AM8" s="107">
        <f t="shared" si="32"/>
        <v>44566</v>
      </c>
      <c r="AN8" s="87" t="str">
        <f t="shared" si="18"/>
        <v>水</v>
      </c>
      <c r="AO8" s="85">
        <f t="shared" si="35"/>
        <v>44566</v>
      </c>
      <c r="AP8" s="93">
        <f t="array" ref="AP8">IFERROR(SMALL(IF(AO$4:AO$34&lt;&gt;"",AO$4:AO$34,""),$B8),"")</f>
        <v>44569</v>
      </c>
      <c r="AQ8" s="98">
        <f t="shared" si="33"/>
        <v>44597</v>
      </c>
      <c r="AR8" s="87" t="str">
        <f t="shared" si="19"/>
        <v>土</v>
      </c>
      <c r="AS8" s="85">
        <f t="shared" si="20"/>
        <v>44597</v>
      </c>
      <c r="AT8" s="99">
        <f t="array" ref="AT8">IFERROR(SMALL(IF(AS$4:AS$34&lt;&gt;"",AS$4:AS$34,""),$B8),"")</f>
        <v>44597</v>
      </c>
      <c r="AU8" s="90">
        <f t="shared" si="34"/>
        <v>44625</v>
      </c>
      <c r="AV8" s="87" t="str">
        <f t="shared" si="21"/>
        <v>土</v>
      </c>
      <c r="AW8" s="85">
        <f t="shared" si="22"/>
        <v>44625</v>
      </c>
      <c r="AX8" s="108">
        <f t="array" ref="AX8">IFERROR(SMALL(IF(AW$4:AW$34&lt;&gt;"",AW$4:AW$34,""),$B8),"")</f>
        <v>44625</v>
      </c>
    </row>
    <row r="9" spans="2:50">
      <c r="B9">
        <v>6</v>
      </c>
      <c r="C9" s="107">
        <f t="shared" si="23"/>
        <v>44292</v>
      </c>
      <c r="D9" s="87" t="str">
        <f t="shared" si="0"/>
        <v>火</v>
      </c>
      <c r="E9" s="85">
        <f t="shared" si="1"/>
        <v>44292</v>
      </c>
      <c r="F9" s="93">
        <f t="array" ref="F9">IFERROR(SMALL(IF(E$4:E$34&lt;&gt;"",E$4:E$34,""),$B9),"")</f>
        <v>44293</v>
      </c>
      <c r="G9" s="98">
        <f t="shared" si="24"/>
        <v>44322</v>
      </c>
      <c r="H9" s="87" t="str">
        <f t="shared" si="2"/>
        <v>木</v>
      </c>
      <c r="I9" s="85">
        <f t="shared" si="3"/>
        <v>44322</v>
      </c>
      <c r="J9" s="99">
        <f t="array" ref="J9">IFERROR(SMALL(IF(I$4:I$34&lt;&gt;"",I$4:I$34,""),$B9),"")</f>
        <v>44323</v>
      </c>
      <c r="K9" s="90">
        <f t="shared" si="25"/>
        <v>44353</v>
      </c>
      <c r="L9" s="87" t="str">
        <f t="shared" si="4"/>
        <v>日</v>
      </c>
      <c r="M9" s="85" t="str">
        <f t="shared" si="5"/>
        <v/>
      </c>
      <c r="N9" s="108">
        <f t="array" ref="N9">IFERROR(SMALL(IF(M$4:M$34&lt;&gt;"",M$4:M$34,""),$B9),"")</f>
        <v>44354</v>
      </c>
      <c r="O9" s="107">
        <f t="shared" si="26"/>
        <v>44383</v>
      </c>
      <c r="P9" s="87" t="str">
        <f t="shared" si="6"/>
        <v>火</v>
      </c>
      <c r="Q9" s="85">
        <f t="shared" si="7"/>
        <v>44383</v>
      </c>
      <c r="R9" s="93">
        <f t="array" ref="R9">IFERROR(SMALL(IF(Q$4:Q$34&lt;&gt;"",Q$4:Q$34,""),$B9),"")</f>
        <v>44384</v>
      </c>
      <c r="S9" s="98">
        <f t="shared" si="27"/>
        <v>44414</v>
      </c>
      <c r="T9" s="87" t="str">
        <f t="shared" si="8"/>
        <v>金</v>
      </c>
      <c r="U9" s="85">
        <f t="shared" si="9"/>
        <v>44414</v>
      </c>
      <c r="V9" s="99">
        <f t="array" ref="V9">IFERROR(SMALL(IF(U$4:U$34&lt;&gt;"",U$4:U$34,""),$B9),"")</f>
        <v>44415</v>
      </c>
      <c r="W9" s="90">
        <f t="shared" si="28"/>
        <v>44445</v>
      </c>
      <c r="X9" s="87" t="str">
        <f t="shared" si="10"/>
        <v>月</v>
      </c>
      <c r="Y9" s="85">
        <f t="shared" si="11"/>
        <v>44445</v>
      </c>
      <c r="Z9" s="108">
        <f t="array" ref="Z9">IFERROR(SMALL(IF(Y$4:Y$34&lt;&gt;"",Y$4:Y$34,""),$B9),"")</f>
        <v>44446</v>
      </c>
      <c r="AA9" s="107">
        <f t="shared" si="29"/>
        <v>44475</v>
      </c>
      <c r="AB9" s="87" t="str">
        <f t="shared" si="12"/>
        <v>水</v>
      </c>
      <c r="AC9" s="85">
        <f t="shared" si="13"/>
        <v>44475</v>
      </c>
      <c r="AD9" s="93">
        <f t="array" ref="AD9">IFERROR(SMALL(IF(AC$4:AC$34&lt;&gt;"",AC$4:AC$34,""),$B9),"")</f>
        <v>44476</v>
      </c>
      <c r="AE9" s="98">
        <f t="shared" si="30"/>
        <v>44506</v>
      </c>
      <c r="AF9" s="87" t="str">
        <f t="shared" si="14"/>
        <v>土</v>
      </c>
      <c r="AG9" s="85">
        <f t="shared" si="15"/>
        <v>44506</v>
      </c>
      <c r="AH9" s="99">
        <f t="array" ref="AH9">IFERROR(SMALL(IF(AG$4:AG$34&lt;&gt;"",AG$4:AG$34,""),$B9),"")</f>
        <v>44506</v>
      </c>
      <c r="AI9" s="90">
        <f t="shared" si="31"/>
        <v>44536</v>
      </c>
      <c r="AJ9" s="87" t="str">
        <f t="shared" si="16"/>
        <v>月</v>
      </c>
      <c r="AK9" s="85">
        <f t="shared" si="17"/>
        <v>44536</v>
      </c>
      <c r="AL9" s="108">
        <f t="array" ref="AL9">IFERROR(SMALL(IF(AK$4:AK$34&lt;&gt;"",AK$4:AK$34,""),$B9),"")</f>
        <v>44537</v>
      </c>
      <c r="AM9" s="107">
        <f t="shared" si="32"/>
        <v>44567</v>
      </c>
      <c r="AN9" s="87" t="str">
        <f t="shared" si="18"/>
        <v>木</v>
      </c>
      <c r="AO9" s="85">
        <f t="shared" si="35"/>
        <v>44567</v>
      </c>
      <c r="AP9" s="93">
        <f t="array" ref="AP9">IFERROR(SMALL(IF(AO$4:AO$34&lt;&gt;"",AO$4:AO$34,""),$B9),"")</f>
        <v>44571</v>
      </c>
      <c r="AQ9" s="98">
        <f t="shared" si="33"/>
        <v>44598</v>
      </c>
      <c r="AR9" s="87" t="str">
        <f t="shared" si="19"/>
        <v>日</v>
      </c>
      <c r="AS9" s="85" t="str">
        <f t="shared" si="20"/>
        <v/>
      </c>
      <c r="AT9" s="99">
        <f t="array" ref="AT9">IFERROR(SMALL(IF(AS$4:AS$34&lt;&gt;"",AS$4:AS$34,""),$B9),"")</f>
        <v>44599</v>
      </c>
      <c r="AU9" s="90">
        <f t="shared" si="34"/>
        <v>44626</v>
      </c>
      <c r="AV9" s="87" t="str">
        <f t="shared" si="21"/>
        <v>日</v>
      </c>
      <c r="AW9" s="85" t="str">
        <f t="shared" si="22"/>
        <v/>
      </c>
      <c r="AX9" s="108">
        <f t="array" ref="AX9">IFERROR(SMALL(IF(AW$4:AW$34&lt;&gt;"",AW$4:AW$34,""),$B9),"")</f>
        <v>44627</v>
      </c>
    </row>
    <row r="10" spans="2:50">
      <c r="B10">
        <v>7</v>
      </c>
      <c r="C10" s="107">
        <f t="shared" si="23"/>
        <v>44293</v>
      </c>
      <c r="D10" s="87" t="str">
        <f t="shared" si="0"/>
        <v>水</v>
      </c>
      <c r="E10" s="85">
        <f t="shared" si="1"/>
        <v>44293</v>
      </c>
      <c r="F10" s="93">
        <f t="array" ref="F10">IFERROR(SMALL(IF(E$4:E$34&lt;&gt;"",E$4:E$34,""),$B10),"")</f>
        <v>44294</v>
      </c>
      <c r="G10" s="98">
        <f t="shared" si="24"/>
        <v>44323</v>
      </c>
      <c r="H10" s="87" t="str">
        <f t="shared" si="2"/>
        <v>金</v>
      </c>
      <c r="I10" s="85">
        <f t="shared" si="3"/>
        <v>44323</v>
      </c>
      <c r="J10" s="99">
        <f t="array" ref="J10">IFERROR(SMALL(IF(I$4:I$34&lt;&gt;"",I$4:I$34,""),$B10),"")</f>
        <v>44324</v>
      </c>
      <c r="K10" s="90">
        <f t="shared" si="25"/>
        <v>44354</v>
      </c>
      <c r="L10" s="87" t="str">
        <f t="shared" si="4"/>
        <v>月</v>
      </c>
      <c r="M10" s="85">
        <f t="shared" si="5"/>
        <v>44354</v>
      </c>
      <c r="N10" s="108">
        <f t="array" ref="N10">IFERROR(SMALL(IF(M$4:M$34&lt;&gt;"",M$4:M$34,""),$B10),"")</f>
        <v>44355</v>
      </c>
      <c r="O10" s="107">
        <f t="shared" si="26"/>
        <v>44384</v>
      </c>
      <c r="P10" s="87" t="str">
        <f t="shared" si="6"/>
        <v>水</v>
      </c>
      <c r="Q10" s="85">
        <f t="shared" si="7"/>
        <v>44384</v>
      </c>
      <c r="R10" s="93">
        <f t="array" ref="R10">IFERROR(SMALL(IF(Q$4:Q$34&lt;&gt;"",Q$4:Q$34,""),$B10),"")</f>
        <v>44385</v>
      </c>
      <c r="S10" s="98">
        <f t="shared" si="27"/>
        <v>44415</v>
      </c>
      <c r="T10" s="87" t="str">
        <f t="shared" si="8"/>
        <v>土</v>
      </c>
      <c r="U10" s="85">
        <f t="shared" si="9"/>
        <v>44415</v>
      </c>
      <c r="V10" s="99">
        <f t="array" ref="V10">IFERROR(SMALL(IF(U$4:U$34&lt;&gt;"",U$4:U$34,""),$B10),"")</f>
        <v>44417</v>
      </c>
      <c r="W10" s="90">
        <f t="shared" si="28"/>
        <v>44446</v>
      </c>
      <c r="X10" s="87" t="str">
        <f t="shared" si="10"/>
        <v>火</v>
      </c>
      <c r="Y10" s="85">
        <f t="shared" si="11"/>
        <v>44446</v>
      </c>
      <c r="Z10" s="108">
        <f t="array" ref="Z10">IFERROR(SMALL(IF(Y$4:Y$34&lt;&gt;"",Y$4:Y$34,""),$B10),"")</f>
        <v>44447</v>
      </c>
      <c r="AA10" s="107">
        <f t="shared" si="29"/>
        <v>44476</v>
      </c>
      <c r="AB10" s="87" t="str">
        <f t="shared" si="12"/>
        <v>木</v>
      </c>
      <c r="AC10" s="85">
        <f t="shared" si="13"/>
        <v>44476</v>
      </c>
      <c r="AD10" s="93">
        <f t="array" ref="AD10">IFERROR(SMALL(IF(AC$4:AC$34&lt;&gt;"",AC$4:AC$34,""),$B10),"")</f>
        <v>44477</v>
      </c>
      <c r="AE10" s="98">
        <f t="shared" si="30"/>
        <v>44507</v>
      </c>
      <c r="AF10" s="87" t="str">
        <f t="shared" si="14"/>
        <v>日</v>
      </c>
      <c r="AG10" s="85" t="str">
        <f t="shared" si="15"/>
        <v/>
      </c>
      <c r="AH10" s="99">
        <f t="array" ref="AH10">IFERROR(SMALL(IF(AG$4:AG$34&lt;&gt;"",AG$4:AG$34,""),$B10),"")</f>
        <v>44508</v>
      </c>
      <c r="AI10" s="90">
        <f t="shared" si="31"/>
        <v>44537</v>
      </c>
      <c r="AJ10" s="87" t="str">
        <f t="shared" si="16"/>
        <v>火</v>
      </c>
      <c r="AK10" s="85">
        <f t="shared" si="17"/>
        <v>44537</v>
      </c>
      <c r="AL10" s="108">
        <f t="array" ref="AL10">IFERROR(SMALL(IF(AK$4:AK$34&lt;&gt;"",AK$4:AK$34,""),$B10),"")</f>
        <v>44538</v>
      </c>
      <c r="AM10" s="107">
        <f t="shared" si="32"/>
        <v>44568</v>
      </c>
      <c r="AN10" s="87" t="str">
        <f t="shared" si="18"/>
        <v>金</v>
      </c>
      <c r="AO10" s="85">
        <f t="shared" si="35"/>
        <v>44568</v>
      </c>
      <c r="AP10" s="93">
        <f t="array" ref="AP10">IFERROR(SMALL(IF(AO$4:AO$34&lt;&gt;"",AO$4:AO$34,""),$B10),"")</f>
        <v>44572</v>
      </c>
      <c r="AQ10" s="98">
        <f t="shared" si="33"/>
        <v>44599</v>
      </c>
      <c r="AR10" s="87" t="str">
        <f t="shared" si="19"/>
        <v>月</v>
      </c>
      <c r="AS10" s="85">
        <f t="shared" si="20"/>
        <v>44599</v>
      </c>
      <c r="AT10" s="99">
        <f t="array" ref="AT10">IFERROR(SMALL(IF(AS$4:AS$34&lt;&gt;"",AS$4:AS$34,""),$B10),"")</f>
        <v>44600</v>
      </c>
      <c r="AU10" s="90">
        <f t="shared" si="34"/>
        <v>44627</v>
      </c>
      <c r="AV10" s="87" t="str">
        <f t="shared" si="21"/>
        <v>月</v>
      </c>
      <c r="AW10" s="85">
        <f t="shared" si="22"/>
        <v>44627</v>
      </c>
      <c r="AX10" s="108">
        <f t="array" ref="AX10">IFERROR(SMALL(IF(AW$4:AW$34&lt;&gt;"",AW$4:AW$34,""),$B10),"")</f>
        <v>44628</v>
      </c>
    </row>
    <row r="11" spans="2:50">
      <c r="B11">
        <v>8</v>
      </c>
      <c r="C11" s="107">
        <f t="shared" si="23"/>
        <v>44294</v>
      </c>
      <c r="D11" s="87" t="str">
        <f t="shared" si="0"/>
        <v>木</v>
      </c>
      <c r="E11" s="85">
        <f t="shared" si="1"/>
        <v>44294</v>
      </c>
      <c r="F11" s="93">
        <f t="array" ref="F11">IFERROR(SMALL(IF(E$4:E$34&lt;&gt;"",E$4:E$34,""),$B11),"")</f>
        <v>44295</v>
      </c>
      <c r="G11" s="98">
        <f t="shared" si="24"/>
        <v>44324</v>
      </c>
      <c r="H11" s="87" t="str">
        <f t="shared" si="2"/>
        <v>土</v>
      </c>
      <c r="I11" s="85">
        <f t="shared" si="3"/>
        <v>44324</v>
      </c>
      <c r="J11" s="99">
        <f t="array" ref="J11">IFERROR(SMALL(IF(I$4:I$34&lt;&gt;"",I$4:I$34,""),$B11),"")</f>
        <v>44326</v>
      </c>
      <c r="K11" s="90">
        <f t="shared" si="25"/>
        <v>44355</v>
      </c>
      <c r="L11" s="87" t="str">
        <f t="shared" si="4"/>
        <v>火</v>
      </c>
      <c r="M11" s="85">
        <f t="shared" si="5"/>
        <v>44355</v>
      </c>
      <c r="N11" s="108">
        <f t="array" ref="N11">IFERROR(SMALL(IF(M$4:M$34&lt;&gt;"",M$4:M$34,""),$B11),"")</f>
        <v>44356</v>
      </c>
      <c r="O11" s="107">
        <f t="shared" si="26"/>
        <v>44385</v>
      </c>
      <c r="P11" s="87" t="str">
        <f t="shared" si="6"/>
        <v>木</v>
      </c>
      <c r="Q11" s="85">
        <f t="shared" si="7"/>
        <v>44385</v>
      </c>
      <c r="R11" s="93">
        <f t="array" ref="R11">IFERROR(SMALL(IF(Q$4:Q$34&lt;&gt;"",Q$4:Q$34,""),$B11),"")</f>
        <v>44386</v>
      </c>
      <c r="S11" s="98">
        <f t="shared" si="27"/>
        <v>44416</v>
      </c>
      <c r="T11" s="87" t="str">
        <f t="shared" si="8"/>
        <v>日</v>
      </c>
      <c r="U11" s="85" t="str">
        <f t="shared" si="9"/>
        <v/>
      </c>
      <c r="V11" s="99">
        <f t="array" ref="V11">IFERROR(SMALL(IF(U$4:U$34&lt;&gt;"",U$4:U$34,""),$B11),"")</f>
        <v>44418</v>
      </c>
      <c r="W11" s="90">
        <f t="shared" si="28"/>
        <v>44447</v>
      </c>
      <c r="X11" s="87" t="str">
        <f t="shared" si="10"/>
        <v>水</v>
      </c>
      <c r="Y11" s="85">
        <f t="shared" si="11"/>
        <v>44447</v>
      </c>
      <c r="Z11" s="108">
        <f t="array" ref="Z11">IFERROR(SMALL(IF(Y$4:Y$34&lt;&gt;"",Y$4:Y$34,""),$B11),"")</f>
        <v>44448</v>
      </c>
      <c r="AA11" s="107">
        <f t="shared" si="29"/>
        <v>44477</v>
      </c>
      <c r="AB11" s="87" t="str">
        <f t="shared" si="12"/>
        <v>金</v>
      </c>
      <c r="AC11" s="85">
        <f t="shared" si="13"/>
        <v>44477</v>
      </c>
      <c r="AD11" s="93">
        <f t="array" ref="AD11">IFERROR(SMALL(IF(AC$4:AC$34&lt;&gt;"",AC$4:AC$34,""),$B11),"")</f>
        <v>44478</v>
      </c>
      <c r="AE11" s="98">
        <f t="shared" si="30"/>
        <v>44508</v>
      </c>
      <c r="AF11" s="87" t="str">
        <f t="shared" si="14"/>
        <v>月</v>
      </c>
      <c r="AG11" s="85">
        <f t="shared" si="15"/>
        <v>44508</v>
      </c>
      <c r="AH11" s="99">
        <f t="array" ref="AH11">IFERROR(SMALL(IF(AG$4:AG$34&lt;&gt;"",AG$4:AG$34,""),$B11),"")</f>
        <v>44509</v>
      </c>
      <c r="AI11" s="90">
        <f t="shared" si="31"/>
        <v>44538</v>
      </c>
      <c r="AJ11" s="87" t="str">
        <f t="shared" si="16"/>
        <v>水</v>
      </c>
      <c r="AK11" s="85">
        <f t="shared" si="17"/>
        <v>44538</v>
      </c>
      <c r="AL11" s="108">
        <f t="array" ref="AL11">IFERROR(SMALL(IF(AK$4:AK$34&lt;&gt;"",AK$4:AK$34,""),$B11),"")</f>
        <v>44539</v>
      </c>
      <c r="AM11" s="107">
        <f t="shared" si="32"/>
        <v>44569</v>
      </c>
      <c r="AN11" s="87" t="str">
        <f t="shared" si="18"/>
        <v>土</v>
      </c>
      <c r="AO11" s="85">
        <f t="shared" si="35"/>
        <v>44569</v>
      </c>
      <c r="AP11" s="93">
        <f t="array" ref="AP11">IFERROR(SMALL(IF(AO$4:AO$34&lt;&gt;"",AO$4:AO$34,""),$B11),"")</f>
        <v>44573</v>
      </c>
      <c r="AQ11" s="98">
        <f t="shared" si="33"/>
        <v>44600</v>
      </c>
      <c r="AR11" s="87" t="str">
        <f t="shared" si="19"/>
        <v>火</v>
      </c>
      <c r="AS11" s="85">
        <f t="shared" si="20"/>
        <v>44600</v>
      </c>
      <c r="AT11" s="99">
        <f t="array" ref="AT11">IFERROR(SMALL(IF(AS$4:AS$34&lt;&gt;"",AS$4:AS$34,""),$B11),"")</f>
        <v>44601</v>
      </c>
      <c r="AU11" s="90">
        <f t="shared" si="34"/>
        <v>44628</v>
      </c>
      <c r="AV11" s="87" t="str">
        <f t="shared" si="21"/>
        <v>火</v>
      </c>
      <c r="AW11" s="85">
        <f t="shared" si="22"/>
        <v>44628</v>
      </c>
      <c r="AX11" s="108">
        <f t="array" ref="AX11">IFERROR(SMALL(IF(AW$4:AW$34&lt;&gt;"",AW$4:AW$34,""),$B11),"")</f>
        <v>44629</v>
      </c>
    </row>
    <row r="12" spans="2:50">
      <c r="B12">
        <v>9</v>
      </c>
      <c r="C12" s="107">
        <f t="shared" si="23"/>
        <v>44295</v>
      </c>
      <c r="D12" s="87" t="str">
        <f t="shared" si="0"/>
        <v>金</v>
      </c>
      <c r="E12" s="85">
        <f t="shared" si="1"/>
        <v>44295</v>
      </c>
      <c r="F12" s="93">
        <f t="array" ref="F12">IFERROR(SMALL(IF(E$4:E$34&lt;&gt;"",E$4:E$34,""),$B12),"")</f>
        <v>44296</v>
      </c>
      <c r="G12" s="98">
        <f t="shared" si="24"/>
        <v>44325</v>
      </c>
      <c r="H12" s="87" t="str">
        <f t="shared" si="2"/>
        <v>日</v>
      </c>
      <c r="I12" s="85" t="str">
        <f t="shared" si="3"/>
        <v/>
      </c>
      <c r="J12" s="99">
        <f t="array" ref="J12">IFERROR(SMALL(IF(I$4:I$34&lt;&gt;"",I$4:I$34,""),$B12),"")</f>
        <v>44327</v>
      </c>
      <c r="K12" s="90">
        <f t="shared" si="25"/>
        <v>44356</v>
      </c>
      <c r="L12" s="87" t="str">
        <f t="shared" si="4"/>
        <v>水</v>
      </c>
      <c r="M12" s="85">
        <f t="shared" si="5"/>
        <v>44356</v>
      </c>
      <c r="N12" s="108">
        <f t="array" ref="N12">IFERROR(SMALL(IF(M$4:M$34&lt;&gt;"",M$4:M$34,""),$B12),"")</f>
        <v>44357</v>
      </c>
      <c r="O12" s="107">
        <f t="shared" si="26"/>
        <v>44386</v>
      </c>
      <c r="P12" s="87" t="str">
        <f t="shared" si="6"/>
        <v>金</v>
      </c>
      <c r="Q12" s="85">
        <f t="shared" si="7"/>
        <v>44386</v>
      </c>
      <c r="R12" s="93">
        <f t="array" ref="R12">IFERROR(SMALL(IF(Q$4:Q$34&lt;&gt;"",Q$4:Q$34,""),$B12),"")</f>
        <v>44387</v>
      </c>
      <c r="S12" s="98">
        <f t="shared" si="27"/>
        <v>44417</v>
      </c>
      <c r="T12" s="87" t="str">
        <f t="shared" si="8"/>
        <v>月</v>
      </c>
      <c r="U12" s="85">
        <f t="shared" si="9"/>
        <v>44417</v>
      </c>
      <c r="V12" s="99">
        <f t="array" ref="V12">IFERROR(SMALL(IF(U$4:U$34&lt;&gt;"",U$4:U$34,""),$B12),"")</f>
        <v>44419</v>
      </c>
      <c r="W12" s="90">
        <f t="shared" si="28"/>
        <v>44448</v>
      </c>
      <c r="X12" s="87" t="str">
        <f t="shared" si="10"/>
        <v>木</v>
      </c>
      <c r="Y12" s="85">
        <f t="shared" si="11"/>
        <v>44448</v>
      </c>
      <c r="Z12" s="108">
        <f t="array" ref="Z12">IFERROR(SMALL(IF(Y$4:Y$34&lt;&gt;"",Y$4:Y$34,""),$B12),"")</f>
        <v>44449</v>
      </c>
      <c r="AA12" s="107">
        <f t="shared" si="29"/>
        <v>44478</v>
      </c>
      <c r="AB12" s="87" t="str">
        <f t="shared" si="12"/>
        <v>土</v>
      </c>
      <c r="AC12" s="85">
        <f t="shared" si="13"/>
        <v>44478</v>
      </c>
      <c r="AD12" s="93">
        <f t="array" ref="AD12">IFERROR(SMALL(IF(AC$4:AC$34&lt;&gt;"",AC$4:AC$34,""),$B12),"")</f>
        <v>44480</v>
      </c>
      <c r="AE12" s="98">
        <f t="shared" si="30"/>
        <v>44509</v>
      </c>
      <c r="AF12" s="87" t="str">
        <f t="shared" si="14"/>
        <v>火</v>
      </c>
      <c r="AG12" s="85">
        <f t="shared" si="15"/>
        <v>44509</v>
      </c>
      <c r="AH12" s="99">
        <f t="array" ref="AH12">IFERROR(SMALL(IF(AG$4:AG$34&lt;&gt;"",AG$4:AG$34,""),$B12),"")</f>
        <v>44510</v>
      </c>
      <c r="AI12" s="90">
        <f t="shared" si="31"/>
        <v>44539</v>
      </c>
      <c r="AJ12" s="87" t="str">
        <f t="shared" si="16"/>
        <v>木</v>
      </c>
      <c r="AK12" s="85">
        <f t="shared" si="17"/>
        <v>44539</v>
      </c>
      <c r="AL12" s="108">
        <f t="array" ref="AL12">IFERROR(SMALL(IF(AK$4:AK$34&lt;&gt;"",AK$4:AK$34,""),$B12),"")</f>
        <v>44540</v>
      </c>
      <c r="AM12" s="107">
        <f t="shared" si="32"/>
        <v>44570</v>
      </c>
      <c r="AN12" s="87" t="str">
        <f t="shared" si="18"/>
        <v>日</v>
      </c>
      <c r="AO12" s="85" t="str">
        <f t="shared" si="35"/>
        <v/>
      </c>
      <c r="AP12" s="93">
        <f t="array" ref="AP12">IFERROR(SMALL(IF(AO$4:AO$34&lt;&gt;"",AO$4:AO$34,""),$B12),"")</f>
        <v>44574</v>
      </c>
      <c r="AQ12" s="98">
        <f t="shared" si="33"/>
        <v>44601</v>
      </c>
      <c r="AR12" s="87" t="str">
        <f t="shared" si="19"/>
        <v>水</v>
      </c>
      <c r="AS12" s="85">
        <f t="shared" si="20"/>
        <v>44601</v>
      </c>
      <c r="AT12" s="99">
        <f t="array" ref="AT12">IFERROR(SMALL(IF(AS$4:AS$34&lt;&gt;"",AS$4:AS$34,""),$B12),"")</f>
        <v>44602</v>
      </c>
      <c r="AU12" s="90">
        <f t="shared" si="34"/>
        <v>44629</v>
      </c>
      <c r="AV12" s="87" t="str">
        <f t="shared" si="21"/>
        <v>水</v>
      </c>
      <c r="AW12" s="85">
        <f t="shared" si="22"/>
        <v>44629</v>
      </c>
      <c r="AX12" s="108">
        <f t="array" ref="AX12">IFERROR(SMALL(IF(AW$4:AW$34&lt;&gt;"",AW$4:AW$34,""),$B12),"")</f>
        <v>44630</v>
      </c>
    </row>
    <row r="13" spans="2:50">
      <c r="B13">
        <v>10</v>
      </c>
      <c r="C13" s="107">
        <f t="shared" si="23"/>
        <v>44296</v>
      </c>
      <c r="D13" s="87" t="str">
        <f t="shared" si="0"/>
        <v>土</v>
      </c>
      <c r="E13" s="85">
        <f t="shared" si="1"/>
        <v>44296</v>
      </c>
      <c r="F13" s="93">
        <f t="array" ref="F13">IFERROR(SMALL(IF(E$4:E$34&lt;&gt;"",E$4:E$34,""),$B13),"")</f>
        <v>44298</v>
      </c>
      <c r="G13" s="98">
        <f t="shared" si="24"/>
        <v>44326</v>
      </c>
      <c r="H13" s="87" t="str">
        <f t="shared" si="2"/>
        <v>月</v>
      </c>
      <c r="I13" s="85">
        <f t="shared" si="3"/>
        <v>44326</v>
      </c>
      <c r="J13" s="99">
        <f t="array" ref="J13">IFERROR(SMALL(IF(I$4:I$34&lt;&gt;"",I$4:I$34,""),$B13),"")</f>
        <v>44328</v>
      </c>
      <c r="K13" s="90">
        <f t="shared" si="25"/>
        <v>44357</v>
      </c>
      <c r="L13" s="87" t="str">
        <f t="shared" si="4"/>
        <v>木</v>
      </c>
      <c r="M13" s="85">
        <f t="shared" si="5"/>
        <v>44357</v>
      </c>
      <c r="N13" s="108">
        <f t="array" ref="N13">IFERROR(SMALL(IF(M$4:M$34&lt;&gt;"",M$4:M$34,""),$B13),"")</f>
        <v>44358</v>
      </c>
      <c r="O13" s="107">
        <f t="shared" si="26"/>
        <v>44387</v>
      </c>
      <c r="P13" s="87" t="str">
        <f t="shared" si="6"/>
        <v>土</v>
      </c>
      <c r="Q13" s="85">
        <f t="shared" si="7"/>
        <v>44387</v>
      </c>
      <c r="R13" s="93">
        <f t="array" ref="R13">IFERROR(SMALL(IF(Q$4:Q$34&lt;&gt;"",Q$4:Q$34,""),$B13),"")</f>
        <v>44389</v>
      </c>
      <c r="S13" s="98">
        <f t="shared" si="27"/>
        <v>44418</v>
      </c>
      <c r="T13" s="87" t="str">
        <f t="shared" si="8"/>
        <v>火</v>
      </c>
      <c r="U13" s="85">
        <f t="shared" si="9"/>
        <v>44418</v>
      </c>
      <c r="V13" s="99">
        <f t="array" ref="V13">IFERROR(SMALL(IF(U$4:U$34&lt;&gt;"",U$4:U$34,""),$B13),"")</f>
        <v>44420</v>
      </c>
      <c r="W13" s="90">
        <f t="shared" si="28"/>
        <v>44449</v>
      </c>
      <c r="X13" s="87" t="str">
        <f t="shared" si="10"/>
        <v>金</v>
      </c>
      <c r="Y13" s="85">
        <f t="shared" si="11"/>
        <v>44449</v>
      </c>
      <c r="Z13" s="108">
        <f t="array" ref="Z13">IFERROR(SMALL(IF(Y$4:Y$34&lt;&gt;"",Y$4:Y$34,""),$B13),"")</f>
        <v>44450</v>
      </c>
      <c r="AA13" s="107">
        <f t="shared" si="29"/>
        <v>44479</v>
      </c>
      <c r="AB13" s="87" t="str">
        <f t="shared" si="12"/>
        <v>日</v>
      </c>
      <c r="AC13" s="85" t="str">
        <f t="shared" si="13"/>
        <v/>
      </c>
      <c r="AD13" s="93">
        <f t="array" ref="AD13">IFERROR(SMALL(IF(AC$4:AC$34&lt;&gt;"",AC$4:AC$34,""),$B13),"")</f>
        <v>44481</v>
      </c>
      <c r="AE13" s="98">
        <f t="shared" si="30"/>
        <v>44510</v>
      </c>
      <c r="AF13" s="87" t="str">
        <f t="shared" si="14"/>
        <v>水</v>
      </c>
      <c r="AG13" s="85">
        <f t="shared" si="15"/>
        <v>44510</v>
      </c>
      <c r="AH13" s="99">
        <f t="array" ref="AH13">IFERROR(SMALL(IF(AG$4:AG$34&lt;&gt;"",AG$4:AG$34,""),$B13),"")</f>
        <v>44511</v>
      </c>
      <c r="AI13" s="90">
        <f t="shared" si="31"/>
        <v>44540</v>
      </c>
      <c r="AJ13" s="87" t="str">
        <f t="shared" si="16"/>
        <v>金</v>
      </c>
      <c r="AK13" s="85">
        <f t="shared" si="17"/>
        <v>44540</v>
      </c>
      <c r="AL13" s="108">
        <f t="array" ref="AL13">IFERROR(SMALL(IF(AK$4:AK$34&lt;&gt;"",AK$4:AK$34,""),$B13),"")</f>
        <v>44541</v>
      </c>
      <c r="AM13" s="107">
        <f t="shared" si="32"/>
        <v>44571</v>
      </c>
      <c r="AN13" s="87" t="str">
        <f t="shared" si="18"/>
        <v>月</v>
      </c>
      <c r="AO13" s="85">
        <f t="shared" si="35"/>
        <v>44571</v>
      </c>
      <c r="AP13" s="93">
        <f t="array" ref="AP13">IFERROR(SMALL(IF(AO$4:AO$34&lt;&gt;"",AO$4:AO$34,""),$B13),"")</f>
        <v>44575</v>
      </c>
      <c r="AQ13" s="98">
        <f t="shared" si="33"/>
        <v>44602</v>
      </c>
      <c r="AR13" s="87" t="str">
        <f t="shared" si="19"/>
        <v>木</v>
      </c>
      <c r="AS13" s="85">
        <f t="shared" si="20"/>
        <v>44602</v>
      </c>
      <c r="AT13" s="99">
        <f t="array" ref="AT13">IFERROR(SMALL(IF(AS$4:AS$34&lt;&gt;"",AS$4:AS$34,""),$B13),"")</f>
        <v>44603</v>
      </c>
      <c r="AU13" s="90">
        <f t="shared" si="34"/>
        <v>44630</v>
      </c>
      <c r="AV13" s="87" t="str">
        <f t="shared" si="21"/>
        <v>木</v>
      </c>
      <c r="AW13" s="85">
        <f t="shared" si="22"/>
        <v>44630</v>
      </c>
      <c r="AX13" s="108">
        <f t="array" ref="AX13">IFERROR(SMALL(IF(AW$4:AW$34&lt;&gt;"",AW$4:AW$34,""),$B13),"")</f>
        <v>44631</v>
      </c>
    </row>
    <row r="14" spans="2:50">
      <c r="B14">
        <v>11</v>
      </c>
      <c r="C14" s="107">
        <f t="shared" si="23"/>
        <v>44297</v>
      </c>
      <c r="D14" s="87" t="str">
        <f t="shared" si="0"/>
        <v>日</v>
      </c>
      <c r="E14" s="85" t="str">
        <f t="shared" si="1"/>
        <v/>
      </c>
      <c r="F14" s="93">
        <f t="array" ref="F14">IFERROR(SMALL(IF(E$4:E$34&lt;&gt;"",E$4:E$34,""),$B14),"")</f>
        <v>44299</v>
      </c>
      <c r="G14" s="98">
        <f t="shared" si="24"/>
        <v>44327</v>
      </c>
      <c r="H14" s="87" t="str">
        <f t="shared" si="2"/>
        <v>火</v>
      </c>
      <c r="I14" s="85">
        <f t="shared" si="3"/>
        <v>44327</v>
      </c>
      <c r="J14" s="99">
        <f t="array" ref="J14">IFERROR(SMALL(IF(I$4:I$34&lt;&gt;"",I$4:I$34,""),$B14),"")</f>
        <v>44329</v>
      </c>
      <c r="K14" s="90">
        <f t="shared" si="25"/>
        <v>44358</v>
      </c>
      <c r="L14" s="87" t="str">
        <f t="shared" si="4"/>
        <v>金</v>
      </c>
      <c r="M14" s="85">
        <f t="shared" si="5"/>
        <v>44358</v>
      </c>
      <c r="N14" s="108">
        <f t="array" ref="N14">IFERROR(SMALL(IF(M$4:M$34&lt;&gt;"",M$4:M$34,""),$B14),"")</f>
        <v>44359</v>
      </c>
      <c r="O14" s="107">
        <f t="shared" si="26"/>
        <v>44388</v>
      </c>
      <c r="P14" s="87" t="str">
        <f t="shared" si="6"/>
        <v>日</v>
      </c>
      <c r="Q14" s="85" t="str">
        <f t="shared" si="7"/>
        <v/>
      </c>
      <c r="R14" s="93">
        <f t="array" ref="R14">IFERROR(SMALL(IF(Q$4:Q$34&lt;&gt;"",Q$4:Q$34,""),$B14),"")</f>
        <v>44390</v>
      </c>
      <c r="S14" s="98">
        <f t="shared" si="27"/>
        <v>44419</v>
      </c>
      <c r="T14" s="87" t="str">
        <f t="shared" si="8"/>
        <v>水</v>
      </c>
      <c r="U14" s="85">
        <f t="shared" si="9"/>
        <v>44419</v>
      </c>
      <c r="V14" s="99">
        <f t="array" ref="V14">IFERROR(SMALL(IF(U$4:U$34&lt;&gt;"",U$4:U$34,""),$B14),"")</f>
        <v>44421</v>
      </c>
      <c r="W14" s="90">
        <f t="shared" si="28"/>
        <v>44450</v>
      </c>
      <c r="X14" s="87" t="str">
        <f t="shared" si="10"/>
        <v>土</v>
      </c>
      <c r="Y14" s="85">
        <f t="shared" si="11"/>
        <v>44450</v>
      </c>
      <c r="Z14" s="108">
        <f t="array" ref="Z14">IFERROR(SMALL(IF(Y$4:Y$34&lt;&gt;"",Y$4:Y$34,""),$B14),"")</f>
        <v>44452</v>
      </c>
      <c r="AA14" s="107">
        <f t="shared" si="29"/>
        <v>44480</v>
      </c>
      <c r="AB14" s="87" t="str">
        <f t="shared" si="12"/>
        <v>月</v>
      </c>
      <c r="AC14" s="85">
        <f t="shared" si="13"/>
        <v>44480</v>
      </c>
      <c r="AD14" s="93">
        <f t="array" ref="AD14">IFERROR(SMALL(IF(AC$4:AC$34&lt;&gt;"",AC$4:AC$34,""),$B14),"")</f>
        <v>44482</v>
      </c>
      <c r="AE14" s="98">
        <f t="shared" si="30"/>
        <v>44511</v>
      </c>
      <c r="AF14" s="87" t="str">
        <f t="shared" si="14"/>
        <v>木</v>
      </c>
      <c r="AG14" s="85">
        <f t="shared" si="15"/>
        <v>44511</v>
      </c>
      <c r="AH14" s="99">
        <f t="array" ref="AH14">IFERROR(SMALL(IF(AG$4:AG$34&lt;&gt;"",AG$4:AG$34,""),$B14),"")</f>
        <v>44512</v>
      </c>
      <c r="AI14" s="90">
        <f t="shared" si="31"/>
        <v>44541</v>
      </c>
      <c r="AJ14" s="87" t="str">
        <f t="shared" si="16"/>
        <v>土</v>
      </c>
      <c r="AK14" s="85">
        <f t="shared" si="17"/>
        <v>44541</v>
      </c>
      <c r="AL14" s="108">
        <f t="array" ref="AL14">IFERROR(SMALL(IF(AK$4:AK$34&lt;&gt;"",AK$4:AK$34,""),$B14),"")</f>
        <v>44543</v>
      </c>
      <c r="AM14" s="107">
        <f t="shared" si="32"/>
        <v>44572</v>
      </c>
      <c r="AN14" s="87" t="str">
        <f t="shared" si="18"/>
        <v>火</v>
      </c>
      <c r="AO14" s="85">
        <f t="shared" si="35"/>
        <v>44572</v>
      </c>
      <c r="AP14" s="93">
        <f t="array" ref="AP14">IFERROR(SMALL(IF(AO$4:AO$34&lt;&gt;"",AO$4:AO$34,""),$B14),"")</f>
        <v>44576</v>
      </c>
      <c r="AQ14" s="98">
        <f t="shared" si="33"/>
        <v>44603</v>
      </c>
      <c r="AR14" s="87" t="str">
        <f t="shared" si="19"/>
        <v>金</v>
      </c>
      <c r="AS14" s="85">
        <f t="shared" si="20"/>
        <v>44603</v>
      </c>
      <c r="AT14" s="99">
        <f t="array" ref="AT14">IFERROR(SMALL(IF(AS$4:AS$34&lt;&gt;"",AS$4:AS$34,""),$B14),"")</f>
        <v>44604</v>
      </c>
      <c r="AU14" s="90">
        <f t="shared" si="34"/>
        <v>44631</v>
      </c>
      <c r="AV14" s="87" t="str">
        <f t="shared" si="21"/>
        <v>金</v>
      </c>
      <c r="AW14" s="85">
        <f t="shared" si="22"/>
        <v>44631</v>
      </c>
      <c r="AX14" s="108">
        <f t="array" ref="AX14">IFERROR(SMALL(IF(AW$4:AW$34&lt;&gt;"",AW$4:AW$34,""),$B14),"")</f>
        <v>44632</v>
      </c>
    </row>
    <row r="15" spans="2:50">
      <c r="B15">
        <v>12</v>
      </c>
      <c r="C15" s="107">
        <f t="shared" si="23"/>
        <v>44298</v>
      </c>
      <c r="D15" s="87" t="str">
        <f t="shared" si="0"/>
        <v>月</v>
      </c>
      <c r="E15" s="85">
        <f t="shared" si="1"/>
        <v>44298</v>
      </c>
      <c r="F15" s="93">
        <f t="array" ref="F15">IFERROR(SMALL(IF(E$4:E$34&lt;&gt;"",E$4:E$34,""),$B15),"")</f>
        <v>44300</v>
      </c>
      <c r="G15" s="98">
        <f t="shared" si="24"/>
        <v>44328</v>
      </c>
      <c r="H15" s="87" t="str">
        <f t="shared" si="2"/>
        <v>水</v>
      </c>
      <c r="I15" s="85">
        <f t="shared" si="3"/>
        <v>44328</v>
      </c>
      <c r="J15" s="99">
        <f t="array" ref="J15">IFERROR(SMALL(IF(I$4:I$34&lt;&gt;"",I$4:I$34,""),$B15),"")</f>
        <v>44330</v>
      </c>
      <c r="K15" s="90">
        <f t="shared" si="25"/>
        <v>44359</v>
      </c>
      <c r="L15" s="87" t="str">
        <f t="shared" si="4"/>
        <v>土</v>
      </c>
      <c r="M15" s="85">
        <f t="shared" si="5"/>
        <v>44359</v>
      </c>
      <c r="N15" s="108">
        <f t="array" ref="N15">IFERROR(SMALL(IF(M$4:M$34&lt;&gt;"",M$4:M$34,""),$B15),"")</f>
        <v>44361</v>
      </c>
      <c r="O15" s="107">
        <f t="shared" si="26"/>
        <v>44389</v>
      </c>
      <c r="P15" s="87" t="str">
        <f t="shared" si="6"/>
        <v>月</v>
      </c>
      <c r="Q15" s="85">
        <f t="shared" si="7"/>
        <v>44389</v>
      </c>
      <c r="R15" s="93">
        <f t="array" ref="R15">IFERROR(SMALL(IF(Q$4:Q$34&lt;&gt;"",Q$4:Q$34,""),$B15),"")</f>
        <v>44391</v>
      </c>
      <c r="S15" s="98">
        <f t="shared" si="27"/>
        <v>44420</v>
      </c>
      <c r="T15" s="87" t="str">
        <f t="shared" si="8"/>
        <v>木</v>
      </c>
      <c r="U15" s="85">
        <f t="shared" si="9"/>
        <v>44420</v>
      </c>
      <c r="V15" s="99">
        <f t="array" ref="V15">IFERROR(SMALL(IF(U$4:U$34&lt;&gt;"",U$4:U$34,""),$B15),"")</f>
        <v>44422</v>
      </c>
      <c r="W15" s="90">
        <f t="shared" si="28"/>
        <v>44451</v>
      </c>
      <c r="X15" s="87" t="str">
        <f t="shared" si="10"/>
        <v>日</v>
      </c>
      <c r="Y15" s="85" t="str">
        <f t="shared" si="11"/>
        <v/>
      </c>
      <c r="Z15" s="108">
        <f t="array" ref="Z15">IFERROR(SMALL(IF(Y$4:Y$34&lt;&gt;"",Y$4:Y$34,""),$B15),"")</f>
        <v>44453</v>
      </c>
      <c r="AA15" s="107">
        <f t="shared" si="29"/>
        <v>44481</v>
      </c>
      <c r="AB15" s="87" t="str">
        <f t="shared" si="12"/>
        <v>火</v>
      </c>
      <c r="AC15" s="85">
        <f t="shared" si="13"/>
        <v>44481</v>
      </c>
      <c r="AD15" s="93">
        <f t="array" ref="AD15">IFERROR(SMALL(IF(AC$4:AC$34&lt;&gt;"",AC$4:AC$34,""),$B15),"")</f>
        <v>44483</v>
      </c>
      <c r="AE15" s="98">
        <f t="shared" si="30"/>
        <v>44512</v>
      </c>
      <c r="AF15" s="87" t="str">
        <f t="shared" si="14"/>
        <v>金</v>
      </c>
      <c r="AG15" s="85">
        <f t="shared" si="15"/>
        <v>44512</v>
      </c>
      <c r="AH15" s="99">
        <f t="array" ref="AH15">IFERROR(SMALL(IF(AG$4:AG$34&lt;&gt;"",AG$4:AG$34,""),$B15),"")</f>
        <v>44513</v>
      </c>
      <c r="AI15" s="90">
        <f t="shared" si="31"/>
        <v>44542</v>
      </c>
      <c r="AJ15" s="87" t="str">
        <f t="shared" si="16"/>
        <v>日</v>
      </c>
      <c r="AK15" s="85" t="str">
        <f t="shared" si="17"/>
        <v/>
      </c>
      <c r="AL15" s="108">
        <f t="array" ref="AL15">IFERROR(SMALL(IF(AK$4:AK$34&lt;&gt;"",AK$4:AK$34,""),$B15),"")</f>
        <v>44544</v>
      </c>
      <c r="AM15" s="107">
        <f t="shared" si="32"/>
        <v>44573</v>
      </c>
      <c r="AN15" s="87" t="str">
        <f t="shared" si="18"/>
        <v>水</v>
      </c>
      <c r="AO15" s="85">
        <f t="shared" si="35"/>
        <v>44573</v>
      </c>
      <c r="AP15" s="93">
        <f t="array" ref="AP15">IFERROR(SMALL(IF(AO$4:AO$34&lt;&gt;"",AO$4:AO$34,""),$B15),"")</f>
        <v>44578</v>
      </c>
      <c r="AQ15" s="98">
        <f t="shared" si="33"/>
        <v>44604</v>
      </c>
      <c r="AR15" s="87" t="str">
        <f t="shared" si="19"/>
        <v>土</v>
      </c>
      <c r="AS15" s="85">
        <f t="shared" si="20"/>
        <v>44604</v>
      </c>
      <c r="AT15" s="99">
        <f t="array" ref="AT15">IFERROR(SMALL(IF(AS$4:AS$34&lt;&gt;"",AS$4:AS$34,""),$B15),"")</f>
        <v>44606</v>
      </c>
      <c r="AU15" s="90">
        <f t="shared" si="34"/>
        <v>44632</v>
      </c>
      <c r="AV15" s="87" t="str">
        <f t="shared" si="21"/>
        <v>土</v>
      </c>
      <c r="AW15" s="85">
        <f t="shared" si="22"/>
        <v>44632</v>
      </c>
      <c r="AX15" s="108">
        <f t="array" ref="AX15">IFERROR(SMALL(IF(AW$4:AW$34&lt;&gt;"",AW$4:AW$34,""),$B15),"")</f>
        <v>44634</v>
      </c>
    </row>
    <row r="16" spans="2:50">
      <c r="B16">
        <v>13</v>
      </c>
      <c r="C16" s="107">
        <f t="shared" si="23"/>
        <v>44299</v>
      </c>
      <c r="D16" s="87" t="str">
        <f t="shared" si="0"/>
        <v>火</v>
      </c>
      <c r="E16" s="85">
        <f t="shared" si="1"/>
        <v>44299</v>
      </c>
      <c r="F16" s="93">
        <f t="array" ref="F16">IFERROR(SMALL(IF(E$4:E$34&lt;&gt;"",E$4:E$34,""),$B16),"")</f>
        <v>44301</v>
      </c>
      <c r="G16" s="98">
        <f t="shared" si="24"/>
        <v>44329</v>
      </c>
      <c r="H16" s="87" t="str">
        <f t="shared" si="2"/>
        <v>木</v>
      </c>
      <c r="I16" s="85">
        <f t="shared" si="3"/>
        <v>44329</v>
      </c>
      <c r="J16" s="99">
        <f t="array" ref="J16">IFERROR(SMALL(IF(I$4:I$34&lt;&gt;"",I$4:I$34,""),$B16),"")</f>
        <v>44331</v>
      </c>
      <c r="K16" s="90">
        <f t="shared" si="25"/>
        <v>44360</v>
      </c>
      <c r="L16" s="87" t="str">
        <f t="shared" si="4"/>
        <v>日</v>
      </c>
      <c r="M16" s="85" t="str">
        <f t="shared" si="5"/>
        <v/>
      </c>
      <c r="N16" s="108">
        <f t="array" ref="N16">IFERROR(SMALL(IF(M$4:M$34&lt;&gt;"",M$4:M$34,""),$B16),"")</f>
        <v>44362</v>
      </c>
      <c r="O16" s="107">
        <f t="shared" si="26"/>
        <v>44390</v>
      </c>
      <c r="P16" s="87" t="str">
        <f t="shared" si="6"/>
        <v>火</v>
      </c>
      <c r="Q16" s="85">
        <f t="shared" si="7"/>
        <v>44390</v>
      </c>
      <c r="R16" s="93">
        <f t="array" ref="R16">IFERROR(SMALL(IF(Q$4:Q$34&lt;&gt;"",Q$4:Q$34,""),$B16),"")</f>
        <v>44392</v>
      </c>
      <c r="S16" s="98">
        <f t="shared" si="27"/>
        <v>44421</v>
      </c>
      <c r="T16" s="87" t="str">
        <f t="shared" si="8"/>
        <v>金</v>
      </c>
      <c r="U16" s="85">
        <f t="shared" si="9"/>
        <v>44421</v>
      </c>
      <c r="V16" s="99">
        <f t="array" ref="V16">IFERROR(SMALL(IF(U$4:U$34&lt;&gt;"",U$4:U$34,""),$B16),"")</f>
        <v>44424</v>
      </c>
      <c r="W16" s="90">
        <f t="shared" si="28"/>
        <v>44452</v>
      </c>
      <c r="X16" s="87" t="str">
        <f t="shared" si="10"/>
        <v>月</v>
      </c>
      <c r="Y16" s="85">
        <f t="shared" si="11"/>
        <v>44452</v>
      </c>
      <c r="Z16" s="108">
        <f t="array" ref="Z16">IFERROR(SMALL(IF(Y$4:Y$34&lt;&gt;"",Y$4:Y$34,""),$B16),"")</f>
        <v>44454</v>
      </c>
      <c r="AA16" s="107">
        <f t="shared" si="29"/>
        <v>44482</v>
      </c>
      <c r="AB16" s="87" t="str">
        <f t="shared" si="12"/>
        <v>水</v>
      </c>
      <c r="AC16" s="85">
        <f t="shared" si="13"/>
        <v>44482</v>
      </c>
      <c r="AD16" s="93">
        <f t="array" ref="AD16">IFERROR(SMALL(IF(AC$4:AC$34&lt;&gt;"",AC$4:AC$34,""),$B16),"")</f>
        <v>44484</v>
      </c>
      <c r="AE16" s="98">
        <f t="shared" si="30"/>
        <v>44513</v>
      </c>
      <c r="AF16" s="87" t="str">
        <f t="shared" si="14"/>
        <v>土</v>
      </c>
      <c r="AG16" s="85">
        <f t="shared" si="15"/>
        <v>44513</v>
      </c>
      <c r="AH16" s="99">
        <f t="array" ref="AH16">IFERROR(SMALL(IF(AG$4:AG$34&lt;&gt;"",AG$4:AG$34,""),$B16),"")</f>
        <v>44515</v>
      </c>
      <c r="AI16" s="90">
        <f t="shared" si="31"/>
        <v>44543</v>
      </c>
      <c r="AJ16" s="87" t="str">
        <f t="shared" si="16"/>
        <v>月</v>
      </c>
      <c r="AK16" s="85">
        <f t="shared" si="17"/>
        <v>44543</v>
      </c>
      <c r="AL16" s="108">
        <f t="array" ref="AL16">IFERROR(SMALL(IF(AK$4:AK$34&lt;&gt;"",AK$4:AK$34,""),$B16),"")</f>
        <v>44545</v>
      </c>
      <c r="AM16" s="107">
        <f t="shared" si="32"/>
        <v>44574</v>
      </c>
      <c r="AN16" s="87" t="str">
        <f t="shared" si="18"/>
        <v>木</v>
      </c>
      <c r="AO16" s="85">
        <f t="shared" si="35"/>
        <v>44574</v>
      </c>
      <c r="AP16" s="93">
        <f t="array" ref="AP16">IFERROR(SMALL(IF(AO$4:AO$34&lt;&gt;"",AO$4:AO$34,""),$B16),"")</f>
        <v>44579</v>
      </c>
      <c r="AQ16" s="98">
        <f t="shared" si="33"/>
        <v>44605</v>
      </c>
      <c r="AR16" s="87" t="str">
        <f t="shared" si="19"/>
        <v>日</v>
      </c>
      <c r="AS16" s="85" t="str">
        <f t="shared" si="20"/>
        <v/>
      </c>
      <c r="AT16" s="99">
        <f t="array" ref="AT16">IFERROR(SMALL(IF(AS$4:AS$34&lt;&gt;"",AS$4:AS$34,""),$B16),"")</f>
        <v>44607</v>
      </c>
      <c r="AU16" s="90">
        <f t="shared" si="34"/>
        <v>44633</v>
      </c>
      <c r="AV16" s="87" t="str">
        <f t="shared" si="21"/>
        <v>日</v>
      </c>
      <c r="AW16" s="85" t="str">
        <f t="shared" si="22"/>
        <v/>
      </c>
      <c r="AX16" s="108">
        <f t="array" ref="AX16">IFERROR(SMALL(IF(AW$4:AW$34&lt;&gt;"",AW$4:AW$34,""),$B16),"")</f>
        <v>44635</v>
      </c>
    </row>
    <row r="17" spans="2:50">
      <c r="B17">
        <v>14</v>
      </c>
      <c r="C17" s="107">
        <f t="shared" si="23"/>
        <v>44300</v>
      </c>
      <c r="D17" s="87" t="str">
        <f t="shared" si="0"/>
        <v>水</v>
      </c>
      <c r="E17" s="85">
        <f t="shared" si="1"/>
        <v>44300</v>
      </c>
      <c r="F17" s="93">
        <f t="array" ref="F17">IFERROR(SMALL(IF(E$4:E$34&lt;&gt;"",E$4:E$34,""),$B17),"")</f>
        <v>44302</v>
      </c>
      <c r="G17" s="98">
        <f t="shared" si="24"/>
        <v>44330</v>
      </c>
      <c r="H17" s="87" t="str">
        <f t="shared" si="2"/>
        <v>金</v>
      </c>
      <c r="I17" s="85">
        <f t="shared" si="3"/>
        <v>44330</v>
      </c>
      <c r="J17" s="99">
        <f t="array" ref="J17">IFERROR(SMALL(IF(I$4:I$34&lt;&gt;"",I$4:I$34,""),$B17),"")</f>
        <v>44333</v>
      </c>
      <c r="K17" s="90">
        <f t="shared" si="25"/>
        <v>44361</v>
      </c>
      <c r="L17" s="87" t="str">
        <f t="shared" si="4"/>
        <v>月</v>
      </c>
      <c r="M17" s="85">
        <f t="shared" si="5"/>
        <v>44361</v>
      </c>
      <c r="N17" s="108">
        <f t="array" ref="N17">IFERROR(SMALL(IF(M$4:M$34&lt;&gt;"",M$4:M$34,""),$B17),"")</f>
        <v>44363</v>
      </c>
      <c r="O17" s="107">
        <f t="shared" si="26"/>
        <v>44391</v>
      </c>
      <c r="P17" s="87" t="str">
        <f t="shared" si="6"/>
        <v>水</v>
      </c>
      <c r="Q17" s="85">
        <f t="shared" si="7"/>
        <v>44391</v>
      </c>
      <c r="R17" s="93">
        <f t="array" ref="R17">IFERROR(SMALL(IF(Q$4:Q$34&lt;&gt;"",Q$4:Q$34,""),$B17),"")</f>
        <v>44393</v>
      </c>
      <c r="S17" s="98">
        <f t="shared" si="27"/>
        <v>44422</v>
      </c>
      <c r="T17" s="87" t="str">
        <f t="shared" si="8"/>
        <v>土</v>
      </c>
      <c r="U17" s="85">
        <f t="shared" si="9"/>
        <v>44422</v>
      </c>
      <c r="V17" s="99">
        <f t="array" ref="V17">IFERROR(SMALL(IF(U$4:U$34&lt;&gt;"",U$4:U$34,""),$B17),"")</f>
        <v>44425</v>
      </c>
      <c r="W17" s="90">
        <f t="shared" si="28"/>
        <v>44453</v>
      </c>
      <c r="X17" s="87" t="str">
        <f t="shared" si="10"/>
        <v>火</v>
      </c>
      <c r="Y17" s="85">
        <f t="shared" si="11"/>
        <v>44453</v>
      </c>
      <c r="Z17" s="108">
        <f t="array" ref="Z17">IFERROR(SMALL(IF(Y$4:Y$34&lt;&gt;"",Y$4:Y$34,""),$B17),"")</f>
        <v>44455</v>
      </c>
      <c r="AA17" s="107">
        <f t="shared" si="29"/>
        <v>44483</v>
      </c>
      <c r="AB17" s="87" t="str">
        <f t="shared" si="12"/>
        <v>木</v>
      </c>
      <c r="AC17" s="85">
        <f t="shared" si="13"/>
        <v>44483</v>
      </c>
      <c r="AD17" s="93">
        <f t="array" ref="AD17">IFERROR(SMALL(IF(AC$4:AC$34&lt;&gt;"",AC$4:AC$34,""),$B17),"")</f>
        <v>44485</v>
      </c>
      <c r="AE17" s="98">
        <f t="shared" si="30"/>
        <v>44514</v>
      </c>
      <c r="AF17" s="87" t="str">
        <f t="shared" si="14"/>
        <v>日</v>
      </c>
      <c r="AG17" s="85" t="str">
        <f t="shared" si="15"/>
        <v/>
      </c>
      <c r="AH17" s="99">
        <f t="array" ref="AH17">IFERROR(SMALL(IF(AG$4:AG$34&lt;&gt;"",AG$4:AG$34,""),$B17),"")</f>
        <v>44516</v>
      </c>
      <c r="AI17" s="90">
        <f t="shared" si="31"/>
        <v>44544</v>
      </c>
      <c r="AJ17" s="87" t="str">
        <f t="shared" si="16"/>
        <v>火</v>
      </c>
      <c r="AK17" s="85">
        <f t="shared" si="17"/>
        <v>44544</v>
      </c>
      <c r="AL17" s="108">
        <f t="array" ref="AL17">IFERROR(SMALL(IF(AK$4:AK$34&lt;&gt;"",AK$4:AK$34,""),$B17),"")</f>
        <v>44546</v>
      </c>
      <c r="AM17" s="107">
        <f t="shared" si="32"/>
        <v>44575</v>
      </c>
      <c r="AN17" s="87" t="str">
        <f t="shared" si="18"/>
        <v>金</v>
      </c>
      <c r="AO17" s="85">
        <f t="shared" si="35"/>
        <v>44575</v>
      </c>
      <c r="AP17" s="93">
        <f t="array" ref="AP17">IFERROR(SMALL(IF(AO$4:AO$34&lt;&gt;"",AO$4:AO$34,""),$B17),"")</f>
        <v>44580</v>
      </c>
      <c r="AQ17" s="98">
        <f t="shared" si="33"/>
        <v>44606</v>
      </c>
      <c r="AR17" s="87" t="str">
        <f t="shared" si="19"/>
        <v>月</v>
      </c>
      <c r="AS17" s="85">
        <f t="shared" si="20"/>
        <v>44606</v>
      </c>
      <c r="AT17" s="99">
        <f t="array" ref="AT17">IFERROR(SMALL(IF(AS$4:AS$34&lt;&gt;"",AS$4:AS$34,""),$B17),"")</f>
        <v>44608</v>
      </c>
      <c r="AU17" s="90">
        <f t="shared" si="34"/>
        <v>44634</v>
      </c>
      <c r="AV17" s="87" t="str">
        <f t="shared" si="21"/>
        <v>月</v>
      </c>
      <c r="AW17" s="85">
        <f t="shared" si="22"/>
        <v>44634</v>
      </c>
      <c r="AX17" s="108">
        <f t="array" ref="AX17">IFERROR(SMALL(IF(AW$4:AW$34&lt;&gt;"",AW$4:AW$34,""),$B17),"")</f>
        <v>44636</v>
      </c>
    </row>
    <row r="18" spans="2:50">
      <c r="B18">
        <v>15</v>
      </c>
      <c r="C18" s="107">
        <f t="shared" si="23"/>
        <v>44301</v>
      </c>
      <c r="D18" s="87" t="str">
        <f t="shared" si="0"/>
        <v>木</v>
      </c>
      <c r="E18" s="85">
        <f t="shared" si="1"/>
        <v>44301</v>
      </c>
      <c r="F18" s="93">
        <f t="array" ref="F18">IFERROR(SMALL(IF(E$4:E$34&lt;&gt;"",E$4:E$34,""),$B18),"")</f>
        <v>44303</v>
      </c>
      <c r="G18" s="98">
        <f t="shared" si="24"/>
        <v>44331</v>
      </c>
      <c r="H18" s="87" t="str">
        <f t="shared" si="2"/>
        <v>土</v>
      </c>
      <c r="I18" s="85">
        <f t="shared" si="3"/>
        <v>44331</v>
      </c>
      <c r="J18" s="99">
        <f t="array" ref="J18">IFERROR(SMALL(IF(I$4:I$34&lt;&gt;"",I$4:I$34,""),$B18),"")</f>
        <v>44334</v>
      </c>
      <c r="K18" s="90">
        <f t="shared" si="25"/>
        <v>44362</v>
      </c>
      <c r="L18" s="87" t="str">
        <f t="shared" si="4"/>
        <v>火</v>
      </c>
      <c r="M18" s="85">
        <f t="shared" si="5"/>
        <v>44362</v>
      </c>
      <c r="N18" s="108">
        <f t="array" ref="N18">IFERROR(SMALL(IF(M$4:M$34&lt;&gt;"",M$4:M$34,""),$B18),"")</f>
        <v>44364</v>
      </c>
      <c r="O18" s="107">
        <f t="shared" si="26"/>
        <v>44392</v>
      </c>
      <c r="P18" s="87" t="str">
        <f t="shared" si="6"/>
        <v>木</v>
      </c>
      <c r="Q18" s="85">
        <f t="shared" si="7"/>
        <v>44392</v>
      </c>
      <c r="R18" s="93">
        <f t="array" ref="R18">IFERROR(SMALL(IF(Q$4:Q$34&lt;&gt;"",Q$4:Q$34,""),$B18),"")</f>
        <v>44394</v>
      </c>
      <c r="S18" s="98">
        <f t="shared" si="27"/>
        <v>44423</v>
      </c>
      <c r="T18" s="87" t="str">
        <f t="shared" si="8"/>
        <v>日</v>
      </c>
      <c r="U18" s="85" t="str">
        <f t="shared" si="9"/>
        <v/>
      </c>
      <c r="V18" s="99">
        <f t="array" ref="V18">IFERROR(SMALL(IF(U$4:U$34&lt;&gt;"",U$4:U$34,""),$B18),"")</f>
        <v>44426</v>
      </c>
      <c r="W18" s="90">
        <f t="shared" si="28"/>
        <v>44454</v>
      </c>
      <c r="X18" s="87" t="str">
        <f t="shared" si="10"/>
        <v>水</v>
      </c>
      <c r="Y18" s="85">
        <f t="shared" si="11"/>
        <v>44454</v>
      </c>
      <c r="Z18" s="108">
        <f t="array" ref="Z18">IFERROR(SMALL(IF(Y$4:Y$34&lt;&gt;"",Y$4:Y$34,""),$B18),"")</f>
        <v>44456</v>
      </c>
      <c r="AA18" s="107">
        <f t="shared" si="29"/>
        <v>44484</v>
      </c>
      <c r="AB18" s="87" t="str">
        <f t="shared" si="12"/>
        <v>金</v>
      </c>
      <c r="AC18" s="85">
        <f t="shared" si="13"/>
        <v>44484</v>
      </c>
      <c r="AD18" s="93">
        <f t="array" ref="AD18">IFERROR(SMALL(IF(AC$4:AC$34&lt;&gt;"",AC$4:AC$34,""),$B18),"")</f>
        <v>44487</v>
      </c>
      <c r="AE18" s="98">
        <f t="shared" si="30"/>
        <v>44515</v>
      </c>
      <c r="AF18" s="87" t="str">
        <f t="shared" si="14"/>
        <v>月</v>
      </c>
      <c r="AG18" s="85">
        <f t="shared" si="15"/>
        <v>44515</v>
      </c>
      <c r="AH18" s="99">
        <f t="array" ref="AH18">IFERROR(SMALL(IF(AG$4:AG$34&lt;&gt;"",AG$4:AG$34,""),$B18),"")</f>
        <v>44517</v>
      </c>
      <c r="AI18" s="90">
        <f t="shared" si="31"/>
        <v>44545</v>
      </c>
      <c r="AJ18" s="87" t="str">
        <f t="shared" si="16"/>
        <v>水</v>
      </c>
      <c r="AK18" s="85">
        <f t="shared" si="17"/>
        <v>44545</v>
      </c>
      <c r="AL18" s="108">
        <f t="array" ref="AL18">IFERROR(SMALL(IF(AK$4:AK$34&lt;&gt;"",AK$4:AK$34,""),$B18),"")</f>
        <v>44547</v>
      </c>
      <c r="AM18" s="107">
        <f t="shared" si="32"/>
        <v>44576</v>
      </c>
      <c r="AN18" s="87" t="str">
        <f t="shared" si="18"/>
        <v>土</v>
      </c>
      <c r="AO18" s="85">
        <f t="shared" si="35"/>
        <v>44576</v>
      </c>
      <c r="AP18" s="93">
        <f t="array" ref="AP18">IFERROR(SMALL(IF(AO$4:AO$34&lt;&gt;"",AO$4:AO$34,""),$B18),"")</f>
        <v>44581</v>
      </c>
      <c r="AQ18" s="98">
        <f t="shared" si="33"/>
        <v>44607</v>
      </c>
      <c r="AR18" s="87" t="str">
        <f t="shared" si="19"/>
        <v>火</v>
      </c>
      <c r="AS18" s="85">
        <f t="shared" si="20"/>
        <v>44607</v>
      </c>
      <c r="AT18" s="99">
        <f t="array" ref="AT18">IFERROR(SMALL(IF(AS$4:AS$34&lt;&gt;"",AS$4:AS$34,""),$B18),"")</f>
        <v>44609</v>
      </c>
      <c r="AU18" s="90">
        <f t="shared" si="34"/>
        <v>44635</v>
      </c>
      <c r="AV18" s="87" t="str">
        <f t="shared" si="21"/>
        <v>火</v>
      </c>
      <c r="AW18" s="85">
        <f t="shared" si="22"/>
        <v>44635</v>
      </c>
      <c r="AX18" s="108">
        <f t="array" ref="AX18">IFERROR(SMALL(IF(AW$4:AW$34&lt;&gt;"",AW$4:AW$34,""),$B18),"")</f>
        <v>44637</v>
      </c>
    </row>
    <row r="19" spans="2:50">
      <c r="B19">
        <v>16</v>
      </c>
      <c r="C19" s="107">
        <f t="shared" si="23"/>
        <v>44302</v>
      </c>
      <c r="D19" s="87" t="str">
        <f t="shared" si="0"/>
        <v>金</v>
      </c>
      <c r="E19" s="85">
        <f t="shared" si="1"/>
        <v>44302</v>
      </c>
      <c r="F19" s="93">
        <f t="array" ref="F19">IFERROR(SMALL(IF(E$4:E$34&lt;&gt;"",E$4:E$34,""),$B19),"")</f>
        <v>44305</v>
      </c>
      <c r="G19" s="98">
        <f t="shared" si="24"/>
        <v>44332</v>
      </c>
      <c r="H19" s="87" t="str">
        <f t="shared" si="2"/>
        <v>日</v>
      </c>
      <c r="I19" s="85" t="str">
        <f t="shared" si="3"/>
        <v/>
      </c>
      <c r="J19" s="99">
        <f t="array" ref="J19">IFERROR(SMALL(IF(I$4:I$34&lt;&gt;"",I$4:I$34,""),$B19),"")</f>
        <v>44335</v>
      </c>
      <c r="K19" s="90">
        <f t="shared" si="25"/>
        <v>44363</v>
      </c>
      <c r="L19" s="87" t="str">
        <f t="shared" si="4"/>
        <v>水</v>
      </c>
      <c r="M19" s="85">
        <f t="shared" si="5"/>
        <v>44363</v>
      </c>
      <c r="N19" s="108">
        <f t="array" ref="N19">IFERROR(SMALL(IF(M$4:M$34&lt;&gt;"",M$4:M$34,""),$B19),"")</f>
        <v>44365</v>
      </c>
      <c r="O19" s="107">
        <f t="shared" si="26"/>
        <v>44393</v>
      </c>
      <c r="P19" s="87" t="str">
        <f t="shared" si="6"/>
        <v>金</v>
      </c>
      <c r="Q19" s="85">
        <f t="shared" si="7"/>
        <v>44393</v>
      </c>
      <c r="R19" s="93">
        <f t="array" ref="R19">IFERROR(SMALL(IF(Q$4:Q$34&lt;&gt;"",Q$4:Q$34,""),$B19),"")</f>
        <v>44396</v>
      </c>
      <c r="S19" s="98">
        <f t="shared" si="27"/>
        <v>44424</v>
      </c>
      <c r="T19" s="87" t="str">
        <f t="shared" si="8"/>
        <v>月</v>
      </c>
      <c r="U19" s="85">
        <f t="shared" si="9"/>
        <v>44424</v>
      </c>
      <c r="V19" s="99">
        <f t="array" ref="V19">IFERROR(SMALL(IF(U$4:U$34&lt;&gt;"",U$4:U$34,""),$B19),"")</f>
        <v>44427</v>
      </c>
      <c r="W19" s="90">
        <f t="shared" si="28"/>
        <v>44455</v>
      </c>
      <c r="X19" s="87" t="str">
        <f t="shared" si="10"/>
        <v>木</v>
      </c>
      <c r="Y19" s="85">
        <f t="shared" si="11"/>
        <v>44455</v>
      </c>
      <c r="Z19" s="108">
        <f t="array" ref="Z19">IFERROR(SMALL(IF(Y$4:Y$34&lt;&gt;"",Y$4:Y$34,""),$B19),"")</f>
        <v>44457</v>
      </c>
      <c r="AA19" s="107">
        <f t="shared" si="29"/>
        <v>44485</v>
      </c>
      <c r="AB19" s="87" t="str">
        <f t="shared" si="12"/>
        <v>土</v>
      </c>
      <c r="AC19" s="85">
        <f t="shared" si="13"/>
        <v>44485</v>
      </c>
      <c r="AD19" s="93">
        <f t="array" ref="AD19">IFERROR(SMALL(IF(AC$4:AC$34&lt;&gt;"",AC$4:AC$34,""),$B19),"")</f>
        <v>44488</v>
      </c>
      <c r="AE19" s="98">
        <f t="shared" si="30"/>
        <v>44516</v>
      </c>
      <c r="AF19" s="87" t="str">
        <f t="shared" si="14"/>
        <v>火</v>
      </c>
      <c r="AG19" s="85">
        <f t="shared" si="15"/>
        <v>44516</v>
      </c>
      <c r="AH19" s="99">
        <f t="array" ref="AH19">IFERROR(SMALL(IF(AG$4:AG$34&lt;&gt;"",AG$4:AG$34,""),$B19),"")</f>
        <v>44518</v>
      </c>
      <c r="AI19" s="90">
        <f t="shared" si="31"/>
        <v>44546</v>
      </c>
      <c r="AJ19" s="87" t="str">
        <f t="shared" si="16"/>
        <v>木</v>
      </c>
      <c r="AK19" s="85">
        <f t="shared" si="17"/>
        <v>44546</v>
      </c>
      <c r="AL19" s="108">
        <f t="array" ref="AL19">IFERROR(SMALL(IF(AK$4:AK$34&lt;&gt;"",AK$4:AK$34,""),$B19),"")</f>
        <v>44548</v>
      </c>
      <c r="AM19" s="107">
        <f t="shared" si="32"/>
        <v>44577</v>
      </c>
      <c r="AN19" s="87" t="str">
        <f t="shared" si="18"/>
        <v>日</v>
      </c>
      <c r="AO19" s="85" t="str">
        <f t="shared" si="35"/>
        <v/>
      </c>
      <c r="AP19" s="93">
        <f t="array" ref="AP19">IFERROR(SMALL(IF(AO$4:AO$34&lt;&gt;"",AO$4:AO$34,""),$B19),"")</f>
        <v>44582</v>
      </c>
      <c r="AQ19" s="98">
        <f t="shared" si="33"/>
        <v>44608</v>
      </c>
      <c r="AR19" s="87" t="str">
        <f t="shared" si="19"/>
        <v>水</v>
      </c>
      <c r="AS19" s="85">
        <f t="shared" si="20"/>
        <v>44608</v>
      </c>
      <c r="AT19" s="99">
        <f t="array" ref="AT19">IFERROR(SMALL(IF(AS$4:AS$34&lt;&gt;"",AS$4:AS$34,""),$B19),"")</f>
        <v>44610</v>
      </c>
      <c r="AU19" s="90">
        <f t="shared" si="34"/>
        <v>44636</v>
      </c>
      <c r="AV19" s="87" t="str">
        <f t="shared" si="21"/>
        <v>水</v>
      </c>
      <c r="AW19" s="85">
        <f t="shared" si="22"/>
        <v>44636</v>
      </c>
      <c r="AX19" s="108">
        <f t="array" ref="AX19">IFERROR(SMALL(IF(AW$4:AW$34&lt;&gt;"",AW$4:AW$34,""),$B19),"")</f>
        <v>44638</v>
      </c>
    </row>
    <row r="20" spans="2:50">
      <c r="B20">
        <v>17</v>
      </c>
      <c r="C20" s="107">
        <f t="shared" si="23"/>
        <v>44303</v>
      </c>
      <c r="D20" s="87" t="str">
        <f t="shared" si="0"/>
        <v>土</v>
      </c>
      <c r="E20" s="85">
        <f t="shared" si="1"/>
        <v>44303</v>
      </c>
      <c r="F20" s="93">
        <f t="array" ref="F20">IFERROR(SMALL(IF(E$4:E$34&lt;&gt;"",E$4:E$34,""),$B20),"")</f>
        <v>44306</v>
      </c>
      <c r="G20" s="98">
        <f t="shared" si="24"/>
        <v>44333</v>
      </c>
      <c r="H20" s="87" t="str">
        <f t="shared" si="2"/>
        <v>月</v>
      </c>
      <c r="I20" s="85">
        <f t="shared" si="3"/>
        <v>44333</v>
      </c>
      <c r="J20" s="99">
        <f t="array" ref="J20">IFERROR(SMALL(IF(I$4:I$34&lt;&gt;"",I$4:I$34,""),$B20),"")</f>
        <v>44336</v>
      </c>
      <c r="K20" s="90">
        <f t="shared" si="25"/>
        <v>44364</v>
      </c>
      <c r="L20" s="87" t="str">
        <f t="shared" si="4"/>
        <v>木</v>
      </c>
      <c r="M20" s="85">
        <f t="shared" si="5"/>
        <v>44364</v>
      </c>
      <c r="N20" s="108">
        <f t="array" ref="N20">IFERROR(SMALL(IF(M$4:M$34&lt;&gt;"",M$4:M$34,""),$B20),"")</f>
        <v>44366</v>
      </c>
      <c r="O20" s="107">
        <f t="shared" si="26"/>
        <v>44394</v>
      </c>
      <c r="P20" s="87" t="str">
        <f t="shared" si="6"/>
        <v>土</v>
      </c>
      <c r="Q20" s="85">
        <f t="shared" si="7"/>
        <v>44394</v>
      </c>
      <c r="R20" s="93">
        <f t="array" ref="R20">IFERROR(SMALL(IF(Q$4:Q$34&lt;&gt;"",Q$4:Q$34,""),$B20),"")</f>
        <v>44397</v>
      </c>
      <c r="S20" s="98">
        <f t="shared" si="27"/>
        <v>44425</v>
      </c>
      <c r="T20" s="87" t="str">
        <f t="shared" si="8"/>
        <v>火</v>
      </c>
      <c r="U20" s="85">
        <f t="shared" si="9"/>
        <v>44425</v>
      </c>
      <c r="V20" s="99">
        <f t="array" ref="V20">IFERROR(SMALL(IF(U$4:U$34&lt;&gt;"",U$4:U$34,""),$B20),"")</f>
        <v>44428</v>
      </c>
      <c r="W20" s="90">
        <f t="shared" si="28"/>
        <v>44456</v>
      </c>
      <c r="X20" s="87" t="str">
        <f t="shared" si="10"/>
        <v>金</v>
      </c>
      <c r="Y20" s="85">
        <f t="shared" si="11"/>
        <v>44456</v>
      </c>
      <c r="Z20" s="108">
        <f t="array" ref="Z20">IFERROR(SMALL(IF(Y$4:Y$34&lt;&gt;"",Y$4:Y$34,""),$B20),"")</f>
        <v>44459</v>
      </c>
      <c r="AA20" s="107">
        <f t="shared" si="29"/>
        <v>44486</v>
      </c>
      <c r="AB20" s="87" t="str">
        <f t="shared" si="12"/>
        <v>日</v>
      </c>
      <c r="AC20" s="85" t="str">
        <f t="shared" si="13"/>
        <v/>
      </c>
      <c r="AD20" s="93">
        <f t="array" ref="AD20">IFERROR(SMALL(IF(AC$4:AC$34&lt;&gt;"",AC$4:AC$34,""),$B20),"")</f>
        <v>44489</v>
      </c>
      <c r="AE20" s="98">
        <f t="shared" si="30"/>
        <v>44517</v>
      </c>
      <c r="AF20" s="87" t="str">
        <f t="shared" si="14"/>
        <v>水</v>
      </c>
      <c r="AG20" s="85">
        <f t="shared" si="15"/>
        <v>44517</v>
      </c>
      <c r="AH20" s="99">
        <f t="array" ref="AH20">IFERROR(SMALL(IF(AG$4:AG$34&lt;&gt;"",AG$4:AG$34,""),$B20),"")</f>
        <v>44519</v>
      </c>
      <c r="AI20" s="90">
        <f t="shared" si="31"/>
        <v>44547</v>
      </c>
      <c r="AJ20" s="87" t="str">
        <f t="shared" si="16"/>
        <v>金</v>
      </c>
      <c r="AK20" s="85">
        <f t="shared" si="17"/>
        <v>44547</v>
      </c>
      <c r="AL20" s="108">
        <f t="array" ref="AL20">IFERROR(SMALL(IF(AK$4:AK$34&lt;&gt;"",AK$4:AK$34,""),$B20),"")</f>
        <v>44550</v>
      </c>
      <c r="AM20" s="107">
        <f t="shared" si="32"/>
        <v>44578</v>
      </c>
      <c r="AN20" s="87" t="str">
        <f t="shared" si="18"/>
        <v>月</v>
      </c>
      <c r="AO20" s="85">
        <f t="shared" si="35"/>
        <v>44578</v>
      </c>
      <c r="AP20" s="93">
        <f t="array" ref="AP20">IFERROR(SMALL(IF(AO$4:AO$34&lt;&gt;"",AO$4:AO$34,""),$B20),"")</f>
        <v>44583</v>
      </c>
      <c r="AQ20" s="98">
        <f t="shared" si="33"/>
        <v>44609</v>
      </c>
      <c r="AR20" s="87" t="str">
        <f t="shared" si="19"/>
        <v>木</v>
      </c>
      <c r="AS20" s="85">
        <f t="shared" si="20"/>
        <v>44609</v>
      </c>
      <c r="AT20" s="99">
        <f t="array" ref="AT20">IFERROR(SMALL(IF(AS$4:AS$34&lt;&gt;"",AS$4:AS$34,""),$B20),"")</f>
        <v>44611</v>
      </c>
      <c r="AU20" s="90">
        <f t="shared" si="34"/>
        <v>44637</v>
      </c>
      <c r="AV20" s="87" t="str">
        <f t="shared" si="21"/>
        <v>木</v>
      </c>
      <c r="AW20" s="85">
        <f t="shared" si="22"/>
        <v>44637</v>
      </c>
      <c r="AX20" s="108">
        <f t="array" ref="AX20">IFERROR(SMALL(IF(AW$4:AW$34&lt;&gt;"",AW$4:AW$34,""),$B20),"")</f>
        <v>44639</v>
      </c>
    </row>
    <row r="21" spans="2:50">
      <c r="B21">
        <v>18</v>
      </c>
      <c r="C21" s="107">
        <f t="shared" si="23"/>
        <v>44304</v>
      </c>
      <c r="D21" s="87" t="str">
        <f t="shared" si="0"/>
        <v>日</v>
      </c>
      <c r="E21" s="85" t="str">
        <f t="shared" si="1"/>
        <v/>
      </c>
      <c r="F21" s="93">
        <f t="array" ref="F21">IFERROR(SMALL(IF(E$4:E$34&lt;&gt;"",E$4:E$34,""),$B21),"")</f>
        <v>44307</v>
      </c>
      <c r="G21" s="98">
        <f t="shared" si="24"/>
        <v>44334</v>
      </c>
      <c r="H21" s="87" t="str">
        <f t="shared" si="2"/>
        <v>火</v>
      </c>
      <c r="I21" s="85">
        <f t="shared" si="3"/>
        <v>44334</v>
      </c>
      <c r="J21" s="99">
        <f t="array" ref="J21">IFERROR(SMALL(IF(I$4:I$34&lt;&gt;"",I$4:I$34,""),$B21),"")</f>
        <v>44337</v>
      </c>
      <c r="K21" s="90">
        <f t="shared" si="25"/>
        <v>44365</v>
      </c>
      <c r="L21" s="87" t="str">
        <f t="shared" si="4"/>
        <v>金</v>
      </c>
      <c r="M21" s="85">
        <f t="shared" si="5"/>
        <v>44365</v>
      </c>
      <c r="N21" s="108">
        <f t="array" ref="N21">IFERROR(SMALL(IF(M$4:M$34&lt;&gt;"",M$4:M$34,""),$B21),"")</f>
        <v>44368</v>
      </c>
      <c r="O21" s="107">
        <f t="shared" si="26"/>
        <v>44395</v>
      </c>
      <c r="P21" s="87" t="str">
        <f t="shared" si="6"/>
        <v>日</v>
      </c>
      <c r="Q21" s="85" t="str">
        <f t="shared" si="7"/>
        <v/>
      </c>
      <c r="R21" s="93">
        <f t="array" ref="R21">IFERROR(SMALL(IF(Q$4:Q$34&lt;&gt;"",Q$4:Q$34,""),$B21),"")</f>
        <v>44398</v>
      </c>
      <c r="S21" s="98">
        <f t="shared" si="27"/>
        <v>44426</v>
      </c>
      <c r="T21" s="87" t="str">
        <f t="shared" si="8"/>
        <v>水</v>
      </c>
      <c r="U21" s="85">
        <f t="shared" si="9"/>
        <v>44426</v>
      </c>
      <c r="V21" s="99">
        <f t="array" ref="V21">IFERROR(SMALL(IF(U$4:U$34&lt;&gt;"",U$4:U$34,""),$B21),"")</f>
        <v>44429</v>
      </c>
      <c r="W21" s="90">
        <f t="shared" si="28"/>
        <v>44457</v>
      </c>
      <c r="X21" s="87" t="str">
        <f t="shared" si="10"/>
        <v>土</v>
      </c>
      <c r="Y21" s="85">
        <f t="shared" si="11"/>
        <v>44457</v>
      </c>
      <c r="Z21" s="108">
        <f t="array" ref="Z21">IFERROR(SMALL(IF(Y$4:Y$34&lt;&gt;"",Y$4:Y$34,""),$B21),"")</f>
        <v>44460</v>
      </c>
      <c r="AA21" s="107">
        <f t="shared" si="29"/>
        <v>44487</v>
      </c>
      <c r="AB21" s="87" t="str">
        <f t="shared" si="12"/>
        <v>月</v>
      </c>
      <c r="AC21" s="85">
        <f t="shared" si="13"/>
        <v>44487</v>
      </c>
      <c r="AD21" s="93">
        <f t="array" ref="AD21">IFERROR(SMALL(IF(AC$4:AC$34&lt;&gt;"",AC$4:AC$34,""),$B21),"")</f>
        <v>44490</v>
      </c>
      <c r="AE21" s="98">
        <f t="shared" si="30"/>
        <v>44518</v>
      </c>
      <c r="AF21" s="87" t="str">
        <f t="shared" si="14"/>
        <v>木</v>
      </c>
      <c r="AG21" s="85">
        <f t="shared" si="15"/>
        <v>44518</v>
      </c>
      <c r="AH21" s="99">
        <f t="array" ref="AH21">IFERROR(SMALL(IF(AG$4:AG$34&lt;&gt;"",AG$4:AG$34,""),$B21),"")</f>
        <v>44520</v>
      </c>
      <c r="AI21" s="90">
        <f t="shared" si="31"/>
        <v>44548</v>
      </c>
      <c r="AJ21" s="87" t="str">
        <f t="shared" si="16"/>
        <v>土</v>
      </c>
      <c r="AK21" s="85">
        <f t="shared" si="17"/>
        <v>44548</v>
      </c>
      <c r="AL21" s="108">
        <f t="array" ref="AL21">IFERROR(SMALL(IF(AK$4:AK$34&lt;&gt;"",AK$4:AK$34,""),$B21),"")</f>
        <v>44551</v>
      </c>
      <c r="AM21" s="107">
        <f t="shared" si="32"/>
        <v>44579</v>
      </c>
      <c r="AN21" s="87" t="str">
        <f t="shared" si="18"/>
        <v>火</v>
      </c>
      <c r="AO21" s="85">
        <f t="shared" si="35"/>
        <v>44579</v>
      </c>
      <c r="AP21" s="93">
        <f t="array" ref="AP21">IFERROR(SMALL(IF(AO$4:AO$34&lt;&gt;"",AO$4:AO$34,""),$B21),"")</f>
        <v>44585</v>
      </c>
      <c r="AQ21" s="98">
        <f t="shared" si="33"/>
        <v>44610</v>
      </c>
      <c r="AR21" s="87" t="str">
        <f t="shared" si="19"/>
        <v>金</v>
      </c>
      <c r="AS21" s="85">
        <f t="shared" si="20"/>
        <v>44610</v>
      </c>
      <c r="AT21" s="99">
        <f t="array" ref="AT21">IFERROR(SMALL(IF(AS$4:AS$34&lt;&gt;"",AS$4:AS$34,""),$B21),"")</f>
        <v>44613</v>
      </c>
      <c r="AU21" s="90">
        <f t="shared" si="34"/>
        <v>44638</v>
      </c>
      <c r="AV21" s="87" t="str">
        <f t="shared" si="21"/>
        <v>金</v>
      </c>
      <c r="AW21" s="85">
        <f t="shared" si="22"/>
        <v>44638</v>
      </c>
      <c r="AX21" s="108">
        <f t="array" ref="AX21">IFERROR(SMALL(IF(AW$4:AW$34&lt;&gt;"",AW$4:AW$34,""),$B21),"")</f>
        <v>44641</v>
      </c>
    </row>
    <row r="22" spans="2:50">
      <c r="B22">
        <v>19</v>
      </c>
      <c r="C22" s="107">
        <f t="shared" si="23"/>
        <v>44305</v>
      </c>
      <c r="D22" s="87" t="str">
        <f t="shared" si="0"/>
        <v>月</v>
      </c>
      <c r="E22" s="85">
        <f t="shared" si="1"/>
        <v>44305</v>
      </c>
      <c r="F22" s="93">
        <f t="array" ref="F22">IFERROR(SMALL(IF(E$4:E$34&lt;&gt;"",E$4:E$34,""),$B22),"")</f>
        <v>44308</v>
      </c>
      <c r="G22" s="98">
        <f t="shared" si="24"/>
        <v>44335</v>
      </c>
      <c r="H22" s="87" t="str">
        <f t="shared" si="2"/>
        <v>水</v>
      </c>
      <c r="I22" s="85">
        <f t="shared" si="3"/>
        <v>44335</v>
      </c>
      <c r="J22" s="99">
        <f t="array" ref="J22">IFERROR(SMALL(IF(I$4:I$34&lt;&gt;"",I$4:I$34,""),$B22),"")</f>
        <v>44338</v>
      </c>
      <c r="K22" s="90">
        <f t="shared" si="25"/>
        <v>44366</v>
      </c>
      <c r="L22" s="87" t="str">
        <f t="shared" si="4"/>
        <v>土</v>
      </c>
      <c r="M22" s="85">
        <f t="shared" si="5"/>
        <v>44366</v>
      </c>
      <c r="N22" s="108">
        <f t="array" ref="N22">IFERROR(SMALL(IF(M$4:M$34&lt;&gt;"",M$4:M$34,""),$B22),"")</f>
        <v>44369</v>
      </c>
      <c r="O22" s="107">
        <f t="shared" si="26"/>
        <v>44396</v>
      </c>
      <c r="P22" s="87" t="str">
        <f t="shared" si="6"/>
        <v>月</v>
      </c>
      <c r="Q22" s="85">
        <f t="shared" si="7"/>
        <v>44396</v>
      </c>
      <c r="R22" s="93">
        <f t="array" ref="R22">IFERROR(SMALL(IF(Q$4:Q$34&lt;&gt;"",Q$4:Q$34,""),$B22),"")</f>
        <v>44399</v>
      </c>
      <c r="S22" s="98">
        <f t="shared" si="27"/>
        <v>44427</v>
      </c>
      <c r="T22" s="87" t="str">
        <f t="shared" si="8"/>
        <v>木</v>
      </c>
      <c r="U22" s="85">
        <f t="shared" si="9"/>
        <v>44427</v>
      </c>
      <c r="V22" s="99">
        <f t="array" ref="V22">IFERROR(SMALL(IF(U$4:U$34&lt;&gt;"",U$4:U$34,""),$B22),"")</f>
        <v>44431</v>
      </c>
      <c r="W22" s="90">
        <f t="shared" si="28"/>
        <v>44458</v>
      </c>
      <c r="X22" s="87" t="str">
        <f t="shared" si="10"/>
        <v>日</v>
      </c>
      <c r="Y22" s="85" t="str">
        <f t="shared" si="11"/>
        <v/>
      </c>
      <c r="Z22" s="108">
        <f t="array" ref="Z22">IFERROR(SMALL(IF(Y$4:Y$34&lt;&gt;"",Y$4:Y$34,""),$B22),"")</f>
        <v>44461</v>
      </c>
      <c r="AA22" s="107">
        <f t="shared" si="29"/>
        <v>44488</v>
      </c>
      <c r="AB22" s="87" t="str">
        <f t="shared" si="12"/>
        <v>火</v>
      </c>
      <c r="AC22" s="85">
        <f t="shared" si="13"/>
        <v>44488</v>
      </c>
      <c r="AD22" s="93">
        <f t="array" ref="AD22">IFERROR(SMALL(IF(AC$4:AC$34&lt;&gt;"",AC$4:AC$34,""),$B22),"")</f>
        <v>44491</v>
      </c>
      <c r="AE22" s="98">
        <f t="shared" si="30"/>
        <v>44519</v>
      </c>
      <c r="AF22" s="87" t="str">
        <f t="shared" si="14"/>
        <v>金</v>
      </c>
      <c r="AG22" s="85">
        <f t="shared" si="15"/>
        <v>44519</v>
      </c>
      <c r="AH22" s="99">
        <f t="array" ref="AH22">IFERROR(SMALL(IF(AG$4:AG$34&lt;&gt;"",AG$4:AG$34,""),$B22),"")</f>
        <v>44522</v>
      </c>
      <c r="AI22" s="90">
        <f t="shared" si="31"/>
        <v>44549</v>
      </c>
      <c r="AJ22" s="87" t="str">
        <f t="shared" si="16"/>
        <v>日</v>
      </c>
      <c r="AK22" s="85" t="str">
        <f t="shared" si="17"/>
        <v/>
      </c>
      <c r="AL22" s="108">
        <f t="array" ref="AL22">IFERROR(SMALL(IF(AK$4:AK$34&lt;&gt;"",AK$4:AK$34,""),$B22),"")</f>
        <v>44552</v>
      </c>
      <c r="AM22" s="107">
        <f t="shared" si="32"/>
        <v>44580</v>
      </c>
      <c r="AN22" s="87" t="str">
        <f t="shared" si="18"/>
        <v>水</v>
      </c>
      <c r="AO22" s="85">
        <f t="shared" si="35"/>
        <v>44580</v>
      </c>
      <c r="AP22" s="93">
        <f t="array" ref="AP22">IFERROR(SMALL(IF(AO$4:AO$34&lt;&gt;"",AO$4:AO$34,""),$B22),"")</f>
        <v>44586</v>
      </c>
      <c r="AQ22" s="98">
        <f t="shared" si="33"/>
        <v>44611</v>
      </c>
      <c r="AR22" s="87" t="str">
        <f t="shared" si="19"/>
        <v>土</v>
      </c>
      <c r="AS22" s="85">
        <f t="shared" si="20"/>
        <v>44611</v>
      </c>
      <c r="AT22" s="99">
        <f t="array" ref="AT22">IFERROR(SMALL(IF(AS$4:AS$34&lt;&gt;"",AS$4:AS$34,""),$B22),"")</f>
        <v>44614</v>
      </c>
      <c r="AU22" s="90">
        <f t="shared" si="34"/>
        <v>44639</v>
      </c>
      <c r="AV22" s="87" t="str">
        <f t="shared" si="21"/>
        <v>土</v>
      </c>
      <c r="AW22" s="85">
        <f t="shared" si="22"/>
        <v>44639</v>
      </c>
      <c r="AX22" s="108">
        <f t="array" ref="AX22">IFERROR(SMALL(IF(AW$4:AW$34&lt;&gt;"",AW$4:AW$34,""),$B22),"")</f>
        <v>44642</v>
      </c>
    </row>
    <row r="23" spans="2:50">
      <c r="B23">
        <v>20</v>
      </c>
      <c r="C23" s="107">
        <f t="shared" si="23"/>
        <v>44306</v>
      </c>
      <c r="D23" s="87" t="str">
        <f t="shared" si="0"/>
        <v>火</v>
      </c>
      <c r="E23" s="85">
        <f t="shared" si="1"/>
        <v>44306</v>
      </c>
      <c r="F23" s="93">
        <f t="array" ref="F23">IFERROR(SMALL(IF(E$4:E$34&lt;&gt;"",E$4:E$34,""),$B23),"")</f>
        <v>44309</v>
      </c>
      <c r="G23" s="98">
        <f t="shared" si="24"/>
        <v>44336</v>
      </c>
      <c r="H23" s="87" t="str">
        <f t="shared" si="2"/>
        <v>木</v>
      </c>
      <c r="I23" s="85">
        <f t="shared" si="3"/>
        <v>44336</v>
      </c>
      <c r="J23" s="99">
        <f t="array" ref="J23">IFERROR(SMALL(IF(I$4:I$34&lt;&gt;"",I$4:I$34,""),$B23),"")</f>
        <v>44340</v>
      </c>
      <c r="K23" s="90">
        <f t="shared" si="25"/>
        <v>44367</v>
      </c>
      <c r="L23" s="87" t="str">
        <f t="shared" si="4"/>
        <v>日</v>
      </c>
      <c r="M23" s="85" t="str">
        <f t="shared" si="5"/>
        <v/>
      </c>
      <c r="N23" s="108">
        <f t="array" ref="N23">IFERROR(SMALL(IF(M$4:M$34&lt;&gt;"",M$4:M$34,""),$B23),"")</f>
        <v>44370</v>
      </c>
      <c r="O23" s="107">
        <f t="shared" si="26"/>
        <v>44397</v>
      </c>
      <c r="P23" s="87" t="str">
        <f t="shared" si="6"/>
        <v>火</v>
      </c>
      <c r="Q23" s="85">
        <f t="shared" si="7"/>
        <v>44397</v>
      </c>
      <c r="R23" s="93">
        <f t="array" ref="R23">IFERROR(SMALL(IF(Q$4:Q$34&lt;&gt;"",Q$4:Q$34,""),$B23),"")</f>
        <v>44400</v>
      </c>
      <c r="S23" s="98">
        <f t="shared" si="27"/>
        <v>44428</v>
      </c>
      <c r="T23" s="87" t="str">
        <f t="shared" si="8"/>
        <v>金</v>
      </c>
      <c r="U23" s="85">
        <f t="shared" si="9"/>
        <v>44428</v>
      </c>
      <c r="V23" s="99">
        <f t="array" ref="V23">IFERROR(SMALL(IF(U$4:U$34&lt;&gt;"",U$4:U$34,""),$B23),"")</f>
        <v>44432</v>
      </c>
      <c r="W23" s="90">
        <f t="shared" si="28"/>
        <v>44459</v>
      </c>
      <c r="X23" s="87" t="str">
        <f t="shared" si="10"/>
        <v>月</v>
      </c>
      <c r="Y23" s="85">
        <f t="shared" si="11"/>
        <v>44459</v>
      </c>
      <c r="Z23" s="108">
        <f t="array" ref="Z23">IFERROR(SMALL(IF(Y$4:Y$34&lt;&gt;"",Y$4:Y$34,""),$B23),"")</f>
        <v>44462</v>
      </c>
      <c r="AA23" s="107">
        <f t="shared" si="29"/>
        <v>44489</v>
      </c>
      <c r="AB23" s="87" t="str">
        <f t="shared" si="12"/>
        <v>水</v>
      </c>
      <c r="AC23" s="85">
        <f t="shared" si="13"/>
        <v>44489</v>
      </c>
      <c r="AD23" s="93">
        <f t="array" ref="AD23">IFERROR(SMALL(IF(AC$4:AC$34&lt;&gt;"",AC$4:AC$34,""),$B23),"")</f>
        <v>44492</v>
      </c>
      <c r="AE23" s="98">
        <f t="shared" si="30"/>
        <v>44520</v>
      </c>
      <c r="AF23" s="87" t="str">
        <f t="shared" si="14"/>
        <v>土</v>
      </c>
      <c r="AG23" s="85">
        <f t="shared" si="15"/>
        <v>44520</v>
      </c>
      <c r="AH23" s="99">
        <f t="array" ref="AH23">IFERROR(SMALL(IF(AG$4:AG$34&lt;&gt;"",AG$4:AG$34,""),$B23),"")</f>
        <v>44523</v>
      </c>
      <c r="AI23" s="90">
        <f t="shared" si="31"/>
        <v>44550</v>
      </c>
      <c r="AJ23" s="87" t="str">
        <f t="shared" si="16"/>
        <v>月</v>
      </c>
      <c r="AK23" s="85">
        <f t="shared" si="17"/>
        <v>44550</v>
      </c>
      <c r="AL23" s="108">
        <f t="array" ref="AL23">IFERROR(SMALL(IF(AK$4:AK$34&lt;&gt;"",AK$4:AK$34,""),$B23),"")</f>
        <v>44553</v>
      </c>
      <c r="AM23" s="107">
        <f t="shared" si="32"/>
        <v>44581</v>
      </c>
      <c r="AN23" s="87" t="str">
        <f t="shared" si="18"/>
        <v>木</v>
      </c>
      <c r="AO23" s="85">
        <f t="shared" si="35"/>
        <v>44581</v>
      </c>
      <c r="AP23" s="93">
        <f t="array" ref="AP23">IFERROR(SMALL(IF(AO$4:AO$34&lt;&gt;"",AO$4:AO$34,""),$B23),"")</f>
        <v>44587</v>
      </c>
      <c r="AQ23" s="98">
        <f t="shared" si="33"/>
        <v>44612</v>
      </c>
      <c r="AR23" s="87" t="str">
        <f t="shared" si="19"/>
        <v>日</v>
      </c>
      <c r="AS23" s="85" t="str">
        <f t="shared" si="20"/>
        <v/>
      </c>
      <c r="AT23" s="99">
        <f t="array" ref="AT23">IFERROR(SMALL(IF(AS$4:AS$34&lt;&gt;"",AS$4:AS$34,""),$B23),"")</f>
        <v>44615</v>
      </c>
      <c r="AU23" s="90">
        <f t="shared" si="34"/>
        <v>44640</v>
      </c>
      <c r="AV23" s="87" t="str">
        <f t="shared" si="21"/>
        <v>日</v>
      </c>
      <c r="AW23" s="85" t="str">
        <f t="shared" si="22"/>
        <v/>
      </c>
      <c r="AX23" s="108">
        <f t="array" ref="AX23">IFERROR(SMALL(IF(AW$4:AW$34&lt;&gt;"",AW$4:AW$34,""),$B23),"")</f>
        <v>44643</v>
      </c>
    </row>
    <row r="24" spans="2:50">
      <c r="B24">
        <v>21</v>
      </c>
      <c r="C24" s="107">
        <f t="shared" si="23"/>
        <v>44307</v>
      </c>
      <c r="D24" s="87" t="str">
        <f t="shared" si="0"/>
        <v>水</v>
      </c>
      <c r="E24" s="85">
        <f t="shared" si="1"/>
        <v>44307</v>
      </c>
      <c r="F24" s="93">
        <f t="array" ref="F24">IFERROR(SMALL(IF(E$4:E$34&lt;&gt;"",E$4:E$34,""),$B24),"")</f>
        <v>44310</v>
      </c>
      <c r="G24" s="98">
        <f t="shared" si="24"/>
        <v>44337</v>
      </c>
      <c r="H24" s="87" t="str">
        <f t="shared" si="2"/>
        <v>金</v>
      </c>
      <c r="I24" s="85">
        <f t="shared" si="3"/>
        <v>44337</v>
      </c>
      <c r="J24" s="99">
        <f t="array" ref="J24">IFERROR(SMALL(IF(I$4:I$34&lt;&gt;"",I$4:I$34,""),$B24),"")</f>
        <v>44341</v>
      </c>
      <c r="K24" s="90">
        <f t="shared" si="25"/>
        <v>44368</v>
      </c>
      <c r="L24" s="87" t="str">
        <f t="shared" si="4"/>
        <v>月</v>
      </c>
      <c r="M24" s="85">
        <f t="shared" si="5"/>
        <v>44368</v>
      </c>
      <c r="N24" s="108">
        <f t="array" ref="N24">IFERROR(SMALL(IF(M$4:M$34&lt;&gt;"",M$4:M$34,""),$B24),"")</f>
        <v>44371</v>
      </c>
      <c r="O24" s="107">
        <f t="shared" si="26"/>
        <v>44398</v>
      </c>
      <c r="P24" s="87" t="str">
        <f t="shared" si="6"/>
        <v>水</v>
      </c>
      <c r="Q24" s="85">
        <f t="shared" si="7"/>
        <v>44398</v>
      </c>
      <c r="R24" s="93">
        <f t="array" ref="R24">IFERROR(SMALL(IF(Q$4:Q$34&lt;&gt;"",Q$4:Q$34,""),$B24),"")</f>
        <v>44401</v>
      </c>
      <c r="S24" s="98">
        <f t="shared" si="27"/>
        <v>44429</v>
      </c>
      <c r="T24" s="87" t="str">
        <f t="shared" si="8"/>
        <v>土</v>
      </c>
      <c r="U24" s="85">
        <f t="shared" si="9"/>
        <v>44429</v>
      </c>
      <c r="V24" s="99">
        <f t="array" ref="V24">IFERROR(SMALL(IF(U$4:U$34&lt;&gt;"",U$4:U$34,""),$B24),"")</f>
        <v>44433</v>
      </c>
      <c r="W24" s="90">
        <f t="shared" si="28"/>
        <v>44460</v>
      </c>
      <c r="X24" s="87" t="str">
        <f t="shared" si="10"/>
        <v>火</v>
      </c>
      <c r="Y24" s="85">
        <f t="shared" si="11"/>
        <v>44460</v>
      </c>
      <c r="Z24" s="108">
        <f t="array" ref="Z24">IFERROR(SMALL(IF(Y$4:Y$34&lt;&gt;"",Y$4:Y$34,""),$B24),"")</f>
        <v>44463</v>
      </c>
      <c r="AA24" s="107">
        <f t="shared" si="29"/>
        <v>44490</v>
      </c>
      <c r="AB24" s="87" t="str">
        <f t="shared" si="12"/>
        <v>木</v>
      </c>
      <c r="AC24" s="85">
        <f t="shared" si="13"/>
        <v>44490</v>
      </c>
      <c r="AD24" s="93">
        <f t="array" ref="AD24">IFERROR(SMALL(IF(AC$4:AC$34&lt;&gt;"",AC$4:AC$34,""),$B24),"")</f>
        <v>44494</v>
      </c>
      <c r="AE24" s="98">
        <f t="shared" si="30"/>
        <v>44521</v>
      </c>
      <c r="AF24" s="87" t="str">
        <f t="shared" si="14"/>
        <v>日</v>
      </c>
      <c r="AG24" s="85" t="str">
        <f t="shared" si="15"/>
        <v/>
      </c>
      <c r="AH24" s="99">
        <f t="array" ref="AH24">IFERROR(SMALL(IF(AG$4:AG$34&lt;&gt;"",AG$4:AG$34,""),$B24),"")</f>
        <v>44524</v>
      </c>
      <c r="AI24" s="90">
        <f t="shared" si="31"/>
        <v>44551</v>
      </c>
      <c r="AJ24" s="87" t="str">
        <f t="shared" si="16"/>
        <v>火</v>
      </c>
      <c r="AK24" s="85">
        <f t="shared" si="17"/>
        <v>44551</v>
      </c>
      <c r="AL24" s="108">
        <f t="array" ref="AL24">IFERROR(SMALL(IF(AK$4:AK$34&lt;&gt;"",AK$4:AK$34,""),$B24),"")</f>
        <v>44554</v>
      </c>
      <c r="AM24" s="107">
        <f t="shared" si="32"/>
        <v>44582</v>
      </c>
      <c r="AN24" s="87" t="str">
        <f t="shared" si="18"/>
        <v>金</v>
      </c>
      <c r="AO24" s="85">
        <f t="shared" si="35"/>
        <v>44582</v>
      </c>
      <c r="AP24" s="93">
        <f t="array" ref="AP24">IFERROR(SMALL(IF(AO$4:AO$34&lt;&gt;"",AO$4:AO$34,""),$B24),"")</f>
        <v>44588</v>
      </c>
      <c r="AQ24" s="98">
        <f t="shared" si="33"/>
        <v>44613</v>
      </c>
      <c r="AR24" s="87" t="str">
        <f t="shared" si="19"/>
        <v>月</v>
      </c>
      <c r="AS24" s="85">
        <f t="shared" si="20"/>
        <v>44613</v>
      </c>
      <c r="AT24" s="99">
        <f t="array" ref="AT24">IFERROR(SMALL(IF(AS$4:AS$34&lt;&gt;"",AS$4:AS$34,""),$B24),"")</f>
        <v>44616</v>
      </c>
      <c r="AU24" s="90">
        <f t="shared" si="34"/>
        <v>44641</v>
      </c>
      <c r="AV24" s="87" t="str">
        <f t="shared" si="21"/>
        <v>月</v>
      </c>
      <c r="AW24" s="85">
        <f t="shared" si="22"/>
        <v>44641</v>
      </c>
      <c r="AX24" s="108">
        <f t="array" ref="AX24">IFERROR(SMALL(IF(AW$4:AW$34&lt;&gt;"",AW$4:AW$34,""),$B24),"")</f>
        <v>44644</v>
      </c>
    </row>
    <row r="25" spans="2:50">
      <c r="B25">
        <v>22</v>
      </c>
      <c r="C25" s="107">
        <f t="shared" si="23"/>
        <v>44308</v>
      </c>
      <c r="D25" s="87" t="str">
        <f t="shared" si="0"/>
        <v>木</v>
      </c>
      <c r="E25" s="85">
        <f t="shared" si="1"/>
        <v>44308</v>
      </c>
      <c r="F25" s="93">
        <f t="array" ref="F25">IFERROR(SMALL(IF(E$4:E$34&lt;&gt;"",E$4:E$34,""),$B25),"")</f>
        <v>44312</v>
      </c>
      <c r="G25" s="98">
        <f t="shared" si="24"/>
        <v>44338</v>
      </c>
      <c r="H25" s="87" t="str">
        <f t="shared" si="2"/>
        <v>土</v>
      </c>
      <c r="I25" s="85">
        <f t="shared" si="3"/>
        <v>44338</v>
      </c>
      <c r="J25" s="99">
        <f t="array" ref="J25">IFERROR(SMALL(IF(I$4:I$34&lt;&gt;"",I$4:I$34,""),$B25),"")</f>
        <v>44342</v>
      </c>
      <c r="K25" s="90">
        <f t="shared" si="25"/>
        <v>44369</v>
      </c>
      <c r="L25" s="87" t="str">
        <f t="shared" si="4"/>
        <v>火</v>
      </c>
      <c r="M25" s="85">
        <f t="shared" si="5"/>
        <v>44369</v>
      </c>
      <c r="N25" s="108">
        <f t="array" ref="N25">IFERROR(SMALL(IF(M$4:M$34&lt;&gt;"",M$4:M$34,""),$B25),"")</f>
        <v>44372</v>
      </c>
      <c r="O25" s="107">
        <f t="shared" si="26"/>
        <v>44399</v>
      </c>
      <c r="P25" s="87" t="str">
        <f t="shared" si="6"/>
        <v>木</v>
      </c>
      <c r="Q25" s="85">
        <f t="shared" si="7"/>
        <v>44399</v>
      </c>
      <c r="R25" s="93">
        <f t="array" ref="R25">IFERROR(SMALL(IF(Q$4:Q$34&lt;&gt;"",Q$4:Q$34,""),$B25),"")</f>
        <v>44403</v>
      </c>
      <c r="S25" s="98">
        <f t="shared" si="27"/>
        <v>44430</v>
      </c>
      <c r="T25" s="87" t="str">
        <f t="shared" si="8"/>
        <v>日</v>
      </c>
      <c r="U25" s="85" t="str">
        <f t="shared" si="9"/>
        <v/>
      </c>
      <c r="V25" s="99">
        <f t="array" ref="V25">IFERROR(SMALL(IF(U$4:U$34&lt;&gt;"",U$4:U$34,""),$B25),"")</f>
        <v>44434</v>
      </c>
      <c r="W25" s="90">
        <f t="shared" si="28"/>
        <v>44461</v>
      </c>
      <c r="X25" s="87" t="str">
        <f t="shared" si="10"/>
        <v>水</v>
      </c>
      <c r="Y25" s="85">
        <f t="shared" si="11"/>
        <v>44461</v>
      </c>
      <c r="Z25" s="108">
        <f t="array" ref="Z25">IFERROR(SMALL(IF(Y$4:Y$34&lt;&gt;"",Y$4:Y$34,""),$B25),"")</f>
        <v>44464</v>
      </c>
      <c r="AA25" s="107">
        <f t="shared" si="29"/>
        <v>44491</v>
      </c>
      <c r="AB25" s="87" t="str">
        <f t="shared" si="12"/>
        <v>金</v>
      </c>
      <c r="AC25" s="85">
        <f t="shared" si="13"/>
        <v>44491</v>
      </c>
      <c r="AD25" s="93">
        <f t="array" ref="AD25">IFERROR(SMALL(IF(AC$4:AC$34&lt;&gt;"",AC$4:AC$34,""),$B25),"")</f>
        <v>44495</v>
      </c>
      <c r="AE25" s="98">
        <f t="shared" si="30"/>
        <v>44522</v>
      </c>
      <c r="AF25" s="87" t="str">
        <f t="shared" si="14"/>
        <v>月</v>
      </c>
      <c r="AG25" s="85">
        <f t="shared" si="15"/>
        <v>44522</v>
      </c>
      <c r="AH25" s="99">
        <f t="array" ref="AH25">IFERROR(SMALL(IF(AG$4:AG$34&lt;&gt;"",AG$4:AG$34,""),$B25),"")</f>
        <v>44525</v>
      </c>
      <c r="AI25" s="90">
        <f t="shared" si="31"/>
        <v>44552</v>
      </c>
      <c r="AJ25" s="87" t="str">
        <f t="shared" si="16"/>
        <v>水</v>
      </c>
      <c r="AK25" s="85">
        <f t="shared" si="17"/>
        <v>44552</v>
      </c>
      <c r="AL25" s="108">
        <f t="array" ref="AL25">IFERROR(SMALL(IF(AK$4:AK$34&lt;&gt;"",AK$4:AK$34,""),$B25),"")</f>
        <v>44555</v>
      </c>
      <c r="AM25" s="107">
        <f t="shared" si="32"/>
        <v>44583</v>
      </c>
      <c r="AN25" s="87" t="str">
        <f t="shared" si="18"/>
        <v>土</v>
      </c>
      <c r="AO25" s="85">
        <f t="shared" si="35"/>
        <v>44583</v>
      </c>
      <c r="AP25" s="93">
        <f t="array" ref="AP25">IFERROR(SMALL(IF(AO$4:AO$34&lt;&gt;"",AO$4:AO$34,""),$B25),"")</f>
        <v>44589</v>
      </c>
      <c r="AQ25" s="98">
        <f t="shared" si="33"/>
        <v>44614</v>
      </c>
      <c r="AR25" s="87" t="str">
        <f t="shared" si="19"/>
        <v>火</v>
      </c>
      <c r="AS25" s="85">
        <f t="shared" si="20"/>
        <v>44614</v>
      </c>
      <c r="AT25" s="99">
        <f t="array" ref="AT25">IFERROR(SMALL(IF(AS$4:AS$34&lt;&gt;"",AS$4:AS$34,""),$B25),"")</f>
        <v>44617</v>
      </c>
      <c r="AU25" s="90">
        <f t="shared" si="34"/>
        <v>44642</v>
      </c>
      <c r="AV25" s="87" t="str">
        <f t="shared" si="21"/>
        <v>火</v>
      </c>
      <c r="AW25" s="85">
        <f t="shared" si="22"/>
        <v>44642</v>
      </c>
      <c r="AX25" s="108">
        <f t="array" ref="AX25">IFERROR(SMALL(IF(AW$4:AW$34&lt;&gt;"",AW$4:AW$34,""),$B25),"")</f>
        <v>44645</v>
      </c>
    </row>
    <row r="26" spans="2:50">
      <c r="B26">
        <v>23</v>
      </c>
      <c r="C26" s="107">
        <f t="shared" si="23"/>
        <v>44309</v>
      </c>
      <c r="D26" s="87" t="str">
        <f t="shared" si="0"/>
        <v>金</v>
      </c>
      <c r="E26" s="85">
        <f t="shared" si="1"/>
        <v>44309</v>
      </c>
      <c r="F26" s="93">
        <f t="array" ref="F26">IFERROR(SMALL(IF(E$4:E$34&lt;&gt;"",E$4:E$34,""),$B26),"")</f>
        <v>44313</v>
      </c>
      <c r="G26" s="98">
        <f t="shared" si="24"/>
        <v>44339</v>
      </c>
      <c r="H26" s="87" t="str">
        <f t="shared" si="2"/>
        <v>日</v>
      </c>
      <c r="I26" s="85" t="str">
        <f t="shared" si="3"/>
        <v/>
      </c>
      <c r="J26" s="99">
        <f t="array" ref="J26">IFERROR(SMALL(IF(I$4:I$34&lt;&gt;"",I$4:I$34,""),$B26),"")</f>
        <v>44343</v>
      </c>
      <c r="K26" s="90">
        <f t="shared" si="25"/>
        <v>44370</v>
      </c>
      <c r="L26" s="87" t="str">
        <f t="shared" si="4"/>
        <v>水</v>
      </c>
      <c r="M26" s="85">
        <f t="shared" si="5"/>
        <v>44370</v>
      </c>
      <c r="N26" s="108">
        <f t="array" ref="N26">IFERROR(SMALL(IF(M$4:M$34&lt;&gt;"",M$4:M$34,""),$B26),"")</f>
        <v>44373</v>
      </c>
      <c r="O26" s="107">
        <f t="shared" si="26"/>
        <v>44400</v>
      </c>
      <c r="P26" s="87" t="str">
        <f t="shared" si="6"/>
        <v>金</v>
      </c>
      <c r="Q26" s="85">
        <f t="shared" si="7"/>
        <v>44400</v>
      </c>
      <c r="R26" s="93">
        <f t="array" ref="R26">IFERROR(SMALL(IF(Q$4:Q$34&lt;&gt;"",Q$4:Q$34,""),$B26),"")</f>
        <v>44404</v>
      </c>
      <c r="S26" s="98">
        <f t="shared" si="27"/>
        <v>44431</v>
      </c>
      <c r="T26" s="87" t="str">
        <f t="shared" si="8"/>
        <v>月</v>
      </c>
      <c r="U26" s="85">
        <f t="shared" si="9"/>
        <v>44431</v>
      </c>
      <c r="V26" s="99">
        <f t="array" ref="V26">IFERROR(SMALL(IF(U$4:U$34&lt;&gt;"",U$4:U$34,""),$B26),"")</f>
        <v>44435</v>
      </c>
      <c r="W26" s="90">
        <f t="shared" si="28"/>
        <v>44462</v>
      </c>
      <c r="X26" s="87" t="str">
        <f t="shared" si="10"/>
        <v>木</v>
      </c>
      <c r="Y26" s="85">
        <f t="shared" si="11"/>
        <v>44462</v>
      </c>
      <c r="Z26" s="108">
        <f t="array" ref="Z26">IFERROR(SMALL(IF(Y$4:Y$34&lt;&gt;"",Y$4:Y$34,""),$B26),"")</f>
        <v>44466</v>
      </c>
      <c r="AA26" s="107">
        <f t="shared" si="29"/>
        <v>44492</v>
      </c>
      <c r="AB26" s="87" t="str">
        <f t="shared" si="12"/>
        <v>土</v>
      </c>
      <c r="AC26" s="85">
        <f t="shared" si="13"/>
        <v>44492</v>
      </c>
      <c r="AD26" s="93">
        <f t="array" ref="AD26">IFERROR(SMALL(IF(AC$4:AC$34&lt;&gt;"",AC$4:AC$34,""),$B26),"")</f>
        <v>44496</v>
      </c>
      <c r="AE26" s="98">
        <f t="shared" si="30"/>
        <v>44523</v>
      </c>
      <c r="AF26" s="87" t="str">
        <f t="shared" si="14"/>
        <v>火</v>
      </c>
      <c r="AG26" s="85">
        <f t="shared" si="15"/>
        <v>44523</v>
      </c>
      <c r="AH26" s="99">
        <f t="array" ref="AH26">IFERROR(SMALL(IF(AG$4:AG$34&lt;&gt;"",AG$4:AG$34,""),$B26),"")</f>
        <v>44526</v>
      </c>
      <c r="AI26" s="90">
        <f t="shared" si="31"/>
        <v>44553</v>
      </c>
      <c r="AJ26" s="87" t="str">
        <f t="shared" si="16"/>
        <v>木</v>
      </c>
      <c r="AK26" s="85">
        <f t="shared" si="17"/>
        <v>44553</v>
      </c>
      <c r="AL26" s="108">
        <f t="array" ref="AL26">IFERROR(SMALL(IF(AK$4:AK$34&lt;&gt;"",AK$4:AK$34,""),$B26),"")</f>
        <v>44557</v>
      </c>
      <c r="AM26" s="107">
        <f t="shared" si="32"/>
        <v>44584</v>
      </c>
      <c r="AN26" s="87" t="str">
        <f t="shared" si="18"/>
        <v>日</v>
      </c>
      <c r="AO26" s="85" t="str">
        <f t="shared" si="35"/>
        <v/>
      </c>
      <c r="AP26" s="93">
        <f t="array" ref="AP26">IFERROR(SMALL(IF(AO$4:AO$34&lt;&gt;"",AO$4:AO$34,""),$B26),"")</f>
        <v>44590</v>
      </c>
      <c r="AQ26" s="98">
        <f t="shared" si="33"/>
        <v>44615</v>
      </c>
      <c r="AR26" s="87" t="str">
        <f t="shared" si="19"/>
        <v>水</v>
      </c>
      <c r="AS26" s="85">
        <f t="shared" si="20"/>
        <v>44615</v>
      </c>
      <c r="AT26" s="99">
        <f t="array" ref="AT26">IFERROR(SMALL(IF(AS$4:AS$34&lt;&gt;"",AS$4:AS$34,""),$B26),"")</f>
        <v>44618</v>
      </c>
      <c r="AU26" s="90">
        <f t="shared" si="34"/>
        <v>44643</v>
      </c>
      <c r="AV26" s="87" t="str">
        <f t="shared" si="21"/>
        <v>水</v>
      </c>
      <c r="AW26" s="85">
        <f t="shared" si="22"/>
        <v>44643</v>
      </c>
      <c r="AX26" s="108">
        <f t="array" ref="AX26">IFERROR(SMALL(IF(AW$4:AW$34&lt;&gt;"",AW$4:AW$34,""),$B26),"")</f>
        <v>44646</v>
      </c>
    </row>
    <row r="27" spans="2:50">
      <c r="B27">
        <v>24</v>
      </c>
      <c r="C27" s="107">
        <f t="shared" si="23"/>
        <v>44310</v>
      </c>
      <c r="D27" s="87" t="str">
        <f t="shared" si="0"/>
        <v>土</v>
      </c>
      <c r="E27" s="85">
        <f t="shared" si="1"/>
        <v>44310</v>
      </c>
      <c r="F27" s="93">
        <f t="array" ref="F27">IFERROR(SMALL(IF(E$4:E$34&lt;&gt;"",E$4:E$34,""),$B27),"")</f>
        <v>44314</v>
      </c>
      <c r="G27" s="98">
        <f t="shared" si="24"/>
        <v>44340</v>
      </c>
      <c r="H27" s="87" t="str">
        <f t="shared" si="2"/>
        <v>月</v>
      </c>
      <c r="I27" s="85">
        <f t="shared" si="3"/>
        <v>44340</v>
      </c>
      <c r="J27" s="99">
        <f t="array" ref="J27">IFERROR(SMALL(IF(I$4:I$34&lt;&gt;"",I$4:I$34,""),$B27),"")</f>
        <v>44344</v>
      </c>
      <c r="K27" s="90">
        <f t="shared" si="25"/>
        <v>44371</v>
      </c>
      <c r="L27" s="87" t="str">
        <f t="shared" si="4"/>
        <v>木</v>
      </c>
      <c r="M27" s="85">
        <f t="shared" si="5"/>
        <v>44371</v>
      </c>
      <c r="N27" s="108">
        <f t="array" ref="N27">IFERROR(SMALL(IF(M$4:M$34&lt;&gt;"",M$4:M$34,""),$B27),"")</f>
        <v>44375</v>
      </c>
      <c r="O27" s="107">
        <f t="shared" si="26"/>
        <v>44401</v>
      </c>
      <c r="P27" s="87" t="str">
        <f t="shared" si="6"/>
        <v>土</v>
      </c>
      <c r="Q27" s="85">
        <f t="shared" si="7"/>
        <v>44401</v>
      </c>
      <c r="R27" s="93">
        <f t="array" ref="R27">IFERROR(SMALL(IF(Q$4:Q$34&lt;&gt;"",Q$4:Q$34,""),$B27),"")</f>
        <v>44405</v>
      </c>
      <c r="S27" s="98">
        <f t="shared" si="27"/>
        <v>44432</v>
      </c>
      <c r="T27" s="87" t="str">
        <f t="shared" si="8"/>
        <v>火</v>
      </c>
      <c r="U27" s="85">
        <f t="shared" si="9"/>
        <v>44432</v>
      </c>
      <c r="V27" s="99">
        <f t="array" ref="V27">IFERROR(SMALL(IF(U$4:U$34&lt;&gt;"",U$4:U$34,""),$B27),"")</f>
        <v>44436</v>
      </c>
      <c r="W27" s="90">
        <f t="shared" si="28"/>
        <v>44463</v>
      </c>
      <c r="X27" s="87" t="str">
        <f t="shared" si="10"/>
        <v>金</v>
      </c>
      <c r="Y27" s="85">
        <f t="shared" si="11"/>
        <v>44463</v>
      </c>
      <c r="Z27" s="108">
        <f t="array" ref="Z27">IFERROR(SMALL(IF(Y$4:Y$34&lt;&gt;"",Y$4:Y$34,""),$B27),"")</f>
        <v>44467</v>
      </c>
      <c r="AA27" s="107">
        <f t="shared" si="29"/>
        <v>44493</v>
      </c>
      <c r="AB27" s="87" t="str">
        <f t="shared" si="12"/>
        <v>日</v>
      </c>
      <c r="AC27" s="85" t="str">
        <f t="shared" si="13"/>
        <v/>
      </c>
      <c r="AD27" s="93">
        <f t="array" ref="AD27">IFERROR(SMALL(IF(AC$4:AC$34&lt;&gt;"",AC$4:AC$34,""),$B27),"")</f>
        <v>44497</v>
      </c>
      <c r="AE27" s="98">
        <f t="shared" si="30"/>
        <v>44524</v>
      </c>
      <c r="AF27" s="87" t="str">
        <f t="shared" si="14"/>
        <v>水</v>
      </c>
      <c r="AG27" s="85">
        <f t="shared" si="15"/>
        <v>44524</v>
      </c>
      <c r="AH27" s="99">
        <f t="array" ref="AH27">IFERROR(SMALL(IF(AG$4:AG$34&lt;&gt;"",AG$4:AG$34,""),$B27),"")</f>
        <v>44527</v>
      </c>
      <c r="AI27" s="90">
        <f t="shared" si="31"/>
        <v>44554</v>
      </c>
      <c r="AJ27" s="87" t="str">
        <f t="shared" si="16"/>
        <v>金</v>
      </c>
      <c r="AK27" s="85">
        <f t="shared" si="17"/>
        <v>44554</v>
      </c>
      <c r="AL27" s="108">
        <f t="array" ref="AL27">IFERROR(SMALL(IF(AK$4:AK$34&lt;&gt;"",AK$4:AK$34,""),$B27),"")</f>
        <v>44558</v>
      </c>
      <c r="AM27" s="107">
        <f t="shared" si="32"/>
        <v>44585</v>
      </c>
      <c r="AN27" s="87" t="str">
        <f t="shared" si="18"/>
        <v>月</v>
      </c>
      <c r="AO27" s="85">
        <f t="shared" si="35"/>
        <v>44585</v>
      </c>
      <c r="AP27" s="93">
        <f t="array" ref="AP27">IFERROR(SMALL(IF(AO$4:AO$34&lt;&gt;"",AO$4:AO$34,""),$B27),"")</f>
        <v>44592</v>
      </c>
      <c r="AQ27" s="98">
        <f t="shared" si="33"/>
        <v>44616</v>
      </c>
      <c r="AR27" s="87" t="str">
        <f t="shared" si="19"/>
        <v>木</v>
      </c>
      <c r="AS27" s="85">
        <f t="shared" si="20"/>
        <v>44616</v>
      </c>
      <c r="AT27" s="99">
        <f t="array" ref="AT27">IFERROR(SMALL(IF(AS$4:AS$34&lt;&gt;"",AS$4:AS$34,""),$B27),"")</f>
        <v>44620</v>
      </c>
      <c r="AU27" s="90">
        <f t="shared" si="34"/>
        <v>44644</v>
      </c>
      <c r="AV27" s="87" t="str">
        <f t="shared" si="21"/>
        <v>木</v>
      </c>
      <c r="AW27" s="85">
        <f t="shared" si="22"/>
        <v>44644</v>
      </c>
      <c r="AX27" s="108">
        <f t="array" ref="AX27">IFERROR(SMALL(IF(AW$4:AW$34&lt;&gt;"",AW$4:AW$34,""),$B27),"")</f>
        <v>44648</v>
      </c>
    </row>
    <row r="28" spans="2:50">
      <c r="B28">
        <v>25</v>
      </c>
      <c r="C28" s="107">
        <f t="shared" si="23"/>
        <v>44311</v>
      </c>
      <c r="D28" s="87" t="str">
        <f t="shared" si="0"/>
        <v>日</v>
      </c>
      <c r="E28" s="85" t="str">
        <f t="shared" si="1"/>
        <v/>
      </c>
      <c r="F28" s="93">
        <f t="array" ref="F28">IFERROR(SMALL(IF(E$4:E$34&lt;&gt;"",E$4:E$34,""),$B28),"")</f>
        <v>44315</v>
      </c>
      <c r="G28" s="98">
        <f t="shared" si="24"/>
        <v>44341</v>
      </c>
      <c r="H28" s="87" t="str">
        <f t="shared" si="2"/>
        <v>火</v>
      </c>
      <c r="I28" s="85">
        <f t="shared" si="3"/>
        <v>44341</v>
      </c>
      <c r="J28" s="99">
        <f t="array" ref="J28">IFERROR(SMALL(IF(I$4:I$34&lt;&gt;"",I$4:I$34,""),$B28),"")</f>
        <v>44345</v>
      </c>
      <c r="K28" s="90">
        <f t="shared" si="25"/>
        <v>44372</v>
      </c>
      <c r="L28" s="87" t="str">
        <f t="shared" si="4"/>
        <v>金</v>
      </c>
      <c r="M28" s="85">
        <f t="shared" si="5"/>
        <v>44372</v>
      </c>
      <c r="N28" s="108">
        <f t="array" ref="N28">IFERROR(SMALL(IF(M$4:M$34&lt;&gt;"",M$4:M$34,""),$B28),"")</f>
        <v>44376</v>
      </c>
      <c r="O28" s="107">
        <f t="shared" si="26"/>
        <v>44402</v>
      </c>
      <c r="P28" s="87" t="str">
        <f t="shared" si="6"/>
        <v>日</v>
      </c>
      <c r="Q28" s="85" t="str">
        <f t="shared" si="7"/>
        <v/>
      </c>
      <c r="R28" s="93">
        <f t="array" ref="R28">IFERROR(SMALL(IF(Q$4:Q$34&lt;&gt;"",Q$4:Q$34,""),$B28),"")</f>
        <v>44406</v>
      </c>
      <c r="S28" s="98">
        <f t="shared" si="27"/>
        <v>44433</v>
      </c>
      <c r="T28" s="87" t="str">
        <f t="shared" si="8"/>
        <v>水</v>
      </c>
      <c r="U28" s="85">
        <f t="shared" si="9"/>
        <v>44433</v>
      </c>
      <c r="V28" s="99">
        <f t="array" ref="V28">IFERROR(SMALL(IF(U$4:U$34&lt;&gt;"",U$4:U$34,""),$B28),"")</f>
        <v>44438</v>
      </c>
      <c r="W28" s="90">
        <f t="shared" si="28"/>
        <v>44464</v>
      </c>
      <c r="X28" s="87" t="str">
        <f t="shared" si="10"/>
        <v>土</v>
      </c>
      <c r="Y28" s="85">
        <f t="shared" si="11"/>
        <v>44464</v>
      </c>
      <c r="Z28" s="108">
        <f t="array" ref="Z28">IFERROR(SMALL(IF(Y$4:Y$34&lt;&gt;"",Y$4:Y$34,""),$B28),"")</f>
        <v>44468</v>
      </c>
      <c r="AA28" s="107">
        <f t="shared" si="29"/>
        <v>44494</v>
      </c>
      <c r="AB28" s="87" t="str">
        <f t="shared" si="12"/>
        <v>月</v>
      </c>
      <c r="AC28" s="85">
        <f t="shared" si="13"/>
        <v>44494</v>
      </c>
      <c r="AD28" s="93">
        <f t="array" ref="AD28">IFERROR(SMALL(IF(AC$4:AC$34&lt;&gt;"",AC$4:AC$34,""),$B28),"")</f>
        <v>44498</v>
      </c>
      <c r="AE28" s="98">
        <f t="shared" si="30"/>
        <v>44525</v>
      </c>
      <c r="AF28" s="87" t="str">
        <f t="shared" si="14"/>
        <v>木</v>
      </c>
      <c r="AG28" s="85">
        <f t="shared" si="15"/>
        <v>44525</v>
      </c>
      <c r="AH28" s="99">
        <f t="array" ref="AH28">IFERROR(SMALL(IF(AG$4:AG$34&lt;&gt;"",AG$4:AG$34,""),$B28),"")</f>
        <v>44529</v>
      </c>
      <c r="AI28" s="90">
        <f t="shared" si="31"/>
        <v>44555</v>
      </c>
      <c r="AJ28" s="87" t="str">
        <f t="shared" si="16"/>
        <v>土</v>
      </c>
      <c r="AK28" s="85">
        <f t="shared" si="17"/>
        <v>44555</v>
      </c>
      <c r="AL28" s="108" t="str">
        <f t="array" ref="AL28">IFERROR(SMALL(IF(AK$4:AK$34&lt;&gt;"",AK$4:AK$34,""),$B28),"")</f>
        <v/>
      </c>
      <c r="AM28" s="107">
        <f t="shared" si="32"/>
        <v>44586</v>
      </c>
      <c r="AN28" s="87" t="str">
        <f t="shared" si="18"/>
        <v>火</v>
      </c>
      <c r="AO28" s="85">
        <f t="shared" si="35"/>
        <v>44586</v>
      </c>
      <c r="AP28" s="93" t="str">
        <f t="array" ref="AP28">IFERROR(SMALL(IF(AO$4:AO$34&lt;&gt;"",AO$4:AO$34,""),$B28),"")</f>
        <v/>
      </c>
      <c r="AQ28" s="98">
        <f t="shared" si="33"/>
        <v>44617</v>
      </c>
      <c r="AR28" s="87" t="str">
        <f t="shared" si="19"/>
        <v>金</v>
      </c>
      <c r="AS28" s="85">
        <f t="shared" si="20"/>
        <v>44617</v>
      </c>
      <c r="AT28" s="99" t="str">
        <f t="array" ref="AT28">IFERROR(SMALL(IF(AS$4:AS$34&lt;&gt;"",AS$4:AS$34,""),$B28),"")</f>
        <v/>
      </c>
      <c r="AU28" s="90">
        <f t="shared" si="34"/>
        <v>44645</v>
      </c>
      <c r="AV28" s="87" t="str">
        <f t="shared" si="21"/>
        <v>金</v>
      </c>
      <c r="AW28" s="85">
        <f t="shared" si="22"/>
        <v>44645</v>
      </c>
      <c r="AX28" s="108">
        <f t="array" ref="AX28">IFERROR(SMALL(IF(AW$4:AW$34&lt;&gt;"",AW$4:AW$34,""),$B28),"")</f>
        <v>44649</v>
      </c>
    </row>
    <row r="29" spans="2:50">
      <c r="B29">
        <v>26</v>
      </c>
      <c r="C29" s="107">
        <f t="shared" si="23"/>
        <v>44312</v>
      </c>
      <c r="D29" s="87" t="str">
        <f t="shared" si="0"/>
        <v>月</v>
      </c>
      <c r="E29" s="85">
        <f t="shared" si="1"/>
        <v>44312</v>
      </c>
      <c r="F29" s="93">
        <f t="array" ref="F29">IFERROR(SMALL(IF(E$4:E$34&lt;&gt;"",E$4:E$34,""),$B29),"")</f>
        <v>44316</v>
      </c>
      <c r="G29" s="98">
        <f t="shared" si="24"/>
        <v>44342</v>
      </c>
      <c r="H29" s="87" t="str">
        <f t="shared" si="2"/>
        <v>水</v>
      </c>
      <c r="I29" s="85">
        <f t="shared" si="3"/>
        <v>44342</v>
      </c>
      <c r="J29" s="99">
        <f t="array" ref="J29">IFERROR(SMALL(IF(I$4:I$34&lt;&gt;"",I$4:I$34,""),$B29),"")</f>
        <v>44347</v>
      </c>
      <c r="K29" s="90">
        <f t="shared" si="25"/>
        <v>44373</v>
      </c>
      <c r="L29" s="87" t="str">
        <f t="shared" si="4"/>
        <v>土</v>
      </c>
      <c r="M29" s="85">
        <f t="shared" si="5"/>
        <v>44373</v>
      </c>
      <c r="N29" s="108">
        <f t="array" ref="N29">IFERROR(SMALL(IF(M$4:M$34&lt;&gt;"",M$4:M$34,""),$B29),"")</f>
        <v>44377</v>
      </c>
      <c r="O29" s="107">
        <f t="shared" si="26"/>
        <v>44403</v>
      </c>
      <c r="P29" s="87" t="str">
        <f t="shared" si="6"/>
        <v>月</v>
      </c>
      <c r="Q29" s="85">
        <f t="shared" si="7"/>
        <v>44403</v>
      </c>
      <c r="R29" s="93">
        <f t="array" ref="R29">IFERROR(SMALL(IF(Q$4:Q$34&lt;&gt;"",Q$4:Q$34,""),$B29),"")</f>
        <v>44407</v>
      </c>
      <c r="S29" s="98">
        <f t="shared" si="27"/>
        <v>44434</v>
      </c>
      <c r="T29" s="87" t="str">
        <f t="shared" si="8"/>
        <v>木</v>
      </c>
      <c r="U29" s="85">
        <f t="shared" si="9"/>
        <v>44434</v>
      </c>
      <c r="V29" s="99">
        <f t="array" ref="V29">IFERROR(SMALL(IF(U$4:U$34&lt;&gt;"",U$4:U$34,""),$B29),"")</f>
        <v>44439</v>
      </c>
      <c r="W29" s="90">
        <f t="shared" si="28"/>
        <v>44465</v>
      </c>
      <c r="X29" s="87" t="str">
        <f t="shared" si="10"/>
        <v>日</v>
      </c>
      <c r="Y29" s="85" t="str">
        <f t="shared" si="11"/>
        <v/>
      </c>
      <c r="Z29" s="108">
        <f t="array" ref="Z29">IFERROR(SMALL(IF(Y$4:Y$34&lt;&gt;"",Y$4:Y$34,""),$B29),"")</f>
        <v>44469</v>
      </c>
      <c r="AA29" s="107">
        <f t="shared" si="29"/>
        <v>44495</v>
      </c>
      <c r="AB29" s="87" t="str">
        <f t="shared" si="12"/>
        <v>火</v>
      </c>
      <c r="AC29" s="85">
        <f t="shared" si="13"/>
        <v>44495</v>
      </c>
      <c r="AD29" s="93">
        <f t="array" ref="AD29">IFERROR(SMALL(IF(AC$4:AC$34&lt;&gt;"",AC$4:AC$34,""),$B29),"")</f>
        <v>44499</v>
      </c>
      <c r="AE29" s="98">
        <f t="shared" si="30"/>
        <v>44526</v>
      </c>
      <c r="AF29" s="87" t="str">
        <f t="shared" si="14"/>
        <v>金</v>
      </c>
      <c r="AG29" s="85">
        <f t="shared" si="15"/>
        <v>44526</v>
      </c>
      <c r="AH29" s="99">
        <f t="array" ref="AH29">IFERROR(SMALL(IF(AG$4:AG$34&lt;&gt;"",AG$4:AG$34,""),$B29),"")</f>
        <v>44530</v>
      </c>
      <c r="AI29" s="90">
        <f t="shared" si="31"/>
        <v>44556</v>
      </c>
      <c r="AJ29" s="87" t="str">
        <f t="shared" si="16"/>
        <v>日</v>
      </c>
      <c r="AK29" s="85" t="str">
        <f t="shared" si="17"/>
        <v/>
      </c>
      <c r="AL29" s="108" t="str">
        <f t="array" ref="AL29">IFERROR(SMALL(IF(AK$4:AK$34&lt;&gt;"",AK$4:AK$34,""),$B29),"")</f>
        <v/>
      </c>
      <c r="AM29" s="107">
        <f t="shared" si="32"/>
        <v>44587</v>
      </c>
      <c r="AN29" s="87" t="str">
        <f t="shared" si="18"/>
        <v>水</v>
      </c>
      <c r="AO29" s="85">
        <f t="shared" si="35"/>
        <v>44587</v>
      </c>
      <c r="AP29" s="93" t="str">
        <f t="array" ref="AP29">IFERROR(SMALL(IF(AO$4:AO$34&lt;&gt;"",AO$4:AO$34,""),$B29),"")</f>
        <v/>
      </c>
      <c r="AQ29" s="98">
        <f t="shared" si="33"/>
        <v>44618</v>
      </c>
      <c r="AR29" s="87" t="str">
        <f t="shared" si="19"/>
        <v>土</v>
      </c>
      <c r="AS29" s="85">
        <f t="shared" si="20"/>
        <v>44618</v>
      </c>
      <c r="AT29" s="99" t="str">
        <f t="array" ref="AT29">IFERROR(SMALL(IF(AS$4:AS$34&lt;&gt;"",AS$4:AS$34,""),$B29),"")</f>
        <v/>
      </c>
      <c r="AU29" s="90">
        <f t="shared" si="34"/>
        <v>44646</v>
      </c>
      <c r="AV29" s="87" t="str">
        <f t="shared" si="21"/>
        <v>土</v>
      </c>
      <c r="AW29" s="85">
        <f t="shared" si="22"/>
        <v>44646</v>
      </c>
      <c r="AX29" s="108">
        <f t="array" ref="AX29">IFERROR(SMALL(IF(AW$4:AW$34&lt;&gt;"",AW$4:AW$34,""),$B29),"")</f>
        <v>44650</v>
      </c>
    </row>
    <row r="30" spans="2:50">
      <c r="B30">
        <v>27</v>
      </c>
      <c r="C30" s="107">
        <f t="shared" si="23"/>
        <v>44313</v>
      </c>
      <c r="D30" s="87" t="str">
        <f t="shared" si="0"/>
        <v>火</v>
      </c>
      <c r="E30" s="85">
        <f t="shared" si="1"/>
        <v>44313</v>
      </c>
      <c r="F30" s="93" t="str">
        <f t="array" ref="F30">IFERROR(SMALL(IF(E$4:E$34&lt;&gt;"",E$4:E$34,""),$B30),"")</f>
        <v/>
      </c>
      <c r="G30" s="98">
        <f t="shared" si="24"/>
        <v>44343</v>
      </c>
      <c r="H30" s="87" t="str">
        <f t="shared" si="2"/>
        <v>木</v>
      </c>
      <c r="I30" s="85">
        <f t="shared" si="3"/>
        <v>44343</v>
      </c>
      <c r="J30" s="99" t="str">
        <f t="array" ref="J30">IFERROR(SMALL(IF(I$4:I$34&lt;&gt;"",I$4:I$34,""),$B30),"")</f>
        <v/>
      </c>
      <c r="K30" s="90">
        <f t="shared" si="25"/>
        <v>44374</v>
      </c>
      <c r="L30" s="87" t="str">
        <f t="shared" si="4"/>
        <v>日</v>
      </c>
      <c r="M30" s="85" t="str">
        <f t="shared" si="5"/>
        <v/>
      </c>
      <c r="N30" s="108" t="str">
        <f t="array" ref="N30">IFERROR(SMALL(IF(M$4:M$34&lt;&gt;"",M$4:M$34,""),$B30),"")</f>
        <v/>
      </c>
      <c r="O30" s="107">
        <f t="shared" si="26"/>
        <v>44404</v>
      </c>
      <c r="P30" s="87" t="str">
        <f t="shared" si="6"/>
        <v>火</v>
      </c>
      <c r="Q30" s="85">
        <f t="shared" si="7"/>
        <v>44404</v>
      </c>
      <c r="R30" s="93">
        <f t="array" ref="R30">IFERROR(SMALL(IF(Q$4:Q$34&lt;&gt;"",Q$4:Q$34,""),$B30),"")</f>
        <v>44408</v>
      </c>
      <c r="S30" s="98">
        <f t="shared" si="27"/>
        <v>44435</v>
      </c>
      <c r="T30" s="87" t="str">
        <f t="shared" si="8"/>
        <v>金</v>
      </c>
      <c r="U30" s="85">
        <f t="shared" si="9"/>
        <v>44435</v>
      </c>
      <c r="V30" s="99" t="str">
        <f t="array" ref="V30">IFERROR(SMALL(IF(U$4:U$34&lt;&gt;"",U$4:U$34,""),$B30),"")</f>
        <v/>
      </c>
      <c r="W30" s="90">
        <f t="shared" si="28"/>
        <v>44466</v>
      </c>
      <c r="X30" s="87" t="str">
        <f t="shared" si="10"/>
        <v>月</v>
      </c>
      <c r="Y30" s="85">
        <f t="shared" si="11"/>
        <v>44466</v>
      </c>
      <c r="Z30" s="108" t="str">
        <f t="array" ref="Z30">IFERROR(SMALL(IF(Y$4:Y$34&lt;&gt;"",Y$4:Y$34,""),$B30),"")</f>
        <v/>
      </c>
      <c r="AA30" s="107">
        <f t="shared" si="29"/>
        <v>44496</v>
      </c>
      <c r="AB30" s="87" t="str">
        <f t="shared" si="12"/>
        <v>水</v>
      </c>
      <c r="AC30" s="85">
        <f t="shared" si="13"/>
        <v>44496</v>
      </c>
      <c r="AD30" s="93" t="str">
        <f t="array" ref="AD30">IFERROR(SMALL(IF(AC$4:AC$34&lt;&gt;"",AC$4:AC$34,""),$B30),"")</f>
        <v/>
      </c>
      <c r="AE30" s="98">
        <f t="shared" si="30"/>
        <v>44527</v>
      </c>
      <c r="AF30" s="87" t="str">
        <f t="shared" si="14"/>
        <v>土</v>
      </c>
      <c r="AG30" s="85">
        <f t="shared" si="15"/>
        <v>44527</v>
      </c>
      <c r="AH30" s="99" t="str">
        <f t="array" ref="AH30">IFERROR(SMALL(IF(AG$4:AG$34&lt;&gt;"",AG$4:AG$34,""),$B30),"")</f>
        <v/>
      </c>
      <c r="AI30" s="90">
        <f t="shared" si="31"/>
        <v>44557</v>
      </c>
      <c r="AJ30" s="87" t="str">
        <f t="shared" si="16"/>
        <v>月</v>
      </c>
      <c r="AK30" s="85">
        <f t="shared" si="17"/>
        <v>44557</v>
      </c>
      <c r="AL30" s="108" t="str">
        <f t="array" ref="AL30">IFERROR(SMALL(IF(AK$4:AK$34&lt;&gt;"",AK$4:AK$34,""),$B30),"")</f>
        <v/>
      </c>
      <c r="AM30" s="107">
        <f t="shared" si="32"/>
        <v>44588</v>
      </c>
      <c r="AN30" s="87" t="str">
        <f t="shared" si="18"/>
        <v>木</v>
      </c>
      <c r="AO30" s="85">
        <f t="shared" si="35"/>
        <v>44588</v>
      </c>
      <c r="AP30" s="93" t="str">
        <f t="array" ref="AP30">IFERROR(SMALL(IF(AO$4:AO$34&lt;&gt;"",AO$4:AO$34,""),$B30),"")</f>
        <v/>
      </c>
      <c r="AQ30" s="98">
        <f t="shared" si="33"/>
        <v>44619</v>
      </c>
      <c r="AR30" s="87" t="str">
        <f t="shared" si="19"/>
        <v>日</v>
      </c>
      <c r="AS30" s="85" t="str">
        <f t="shared" si="20"/>
        <v/>
      </c>
      <c r="AT30" s="99" t="str">
        <f t="array" ref="AT30">IFERROR(SMALL(IF(AS$4:AS$34&lt;&gt;"",AS$4:AS$34,""),$B30),"")</f>
        <v/>
      </c>
      <c r="AU30" s="90">
        <f t="shared" si="34"/>
        <v>44647</v>
      </c>
      <c r="AV30" s="87" t="str">
        <f t="shared" si="21"/>
        <v>日</v>
      </c>
      <c r="AW30" s="85" t="str">
        <f t="shared" si="22"/>
        <v/>
      </c>
      <c r="AX30" s="108">
        <f t="array" ref="AX30">IFERROR(SMALL(IF(AW$4:AW$34&lt;&gt;"",AW$4:AW$34,""),$B30),"")</f>
        <v>44651</v>
      </c>
    </row>
    <row r="31" spans="2:50">
      <c r="B31">
        <v>28</v>
      </c>
      <c r="C31" s="107">
        <f t="shared" si="23"/>
        <v>44314</v>
      </c>
      <c r="D31" s="87" t="str">
        <f t="shared" si="0"/>
        <v>水</v>
      </c>
      <c r="E31" s="85">
        <f t="shared" si="1"/>
        <v>44314</v>
      </c>
      <c r="F31" s="93" t="str">
        <f t="array" ref="F31">IFERROR(SMALL(IF(E$4:E$34&lt;&gt;"",E$4:E$34,""),$B31),"")</f>
        <v/>
      </c>
      <c r="G31" s="98">
        <f t="shared" si="24"/>
        <v>44344</v>
      </c>
      <c r="H31" s="87" t="str">
        <f t="shared" si="2"/>
        <v>金</v>
      </c>
      <c r="I31" s="85">
        <f t="shared" si="3"/>
        <v>44344</v>
      </c>
      <c r="J31" s="99" t="str">
        <f t="array" ref="J31">IFERROR(SMALL(IF(I$4:I$34&lt;&gt;"",I$4:I$34,""),$B31),"")</f>
        <v/>
      </c>
      <c r="K31" s="90">
        <f t="shared" si="25"/>
        <v>44375</v>
      </c>
      <c r="L31" s="87" t="str">
        <f t="shared" si="4"/>
        <v>月</v>
      </c>
      <c r="M31" s="85">
        <f t="shared" si="5"/>
        <v>44375</v>
      </c>
      <c r="N31" s="108" t="str">
        <f t="array" ref="N31">IFERROR(SMALL(IF(M$4:M$34&lt;&gt;"",M$4:M$34,""),$B31),"")</f>
        <v/>
      </c>
      <c r="O31" s="107">
        <f t="shared" si="26"/>
        <v>44405</v>
      </c>
      <c r="P31" s="87" t="str">
        <f t="shared" si="6"/>
        <v>水</v>
      </c>
      <c r="Q31" s="85">
        <f t="shared" si="7"/>
        <v>44405</v>
      </c>
      <c r="R31" s="93" t="str">
        <f t="array" ref="R31">IFERROR(SMALL(IF(Q$4:Q$34&lt;&gt;"",Q$4:Q$34,""),$B31),"")</f>
        <v/>
      </c>
      <c r="S31" s="98">
        <f t="shared" si="27"/>
        <v>44436</v>
      </c>
      <c r="T31" s="87" t="str">
        <f t="shared" si="8"/>
        <v>土</v>
      </c>
      <c r="U31" s="85">
        <f t="shared" si="9"/>
        <v>44436</v>
      </c>
      <c r="V31" s="99" t="str">
        <f t="array" ref="V31">IFERROR(SMALL(IF(U$4:U$34&lt;&gt;"",U$4:U$34,""),$B31),"")</f>
        <v/>
      </c>
      <c r="W31" s="90">
        <f t="shared" si="28"/>
        <v>44467</v>
      </c>
      <c r="X31" s="87" t="str">
        <f t="shared" si="10"/>
        <v>火</v>
      </c>
      <c r="Y31" s="85">
        <f t="shared" si="11"/>
        <v>44467</v>
      </c>
      <c r="Z31" s="108" t="str">
        <f t="array" ref="Z31">IFERROR(SMALL(IF(Y$4:Y$34&lt;&gt;"",Y$4:Y$34,""),$B31),"")</f>
        <v/>
      </c>
      <c r="AA31" s="107">
        <f t="shared" si="29"/>
        <v>44497</v>
      </c>
      <c r="AB31" s="87" t="str">
        <f t="shared" si="12"/>
        <v>木</v>
      </c>
      <c r="AC31" s="85">
        <f t="shared" si="13"/>
        <v>44497</v>
      </c>
      <c r="AD31" s="93" t="str">
        <f t="array" ref="AD31">IFERROR(SMALL(IF(AC$4:AC$34&lt;&gt;"",AC$4:AC$34,""),$B31),"")</f>
        <v/>
      </c>
      <c r="AE31" s="98">
        <f t="shared" si="30"/>
        <v>44528</v>
      </c>
      <c r="AF31" s="87" t="str">
        <f t="shared" si="14"/>
        <v>日</v>
      </c>
      <c r="AG31" s="85" t="str">
        <f t="shared" si="15"/>
        <v/>
      </c>
      <c r="AH31" s="99" t="str">
        <f t="array" ref="AH31">IFERROR(SMALL(IF(AG$4:AG$34&lt;&gt;"",AG$4:AG$34,""),$B31),"")</f>
        <v/>
      </c>
      <c r="AI31" s="90">
        <f t="shared" si="31"/>
        <v>44558</v>
      </c>
      <c r="AJ31" s="87" t="str">
        <f t="shared" si="16"/>
        <v>火</v>
      </c>
      <c r="AK31" s="85">
        <f t="shared" si="17"/>
        <v>44558</v>
      </c>
      <c r="AL31" s="108" t="str">
        <f t="array" ref="AL31">IFERROR(SMALL(IF(AK$4:AK$34&lt;&gt;"",AK$4:AK$34,""),$B31),"")</f>
        <v/>
      </c>
      <c r="AM31" s="107">
        <f t="shared" si="32"/>
        <v>44589</v>
      </c>
      <c r="AN31" s="87" t="str">
        <f t="shared" si="18"/>
        <v>金</v>
      </c>
      <c r="AO31" s="85">
        <f t="shared" si="35"/>
        <v>44589</v>
      </c>
      <c r="AP31" s="93" t="str">
        <f t="array" ref="AP31">IFERROR(SMALL(IF(AO$4:AO$34&lt;&gt;"",AO$4:AO$34,""),$B31),"")</f>
        <v/>
      </c>
      <c r="AQ31" s="98">
        <f t="shared" si="33"/>
        <v>44620</v>
      </c>
      <c r="AR31" s="87" t="str">
        <f t="shared" si="19"/>
        <v>月</v>
      </c>
      <c r="AS31" s="85">
        <f t="shared" si="20"/>
        <v>44620</v>
      </c>
      <c r="AT31" s="99" t="str">
        <f t="array" ref="AT31">IFERROR(SMALL(IF(AS$4:AS$34&lt;&gt;"",AS$4:AS$34,""),$B31),"")</f>
        <v/>
      </c>
      <c r="AU31" s="90">
        <f t="shared" si="34"/>
        <v>44648</v>
      </c>
      <c r="AV31" s="87" t="str">
        <f t="shared" si="21"/>
        <v>月</v>
      </c>
      <c r="AW31" s="85">
        <f t="shared" si="22"/>
        <v>44648</v>
      </c>
      <c r="AX31" s="108" t="str">
        <f t="array" ref="AX31">IFERROR(SMALL(IF(AW$4:AW$34&lt;&gt;"",AW$4:AW$34,""),$B31),"")</f>
        <v/>
      </c>
    </row>
    <row r="32" spans="2:50">
      <c r="B32">
        <v>29</v>
      </c>
      <c r="C32" s="107">
        <f t="shared" si="23"/>
        <v>44315</v>
      </c>
      <c r="D32" s="87" t="str">
        <f t="shared" si="0"/>
        <v>木</v>
      </c>
      <c r="E32" s="85">
        <f t="shared" si="1"/>
        <v>44315</v>
      </c>
      <c r="F32" s="93" t="str">
        <f t="array" ref="F32">IFERROR(SMALL(IF(E$4:E$34&lt;&gt;"",E$4:E$34,""),$B32),"")</f>
        <v/>
      </c>
      <c r="G32" s="98">
        <f t="shared" si="24"/>
        <v>44345</v>
      </c>
      <c r="H32" s="87" t="str">
        <f t="shared" si="2"/>
        <v>土</v>
      </c>
      <c r="I32" s="85">
        <f t="shared" si="3"/>
        <v>44345</v>
      </c>
      <c r="J32" s="99" t="str">
        <f t="array" ref="J32">IFERROR(SMALL(IF(I$4:I$34&lt;&gt;"",I$4:I$34,""),$B32),"")</f>
        <v/>
      </c>
      <c r="K32" s="90">
        <f t="shared" si="25"/>
        <v>44376</v>
      </c>
      <c r="L32" s="87" t="str">
        <f t="shared" si="4"/>
        <v>火</v>
      </c>
      <c r="M32" s="85">
        <f t="shared" si="5"/>
        <v>44376</v>
      </c>
      <c r="N32" s="108" t="str">
        <f t="array" ref="N32">IFERROR(SMALL(IF(M$4:M$34&lt;&gt;"",M$4:M$34,""),$B32),"")</f>
        <v/>
      </c>
      <c r="O32" s="107">
        <f t="shared" si="26"/>
        <v>44406</v>
      </c>
      <c r="P32" s="87" t="str">
        <f t="shared" si="6"/>
        <v>木</v>
      </c>
      <c r="Q32" s="85">
        <f t="shared" si="7"/>
        <v>44406</v>
      </c>
      <c r="R32" s="93" t="str">
        <f t="array" ref="R32">IFERROR(SMALL(IF(Q$4:Q$34&lt;&gt;"",Q$4:Q$34,""),$B32),"")</f>
        <v/>
      </c>
      <c r="S32" s="98">
        <f t="shared" si="27"/>
        <v>44437</v>
      </c>
      <c r="T32" s="87" t="str">
        <f t="shared" si="8"/>
        <v>日</v>
      </c>
      <c r="U32" s="85" t="str">
        <f t="shared" si="9"/>
        <v/>
      </c>
      <c r="V32" s="99" t="str">
        <f t="array" ref="V32">IFERROR(SMALL(IF(U$4:U$34&lt;&gt;"",U$4:U$34,""),$B32),"")</f>
        <v/>
      </c>
      <c r="W32" s="90">
        <f t="shared" si="28"/>
        <v>44468</v>
      </c>
      <c r="X32" s="87" t="str">
        <f t="shared" si="10"/>
        <v>水</v>
      </c>
      <c r="Y32" s="85">
        <f t="shared" si="11"/>
        <v>44468</v>
      </c>
      <c r="Z32" s="108" t="str">
        <f t="array" ref="Z32">IFERROR(SMALL(IF(Y$4:Y$34&lt;&gt;"",Y$4:Y$34,""),$B32),"")</f>
        <v/>
      </c>
      <c r="AA32" s="107">
        <f t="shared" si="29"/>
        <v>44498</v>
      </c>
      <c r="AB32" s="87" t="str">
        <f t="shared" si="12"/>
        <v>金</v>
      </c>
      <c r="AC32" s="85">
        <f t="shared" si="13"/>
        <v>44498</v>
      </c>
      <c r="AD32" s="93" t="str">
        <f t="array" ref="AD32">IFERROR(SMALL(IF(AC$4:AC$34&lt;&gt;"",AC$4:AC$34,""),$B32),"")</f>
        <v/>
      </c>
      <c r="AE32" s="98">
        <f t="shared" si="30"/>
        <v>44529</v>
      </c>
      <c r="AF32" s="87" t="str">
        <f t="shared" si="14"/>
        <v>月</v>
      </c>
      <c r="AG32" s="85">
        <f t="shared" si="15"/>
        <v>44529</v>
      </c>
      <c r="AH32" s="99" t="str">
        <f t="array" ref="AH32">IFERROR(SMALL(IF(AG$4:AG$34&lt;&gt;"",AG$4:AG$34,""),$B32),"")</f>
        <v/>
      </c>
      <c r="AI32" s="90">
        <f t="shared" si="31"/>
        <v>44559</v>
      </c>
      <c r="AJ32" s="87" t="str">
        <f t="shared" si="16"/>
        <v>水</v>
      </c>
      <c r="AK32" s="118"/>
      <c r="AL32" s="108" t="str">
        <f t="array" ref="AL32">IFERROR(SMALL(IF(AK$4:AK$34&lt;&gt;"",AK$4:AK$34,""),$B32),"")</f>
        <v/>
      </c>
      <c r="AM32" s="107">
        <f t="shared" si="32"/>
        <v>44590</v>
      </c>
      <c r="AN32" s="87" t="str">
        <f t="shared" si="18"/>
        <v>土</v>
      </c>
      <c r="AO32" s="85">
        <f t="shared" si="35"/>
        <v>44590</v>
      </c>
      <c r="AP32" s="93" t="str">
        <f t="array" ref="AP32">IFERROR(SMALL(IF(AO$4:AO$34&lt;&gt;"",AO$4:AO$34,""),$B32),"")</f>
        <v/>
      </c>
      <c r="AQ32" s="98"/>
      <c r="AR32" s="87"/>
      <c r="AS32" s="85"/>
      <c r="AT32" s="99" t="str">
        <f t="array" ref="AT32">IFERROR(SMALL(IF(AS$4:AS$34&lt;&gt;"",AS$4:AS$34,""),$B32),"")</f>
        <v/>
      </c>
      <c r="AU32" s="90">
        <f t="shared" si="34"/>
        <v>44649</v>
      </c>
      <c r="AV32" s="87" t="str">
        <f t="shared" si="21"/>
        <v>火</v>
      </c>
      <c r="AW32" s="85">
        <f t="shared" si="22"/>
        <v>44649</v>
      </c>
      <c r="AX32" s="108" t="str">
        <f t="array" ref="AX32">IFERROR(SMALL(IF(AW$4:AW$34&lt;&gt;"",AW$4:AW$34,""),$B32),"")</f>
        <v/>
      </c>
    </row>
    <row r="33" spans="2:50">
      <c r="B33">
        <v>30</v>
      </c>
      <c r="C33" s="107">
        <f t="shared" si="23"/>
        <v>44316</v>
      </c>
      <c r="D33" s="87" t="str">
        <f t="shared" si="0"/>
        <v>金</v>
      </c>
      <c r="E33" s="85">
        <f t="shared" si="1"/>
        <v>44316</v>
      </c>
      <c r="F33" s="93" t="str">
        <f t="array" ref="F33">IFERROR(SMALL(IF(E$4:E$34&lt;&gt;"",E$4:E$34,""),$B33),"")</f>
        <v/>
      </c>
      <c r="G33" s="98">
        <f t="shared" si="24"/>
        <v>44346</v>
      </c>
      <c r="H33" s="87" t="str">
        <f t="shared" si="2"/>
        <v>日</v>
      </c>
      <c r="I33" s="85" t="str">
        <f t="shared" si="3"/>
        <v/>
      </c>
      <c r="J33" s="99" t="str">
        <f t="array" ref="J33">IFERROR(SMALL(IF(I$4:I$34&lt;&gt;"",I$4:I$34,""),$B33),"")</f>
        <v/>
      </c>
      <c r="K33" s="90">
        <f t="shared" si="25"/>
        <v>44377</v>
      </c>
      <c r="L33" s="87" t="str">
        <f t="shared" si="4"/>
        <v>水</v>
      </c>
      <c r="M33" s="85">
        <f t="shared" si="5"/>
        <v>44377</v>
      </c>
      <c r="N33" s="108" t="str">
        <f t="array" ref="N33">IFERROR(SMALL(IF(M$4:M$34&lt;&gt;"",M$4:M$34,""),$B33),"")</f>
        <v/>
      </c>
      <c r="O33" s="107">
        <f t="shared" si="26"/>
        <v>44407</v>
      </c>
      <c r="P33" s="87" t="str">
        <f t="shared" si="6"/>
        <v>金</v>
      </c>
      <c r="Q33" s="85">
        <f t="shared" si="7"/>
        <v>44407</v>
      </c>
      <c r="R33" s="93" t="str">
        <f t="array" ref="R33">IFERROR(SMALL(IF(Q$4:Q$34&lt;&gt;"",Q$4:Q$34,""),$B33),"")</f>
        <v/>
      </c>
      <c r="S33" s="98">
        <f t="shared" si="27"/>
        <v>44438</v>
      </c>
      <c r="T33" s="87" t="str">
        <f t="shared" si="8"/>
        <v>月</v>
      </c>
      <c r="U33" s="85">
        <f t="shared" si="9"/>
        <v>44438</v>
      </c>
      <c r="V33" s="99" t="str">
        <f t="array" ref="V33">IFERROR(SMALL(IF(U$4:U$34&lt;&gt;"",U$4:U$34,""),$B33),"")</f>
        <v/>
      </c>
      <c r="W33" s="90">
        <f t="shared" si="28"/>
        <v>44469</v>
      </c>
      <c r="X33" s="87" t="str">
        <f t="shared" si="10"/>
        <v>木</v>
      </c>
      <c r="Y33" s="85">
        <f t="shared" si="11"/>
        <v>44469</v>
      </c>
      <c r="Z33" s="108" t="str">
        <f t="array" ref="Z33">IFERROR(SMALL(IF(Y$4:Y$34&lt;&gt;"",Y$4:Y$34,""),$B33),"")</f>
        <v/>
      </c>
      <c r="AA33" s="107">
        <f t="shared" si="29"/>
        <v>44499</v>
      </c>
      <c r="AB33" s="87" t="str">
        <f t="shared" si="12"/>
        <v>土</v>
      </c>
      <c r="AC33" s="85">
        <f t="shared" si="13"/>
        <v>44499</v>
      </c>
      <c r="AD33" s="93" t="str">
        <f t="array" ref="AD33">IFERROR(SMALL(IF(AC$4:AC$34&lt;&gt;"",AC$4:AC$34,""),$B33),"")</f>
        <v/>
      </c>
      <c r="AE33" s="98">
        <f t="shared" si="30"/>
        <v>44530</v>
      </c>
      <c r="AF33" s="87" t="str">
        <f t="shared" si="14"/>
        <v>火</v>
      </c>
      <c r="AG33" s="85">
        <f t="shared" si="15"/>
        <v>44530</v>
      </c>
      <c r="AH33" s="99" t="str">
        <f t="array" ref="AH33">IFERROR(SMALL(IF(AG$4:AG$34&lt;&gt;"",AG$4:AG$34,""),$B33),"")</f>
        <v/>
      </c>
      <c r="AI33" s="90">
        <f t="shared" si="31"/>
        <v>44560</v>
      </c>
      <c r="AJ33" s="87" t="str">
        <f t="shared" si="16"/>
        <v>木</v>
      </c>
      <c r="AK33" s="118"/>
      <c r="AL33" s="108" t="str">
        <f t="array" ref="AL33">IFERROR(SMALL(IF(AK$4:AK$34&lt;&gt;"",AK$4:AK$34,""),$B33),"")</f>
        <v/>
      </c>
      <c r="AM33" s="107">
        <f t="shared" si="32"/>
        <v>44591</v>
      </c>
      <c r="AN33" s="87" t="str">
        <f t="shared" si="18"/>
        <v>日</v>
      </c>
      <c r="AO33" s="85" t="str">
        <f t="shared" si="35"/>
        <v/>
      </c>
      <c r="AP33" s="93" t="str">
        <f t="array" ref="AP33">IFERROR(SMALL(IF(AO$4:AO$34&lt;&gt;"",AO$4:AO$34,""),$B33),"")</f>
        <v/>
      </c>
      <c r="AQ33" s="98"/>
      <c r="AR33" s="87"/>
      <c r="AS33" s="85"/>
      <c r="AT33" s="99" t="str">
        <f t="array" ref="AT33">IFERROR(SMALL(IF(AS$4:AS$34&lt;&gt;"",AS$4:AS$34,""),$B33),"")</f>
        <v/>
      </c>
      <c r="AU33" s="90">
        <f t="shared" si="34"/>
        <v>44650</v>
      </c>
      <c r="AV33" s="87" t="str">
        <f t="shared" si="21"/>
        <v>水</v>
      </c>
      <c r="AW33" s="85">
        <f t="shared" si="22"/>
        <v>44650</v>
      </c>
      <c r="AX33" s="108" t="str">
        <f t="array" ref="AX33">IFERROR(SMALL(IF(AW$4:AW$34&lt;&gt;"",AW$4:AW$34,""),$B33),"")</f>
        <v/>
      </c>
    </row>
    <row r="34" spans="2:50" ht="15" thickBot="1">
      <c r="B34">
        <v>31</v>
      </c>
      <c r="C34" s="109"/>
      <c r="D34" s="110"/>
      <c r="E34" s="111"/>
      <c r="F34" s="112"/>
      <c r="G34" s="113">
        <f t="shared" si="24"/>
        <v>44347</v>
      </c>
      <c r="H34" s="110" t="str">
        <f t="shared" si="2"/>
        <v>月</v>
      </c>
      <c r="I34" s="111">
        <f t="shared" si="3"/>
        <v>44347</v>
      </c>
      <c r="J34" s="114"/>
      <c r="K34" s="115"/>
      <c r="L34" s="110"/>
      <c r="M34" s="111"/>
      <c r="N34" s="116"/>
      <c r="O34" s="109">
        <f t="shared" si="26"/>
        <v>44408</v>
      </c>
      <c r="P34" s="110" t="str">
        <f t="shared" ref="P34" si="36">TEXT(O34,"aaa")</f>
        <v>土</v>
      </c>
      <c r="Q34" s="111">
        <f t="shared" ref="Q34" si="37">IF(P34="日","",O34)</f>
        <v>44408</v>
      </c>
      <c r="R34" s="112"/>
      <c r="S34" s="113">
        <f t="shared" si="27"/>
        <v>44439</v>
      </c>
      <c r="T34" s="110" t="str">
        <f t="shared" si="8"/>
        <v>火</v>
      </c>
      <c r="U34" s="111">
        <f t="shared" si="9"/>
        <v>44439</v>
      </c>
      <c r="V34" s="114"/>
      <c r="W34" s="115"/>
      <c r="X34" s="110"/>
      <c r="Y34" s="111"/>
      <c r="Z34" s="116"/>
      <c r="AA34" s="109">
        <f t="shared" si="29"/>
        <v>44500</v>
      </c>
      <c r="AB34" s="110" t="str">
        <f t="shared" ref="AB34" si="38">TEXT(AA34,"aaa")</f>
        <v>日</v>
      </c>
      <c r="AC34" s="111" t="str">
        <f t="shared" ref="AC34" si="39">IF(AB34="日","",AA34)</f>
        <v/>
      </c>
      <c r="AD34" s="112"/>
      <c r="AE34" s="113"/>
      <c r="AF34" s="110"/>
      <c r="AG34" s="111"/>
      <c r="AH34" s="114"/>
      <c r="AI34" s="115">
        <f t="shared" si="31"/>
        <v>44561</v>
      </c>
      <c r="AJ34" s="110" t="str">
        <f t="shared" ref="AJ34" si="40">TEXT(AI34,"aaa")</f>
        <v>金</v>
      </c>
      <c r="AK34" s="119"/>
      <c r="AL34" s="116"/>
      <c r="AM34" s="109">
        <f t="shared" si="32"/>
        <v>44592</v>
      </c>
      <c r="AN34" s="110" t="str">
        <f t="shared" ref="AN34" si="41">TEXT(AM34,"aaa")</f>
        <v>月</v>
      </c>
      <c r="AO34" s="111">
        <f t="shared" ref="AO34" si="42">IF(AN34="日","",AM34)</f>
        <v>44592</v>
      </c>
      <c r="AP34" s="112"/>
      <c r="AQ34" s="113"/>
      <c r="AR34" s="110"/>
      <c r="AS34" s="111"/>
      <c r="AT34" s="114"/>
      <c r="AU34" s="115">
        <f t="shared" si="34"/>
        <v>44651</v>
      </c>
      <c r="AV34" s="110" t="str">
        <f t="shared" ref="AV34" si="43">TEXT(AU34,"aaa")</f>
        <v>木</v>
      </c>
      <c r="AW34" s="111">
        <f t="shared" ref="AW34" si="44">IF(AV34="日","",AU34)</f>
        <v>44651</v>
      </c>
      <c r="AX34" s="116"/>
    </row>
  </sheetData>
  <phoneticPr fontId="2"/>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8FA0C-EB49-4C66-A84B-63D19ECD7631}">
  <sheetPr>
    <tabColor rgb="FFFFC000"/>
    <pageSetUpPr fitToPage="1"/>
  </sheetPr>
  <dimension ref="A1:BQ131"/>
  <sheetViews>
    <sheetView topLeftCell="A19" zoomScale="145" zoomScaleNormal="145" workbookViewId="0">
      <selection activeCell="L45" sqref="L45"/>
    </sheetView>
  </sheetViews>
  <sheetFormatPr defaultColWidth="13" defaultRowHeight="14.4"/>
  <cols>
    <col min="1" max="47" width="3.296875" style="21" customWidth="1"/>
    <col min="48" max="56" width="4.796875" style="21" customWidth="1"/>
    <col min="57" max="57" width="5.796875" style="21" customWidth="1"/>
    <col min="58" max="58" width="2.296875" style="31" customWidth="1"/>
    <col min="59" max="67" width="4.796875" style="21" customWidth="1"/>
    <col min="68" max="68" width="5.69921875" style="21" customWidth="1"/>
    <col min="69" max="16384" width="13" style="21"/>
  </cols>
  <sheetData>
    <row r="1" spans="1:68" ht="12" customHeight="1">
      <c r="A1" s="383">
        <f ca="1">EOMONTH(A4,-1)+1</f>
        <v>44501</v>
      </c>
      <c r="B1" s="384"/>
      <c r="C1" s="1" t="s">
        <v>0</v>
      </c>
      <c r="D1" s="385">
        <f ca="1">L1/C31</f>
        <v>9.615384615384615</v>
      </c>
      <c r="E1" s="385"/>
      <c r="F1" s="386"/>
      <c r="G1" s="52" t="s">
        <v>57</v>
      </c>
      <c r="H1" s="53"/>
      <c r="I1" s="53"/>
      <c r="J1" s="54"/>
      <c r="K1" s="49"/>
      <c r="L1" s="387">
        <f ca="1">VLOOKUP(A1,支援効果集計!$E$4:$F$15,2,FALSE)</f>
        <v>250</v>
      </c>
      <c r="M1" s="387"/>
      <c r="N1" s="388"/>
      <c r="O1" s="50" t="s">
        <v>56</v>
      </c>
      <c r="P1" s="51"/>
      <c r="Q1" s="51"/>
      <c r="R1" s="55"/>
      <c r="S1" s="48"/>
      <c r="T1" s="56"/>
      <c r="U1" s="2"/>
      <c r="V1" s="2"/>
      <c r="W1" s="2"/>
      <c r="X1" s="2"/>
      <c r="Y1" s="2"/>
      <c r="Z1" s="4"/>
      <c r="AA1" s="5" t="s">
        <v>1</v>
      </c>
      <c r="AB1" s="58" t="s">
        <v>61</v>
      </c>
      <c r="AC1" s="5"/>
      <c r="AD1" s="441" t="str">
        <f>RIGHT(支援効果集計!B2,1)</f>
        <v>6</v>
      </c>
      <c r="AE1" s="441"/>
      <c r="AF1" s="441"/>
      <c r="AG1" s="441"/>
      <c r="AH1" s="11" t="s">
        <v>2</v>
      </c>
      <c r="AI1" s="3"/>
      <c r="AJ1" s="2"/>
      <c r="AK1" s="75"/>
      <c r="AL1" s="76"/>
      <c r="AM1" s="75"/>
      <c r="AN1" s="76"/>
      <c r="AO1" s="75"/>
      <c r="AP1" s="76"/>
      <c r="AQ1" s="75"/>
      <c r="AR1" s="76"/>
      <c r="AS1" s="75"/>
      <c r="AT1" s="76"/>
      <c r="AU1" s="18"/>
      <c r="AV1" s="438" t="s">
        <v>46</v>
      </c>
      <c r="AW1" s="439"/>
      <c r="AX1" s="19"/>
      <c r="AY1" s="18"/>
      <c r="AZ1" s="18"/>
      <c r="BA1" s="18"/>
      <c r="BB1" s="18"/>
      <c r="BC1" s="18"/>
      <c r="BD1" s="18"/>
      <c r="BE1" s="18"/>
      <c r="BF1" s="20"/>
      <c r="BG1" s="438" t="s">
        <v>47</v>
      </c>
      <c r="BH1" s="439"/>
      <c r="BI1" s="18"/>
      <c r="BJ1" s="18"/>
      <c r="BK1" s="18"/>
      <c r="BL1" s="18"/>
      <c r="BM1" s="18"/>
      <c r="BN1" s="18"/>
      <c r="BO1" s="18"/>
      <c r="BP1" s="18"/>
    </row>
    <row r="2" spans="1:68" ht="12" customHeight="1" thickBot="1">
      <c r="A2" s="413" t="s">
        <v>3</v>
      </c>
      <c r="B2" s="414"/>
      <c r="C2" s="404" t="s">
        <v>4</v>
      </c>
      <c r="D2" s="404"/>
      <c r="E2" s="394" t="s">
        <v>5</v>
      </c>
      <c r="F2" s="404"/>
      <c r="G2" s="404" t="s">
        <v>6</v>
      </c>
      <c r="H2" s="404"/>
      <c r="I2" s="404" t="s">
        <v>7</v>
      </c>
      <c r="J2" s="404"/>
      <c r="K2" s="404" t="s">
        <v>8</v>
      </c>
      <c r="L2" s="404"/>
      <c r="M2" s="404" t="s">
        <v>9</v>
      </c>
      <c r="N2" s="404"/>
      <c r="O2" s="404" t="s">
        <v>10</v>
      </c>
      <c r="P2" s="404"/>
      <c r="Q2" s="404" t="s">
        <v>11</v>
      </c>
      <c r="R2" s="404"/>
      <c r="S2" s="404" t="s">
        <v>23</v>
      </c>
      <c r="T2" s="405"/>
      <c r="U2" s="394" t="s">
        <v>12</v>
      </c>
      <c r="V2" s="395"/>
      <c r="W2" s="396" t="s">
        <v>63</v>
      </c>
      <c r="X2" s="397"/>
      <c r="Y2" s="400" t="s">
        <v>77</v>
      </c>
      <c r="Z2" s="401"/>
      <c r="AA2" s="371" t="s">
        <v>13</v>
      </c>
      <c r="AB2" s="372"/>
      <c r="AC2" s="451" t="s">
        <v>79</v>
      </c>
      <c r="AD2" s="401"/>
      <c r="AE2" s="432" t="s">
        <v>78</v>
      </c>
      <c r="AF2" s="433"/>
      <c r="AG2" s="433"/>
      <c r="AH2" s="433"/>
      <c r="AI2" s="433"/>
      <c r="AJ2" s="434"/>
      <c r="AK2" s="81"/>
      <c r="AL2" s="81"/>
      <c r="AM2" s="202"/>
      <c r="AN2" s="202"/>
      <c r="AO2" s="202"/>
      <c r="AP2" s="202"/>
      <c r="AQ2" s="202"/>
      <c r="AR2" s="202"/>
      <c r="AS2" s="202"/>
      <c r="AT2" s="202"/>
      <c r="AU2" s="18"/>
      <c r="AV2" s="440"/>
      <c r="AW2" s="440"/>
      <c r="AX2" s="22"/>
      <c r="AY2" s="18"/>
      <c r="AZ2" s="18"/>
      <c r="BA2" s="18"/>
      <c r="BB2" s="18"/>
      <c r="BC2" s="18"/>
      <c r="BD2" s="18"/>
      <c r="BE2" s="18"/>
      <c r="BF2" s="20"/>
      <c r="BG2" s="440"/>
      <c r="BH2" s="440"/>
      <c r="BI2" s="23"/>
      <c r="BJ2" s="18"/>
      <c r="BK2" s="18"/>
      <c r="BL2" s="18"/>
      <c r="BM2" s="18"/>
      <c r="BN2" s="18"/>
      <c r="BO2" s="18"/>
      <c r="BP2" s="18"/>
    </row>
    <row r="3" spans="1:68" ht="12" customHeight="1">
      <c r="A3" s="413"/>
      <c r="B3" s="414"/>
      <c r="C3" s="404"/>
      <c r="D3" s="404"/>
      <c r="E3" s="394"/>
      <c r="F3" s="404"/>
      <c r="G3" s="404"/>
      <c r="H3" s="404"/>
      <c r="I3" s="404"/>
      <c r="J3" s="404"/>
      <c r="K3" s="404"/>
      <c r="L3" s="404"/>
      <c r="M3" s="404"/>
      <c r="N3" s="404"/>
      <c r="O3" s="404"/>
      <c r="P3" s="404"/>
      <c r="Q3" s="404"/>
      <c r="R3" s="404"/>
      <c r="S3" s="404"/>
      <c r="T3" s="405"/>
      <c r="U3" s="394"/>
      <c r="V3" s="395"/>
      <c r="W3" s="398"/>
      <c r="X3" s="399"/>
      <c r="Y3" s="402"/>
      <c r="Z3" s="403"/>
      <c r="AA3" s="373"/>
      <c r="AB3" s="374"/>
      <c r="AC3" s="402"/>
      <c r="AD3" s="403"/>
      <c r="AE3" s="435"/>
      <c r="AF3" s="436"/>
      <c r="AG3" s="436"/>
      <c r="AH3" s="436"/>
      <c r="AI3" s="436"/>
      <c r="AJ3" s="437"/>
      <c r="AK3" s="81"/>
      <c r="AL3" s="81"/>
      <c r="AM3" s="202"/>
      <c r="AN3" s="202"/>
      <c r="AO3" s="202"/>
      <c r="AP3" s="202"/>
      <c r="AQ3" s="202"/>
      <c r="AR3" s="202"/>
      <c r="AS3" s="202"/>
      <c r="AT3" s="202"/>
      <c r="AU3" s="12"/>
      <c r="AV3" s="429" t="s">
        <v>28</v>
      </c>
      <c r="AW3" s="418"/>
      <c r="AX3" s="418">
        <f ca="1">AY13*AY21</f>
        <v>250</v>
      </c>
      <c r="AY3" s="419"/>
      <c r="AZ3" s="421" t="s">
        <v>29</v>
      </c>
      <c r="BA3" s="422"/>
      <c r="BB3" s="425" t="s">
        <v>30</v>
      </c>
      <c r="BC3" s="422"/>
      <c r="BD3" s="425" t="s">
        <v>31</v>
      </c>
      <c r="BE3" s="427"/>
      <c r="BF3" s="24"/>
      <c r="BG3" s="429" t="s">
        <v>28</v>
      </c>
      <c r="BH3" s="418"/>
      <c r="BI3" s="418">
        <f ca="1">BJ13*BJ21</f>
        <v>250</v>
      </c>
      <c r="BJ3" s="419"/>
      <c r="BK3" s="421" t="s">
        <v>29</v>
      </c>
      <c r="BL3" s="422"/>
      <c r="BM3" s="425" t="s">
        <v>30</v>
      </c>
      <c r="BN3" s="422"/>
      <c r="BO3" s="425" t="s">
        <v>31</v>
      </c>
      <c r="BP3" s="427"/>
    </row>
    <row r="4" spans="1:68" ht="12" customHeight="1">
      <c r="A4" s="406" cm="1">
        <f t="array" aca="1" ref="A4" ca="1">INDIRECT("'期'!"&amp;$A$32&amp;ROW())</f>
        <v>44501</v>
      </c>
      <c r="B4" s="407"/>
      <c r="C4" s="391">
        <f ca="1">IF(A4="","",1)</f>
        <v>1</v>
      </c>
      <c r="D4" s="408"/>
      <c r="E4" s="62">
        <v>1</v>
      </c>
      <c r="F4" s="63">
        <v>4</v>
      </c>
      <c r="G4" s="62">
        <v>1</v>
      </c>
      <c r="H4" s="63">
        <v>3</v>
      </c>
      <c r="I4" s="409">
        <f>IFERROR(Q4/O4,"")</f>
        <v>0.8</v>
      </c>
      <c r="J4" s="410"/>
      <c r="K4" s="411">
        <f ca="1">IFERROR(O4/C4,"")</f>
        <v>5</v>
      </c>
      <c r="L4" s="411"/>
      <c r="M4" s="412">
        <f ca="1">IFERROR(Q4/C4,"")</f>
        <v>4</v>
      </c>
      <c r="N4" s="412"/>
      <c r="O4" s="389">
        <f>E4+F4</f>
        <v>5</v>
      </c>
      <c r="P4" s="390"/>
      <c r="Q4" s="391">
        <f>H4+G4</f>
        <v>4</v>
      </c>
      <c r="R4" s="391"/>
      <c r="S4" s="392">
        <f ca="1">L1-Q4</f>
        <v>246</v>
      </c>
      <c r="T4" s="393"/>
      <c r="U4" s="122"/>
      <c r="V4" s="123"/>
      <c r="W4" s="129">
        <v>2</v>
      </c>
      <c r="X4" s="130">
        <v>3</v>
      </c>
      <c r="Y4" s="364" t="s">
        <v>165</v>
      </c>
      <c r="Z4" s="365"/>
      <c r="AA4" s="430" t="s">
        <v>163</v>
      </c>
      <c r="AB4" s="431"/>
      <c r="AC4" s="194" t="s">
        <v>163</v>
      </c>
      <c r="AD4" s="68" t="s">
        <v>165</v>
      </c>
      <c r="AE4" s="442" t="s">
        <v>14</v>
      </c>
      <c r="AF4" s="443"/>
      <c r="AG4" s="79" t="s">
        <v>15</v>
      </c>
      <c r="AH4" s="442" t="s">
        <v>14</v>
      </c>
      <c r="AI4" s="443"/>
      <c r="AJ4" s="79" t="s">
        <v>15</v>
      </c>
      <c r="AK4" s="80"/>
      <c r="AL4" s="80"/>
      <c r="AM4" s="201"/>
      <c r="AN4" s="201"/>
      <c r="AO4" s="201"/>
      <c r="AP4" s="201"/>
      <c r="AQ4" s="201"/>
      <c r="AR4" s="201"/>
      <c r="AS4" s="201"/>
      <c r="AT4" s="201"/>
      <c r="AU4" s="13"/>
      <c r="AV4" s="366"/>
      <c r="AW4" s="367"/>
      <c r="AX4" s="367"/>
      <c r="AY4" s="420"/>
      <c r="AZ4" s="423"/>
      <c r="BA4" s="424"/>
      <c r="BB4" s="426"/>
      <c r="BC4" s="424"/>
      <c r="BD4" s="426"/>
      <c r="BE4" s="428"/>
      <c r="BF4" s="25"/>
      <c r="BG4" s="366"/>
      <c r="BH4" s="367"/>
      <c r="BI4" s="367"/>
      <c r="BJ4" s="420"/>
      <c r="BK4" s="423"/>
      <c r="BL4" s="424"/>
      <c r="BM4" s="426"/>
      <c r="BN4" s="424"/>
      <c r="BO4" s="426"/>
      <c r="BP4" s="428"/>
    </row>
    <row r="5" spans="1:68" ht="12" customHeight="1">
      <c r="A5" s="453" cm="1">
        <f t="array" aca="1" ref="A5" ca="1">INDIRECT("'期'!"&amp;$A$32&amp;ROW())</f>
        <v>44502</v>
      </c>
      <c r="B5" s="454"/>
      <c r="C5" s="455">
        <f ca="1">IF(A5="","",C4+1)</f>
        <v>2</v>
      </c>
      <c r="D5" s="456"/>
      <c r="E5" s="64">
        <v>0</v>
      </c>
      <c r="F5" s="65">
        <v>4</v>
      </c>
      <c r="G5" s="64">
        <v>2</v>
      </c>
      <c r="H5" s="65">
        <v>4</v>
      </c>
      <c r="I5" s="457">
        <f t="shared" ref="I5:I30" si="0">IFERROR(Q5/O5,"")</f>
        <v>1.1111111111111112</v>
      </c>
      <c r="J5" s="457"/>
      <c r="K5" s="412">
        <f t="shared" ref="K5:K30" ca="1" si="1">IFERROR(O5/C5,"")</f>
        <v>4.5</v>
      </c>
      <c r="L5" s="412"/>
      <c r="M5" s="412">
        <f t="shared" ref="M5:M30" ca="1" si="2">IFERROR(Q5/C5,"")</f>
        <v>5</v>
      </c>
      <c r="N5" s="412"/>
      <c r="O5" s="458">
        <f>O4+E5+F5</f>
        <v>9</v>
      </c>
      <c r="P5" s="459"/>
      <c r="Q5" s="458">
        <f>Q4+H5+G5</f>
        <v>10</v>
      </c>
      <c r="R5" s="459"/>
      <c r="S5" s="455">
        <f ca="1">$L$1-Q5</f>
        <v>240</v>
      </c>
      <c r="T5" s="458"/>
      <c r="U5" s="124"/>
      <c r="V5" s="125"/>
      <c r="W5" s="131">
        <v>3</v>
      </c>
      <c r="X5" s="132">
        <v>4</v>
      </c>
      <c r="Y5" s="379" t="s">
        <v>200</v>
      </c>
      <c r="Z5" s="380"/>
      <c r="AA5" s="381" t="s">
        <v>170</v>
      </c>
      <c r="AB5" s="382"/>
      <c r="AC5" s="195" t="s">
        <v>163</v>
      </c>
      <c r="AD5" s="69" t="s">
        <v>170</v>
      </c>
      <c r="AE5" s="377"/>
      <c r="AF5" s="378"/>
      <c r="AG5" s="197"/>
      <c r="AH5" s="377"/>
      <c r="AI5" s="378"/>
      <c r="AJ5" s="197"/>
      <c r="AK5" s="80"/>
      <c r="AL5" s="80"/>
      <c r="AM5" s="201"/>
      <c r="AN5" s="201"/>
      <c r="AO5" s="201"/>
      <c r="AP5" s="201"/>
      <c r="AQ5" s="201"/>
      <c r="AR5" s="201"/>
      <c r="AS5" s="201"/>
      <c r="AT5" s="201"/>
      <c r="AU5" s="13"/>
      <c r="AV5" s="366" t="s">
        <v>32</v>
      </c>
      <c r="AW5" s="367"/>
      <c r="AX5" s="447">
        <f>SUM(G4:H11)</f>
        <v>52</v>
      </c>
      <c r="AY5" s="448"/>
      <c r="AZ5" s="366" t="s">
        <v>51</v>
      </c>
      <c r="BA5" s="452">
        <f>AVERAGE(G4:H11)*2</f>
        <v>6.5</v>
      </c>
      <c r="BB5" s="367" t="s">
        <v>51</v>
      </c>
      <c r="BC5" s="415">
        <f>AVERAGE(I4:J11)</f>
        <v>1.0321069253012234</v>
      </c>
      <c r="BD5" s="367" t="s">
        <v>51</v>
      </c>
      <c r="BE5" s="417">
        <f>SUM(U4:V11)/AX5</f>
        <v>5.7692307692307696E-2</v>
      </c>
      <c r="BF5" s="25"/>
      <c r="BG5" s="366" t="s">
        <v>32</v>
      </c>
      <c r="BH5" s="367"/>
      <c r="BI5" s="447">
        <f>SUM(G12:H17)</f>
        <v>41</v>
      </c>
      <c r="BJ5" s="448"/>
      <c r="BK5" s="366" t="s">
        <v>51</v>
      </c>
      <c r="BL5" s="445">
        <f>BA5</f>
        <v>6.5</v>
      </c>
      <c r="BM5" s="367" t="s">
        <v>51</v>
      </c>
      <c r="BN5" s="446">
        <f>BC5</f>
        <v>1.0321069253012234</v>
      </c>
      <c r="BO5" s="367" t="s">
        <v>51</v>
      </c>
      <c r="BP5" s="444">
        <f>BE5</f>
        <v>5.7692307692307696E-2</v>
      </c>
    </row>
    <row r="6" spans="1:68" ht="12" customHeight="1">
      <c r="A6" s="453" cm="1">
        <f t="array" aca="1" ref="A6" ca="1">INDIRECT("'期'!"&amp;$A$32&amp;ROW())</f>
        <v>44503</v>
      </c>
      <c r="B6" s="454"/>
      <c r="C6" s="455">
        <f t="shared" ref="C6:C30" ca="1" si="3">IF(A6="","",C5+1)</f>
        <v>3</v>
      </c>
      <c r="D6" s="456"/>
      <c r="E6" s="64">
        <v>4</v>
      </c>
      <c r="F6" s="65">
        <v>6</v>
      </c>
      <c r="G6" s="64">
        <v>4</v>
      </c>
      <c r="H6" s="65">
        <v>6</v>
      </c>
      <c r="I6" s="457">
        <f t="shared" si="0"/>
        <v>1.0526315789473684</v>
      </c>
      <c r="J6" s="457"/>
      <c r="K6" s="412">
        <f t="shared" ca="1" si="1"/>
        <v>6.333333333333333</v>
      </c>
      <c r="L6" s="412"/>
      <c r="M6" s="412">
        <f t="shared" ca="1" si="2"/>
        <v>6.666666666666667</v>
      </c>
      <c r="N6" s="412"/>
      <c r="O6" s="458">
        <f t="shared" ref="O6:O30" si="4">O5+E6+F6</f>
        <v>19</v>
      </c>
      <c r="P6" s="459"/>
      <c r="Q6" s="458">
        <f t="shared" ref="Q6:Q30" si="5">Q5+H6+G6</f>
        <v>20</v>
      </c>
      <c r="R6" s="459"/>
      <c r="S6" s="455">
        <f t="shared" ref="S6:S30" ca="1" si="6">$L$1-Q6</f>
        <v>230</v>
      </c>
      <c r="T6" s="458"/>
      <c r="U6" s="124"/>
      <c r="V6" s="125"/>
      <c r="W6" s="131">
        <v>4</v>
      </c>
      <c r="X6" s="132">
        <v>5</v>
      </c>
      <c r="Y6" s="379" t="s">
        <v>186</v>
      </c>
      <c r="Z6" s="380"/>
      <c r="AA6" s="381" t="s">
        <v>168</v>
      </c>
      <c r="AB6" s="382"/>
      <c r="AC6" s="323" t="s">
        <v>197</v>
      </c>
      <c r="AD6" s="69" t="s">
        <v>170</v>
      </c>
      <c r="AE6" s="375"/>
      <c r="AF6" s="376"/>
      <c r="AG6" s="198"/>
      <c r="AH6" s="375"/>
      <c r="AI6" s="376"/>
      <c r="AJ6" s="198"/>
      <c r="AK6" s="80"/>
      <c r="AL6" s="80"/>
      <c r="AM6" s="201"/>
      <c r="AN6" s="201"/>
      <c r="AO6" s="201"/>
      <c r="AP6" s="201"/>
      <c r="AQ6" s="201"/>
      <c r="AR6" s="201"/>
      <c r="AS6" s="201"/>
      <c r="AT6" s="201"/>
      <c r="AU6" s="13"/>
      <c r="AV6" s="366"/>
      <c r="AW6" s="367"/>
      <c r="AX6" s="449"/>
      <c r="AY6" s="450"/>
      <c r="AZ6" s="366"/>
      <c r="BA6" s="452"/>
      <c r="BB6" s="367"/>
      <c r="BC6" s="416"/>
      <c r="BD6" s="367"/>
      <c r="BE6" s="417"/>
      <c r="BF6" s="25"/>
      <c r="BG6" s="366"/>
      <c r="BH6" s="367"/>
      <c r="BI6" s="449"/>
      <c r="BJ6" s="450"/>
      <c r="BK6" s="366"/>
      <c r="BL6" s="445"/>
      <c r="BM6" s="367"/>
      <c r="BN6" s="446"/>
      <c r="BO6" s="367"/>
      <c r="BP6" s="444"/>
    </row>
    <row r="7" spans="1:68" ht="12" customHeight="1">
      <c r="A7" s="453" cm="1">
        <f t="array" aca="1" ref="A7" ca="1">INDIRECT("'期'!"&amp;$A$32&amp;ROW())</f>
        <v>44504</v>
      </c>
      <c r="B7" s="454"/>
      <c r="C7" s="455">
        <f t="shared" ca="1" si="3"/>
        <v>4</v>
      </c>
      <c r="D7" s="456"/>
      <c r="E7" s="64">
        <v>0</v>
      </c>
      <c r="F7" s="65">
        <v>4</v>
      </c>
      <c r="G7" s="64">
        <v>0</v>
      </c>
      <c r="H7" s="65">
        <v>4</v>
      </c>
      <c r="I7" s="457">
        <f t="shared" si="0"/>
        <v>1.0434782608695652</v>
      </c>
      <c r="J7" s="457"/>
      <c r="K7" s="412">
        <f t="shared" ca="1" si="1"/>
        <v>5.75</v>
      </c>
      <c r="L7" s="412"/>
      <c r="M7" s="412">
        <f t="shared" ca="1" si="2"/>
        <v>6</v>
      </c>
      <c r="N7" s="412"/>
      <c r="O7" s="458">
        <f t="shared" si="4"/>
        <v>23</v>
      </c>
      <c r="P7" s="459"/>
      <c r="Q7" s="458">
        <f t="shared" si="5"/>
        <v>24</v>
      </c>
      <c r="R7" s="459"/>
      <c r="S7" s="455">
        <f t="shared" ca="1" si="6"/>
        <v>226</v>
      </c>
      <c r="T7" s="458"/>
      <c r="U7" s="126"/>
      <c r="V7" s="125"/>
      <c r="W7" s="131">
        <v>0</v>
      </c>
      <c r="X7" s="132">
        <v>4</v>
      </c>
      <c r="Y7" s="379" t="s">
        <v>201</v>
      </c>
      <c r="Z7" s="380"/>
      <c r="AA7" s="381" t="s">
        <v>165</v>
      </c>
      <c r="AB7" s="382"/>
      <c r="AC7" s="323" t="s">
        <v>197</v>
      </c>
      <c r="AD7" s="69"/>
      <c r="AE7" s="375"/>
      <c r="AF7" s="376"/>
      <c r="AG7" s="198"/>
      <c r="AH7" s="375"/>
      <c r="AI7" s="376"/>
      <c r="AJ7" s="198"/>
      <c r="AK7" s="80"/>
      <c r="AL7" s="80"/>
      <c r="AM7" s="201"/>
      <c r="AN7" s="201"/>
      <c r="AO7" s="201"/>
      <c r="AP7" s="201"/>
      <c r="AQ7" s="201"/>
      <c r="AR7" s="201"/>
      <c r="AS7" s="201"/>
      <c r="AT7" s="201"/>
      <c r="AU7" s="13"/>
      <c r="AV7" s="366" t="s">
        <v>33</v>
      </c>
      <c r="AW7" s="367"/>
      <c r="AX7" s="460">
        <f ca="1">AX3-AX5</f>
        <v>198</v>
      </c>
      <c r="AY7" s="461"/>
      <c r="AZ7" s="366" t="s">
        <v>52</v>
      </c>
      <c r="BA7" s="445">
        <f>BL7</f>
        <v>6.833333333333333</v>
      </c>
      <c r="BB7" s="367" t="s">
        <v>52</v>
      </c>
      <c r="BC7" s="464">
        <f>BN7</f>
        <v>1.0281993672233056</v>
      </c>
      <c r="BD7" s="367" t="s">
        <v>52</v>
      </c>
      <c r="BE7" s="444">
        <f>BP7</f>
        <v>0.14634146341463414</v>
      </c>
      <c r="BF7" s="25"/>
      <c r="BG7" s="366" t="s">
        <v>33</v>
      </c>
      <c r="BH7" s="367"/>
      <c r="BI7" s="460">
        <f ca="1">BI3-BI5</f>
        <v>209</v>
      </c>
      <c r="BJ7" s="461"/>
      <c r="BK7" s="366" t="s">
        <v>52</v>
      </c>
      <c r="BL7" s="452">
        <f>AVERAGE(G12:H17)*2</f>
        <v>6.833333333333333</v>
      </c>
      <c r="BM7" s="367" t="s">
        <v>52</v>
      </c>
      <c r="BN7" s="463">
        <f>AVERAGE(I12:J17)</f>
        <v>1.0281993672233056</v>
      </c>
      <c r="BO7" s="367" t="s">
        <v>52</v>
      </c>
      <c r="BP7" s="417">
        <f>SUM(U12:V17)/BI5</f>
        <v>0.14634146341463414</v>
      </c>
    </row>
    <row r="8" spans="1:68" ht="12" customHeight="1">
      <c r="A8" s="453" cm="1">
        <f t="array" aca="1" ref="A8" ca="1">INDIRECT("'期'!"&amp;$A$32&amp;ROW())</f>
        <v>44505</v>
      </c>
      <c r="B8" s="454"/>
      <c r="C8" s="455">
        <f t="shared" ca="1" si="3"/>
        <v>5</v>
      </c>
      <c r="D8" s="456"/>
      <c r="E8" s="64">
        <v>2</v>
      </c>
      <c r="F8" s="65">
        <v>4</v>
      </c>
      <c r="G8" s="64">
        <v>3</v>
      </c>
      <c r="H8" s="65">
        <v>4</v>
      </c>
      <c r="I8" s="457">
        <f t="shared" si="0"/>
        <v>1.0689655172413792</v>
      </c>
      <c r="J8" s="457"/>
      <c r="K8" s="412">
        <f t="shared" ca="1" si="1"/>
        <v>5.8</v>
      </c>
      <c r="L8" s="412"/>
      <c r="M8" s="412">
        <f t="shared" ca="1" si="2"/>
        <v>6.2</v>
      </c>
      <c r="N8" s="412"/>
      <c r="O8" s="458">
        <f t="shared" si="4"/>
        <v>29</v>
      </c>
      <c r="P8" s="459"/>
      <c r="Q8" s="458">
        <f t="shared" si="5"/>
        <v>31</v>
      </c>
      <c r="R8" s="459"/>
      <c r="S8" s="455">
        <f t="shared" ca="1" si="6"/>
        <v>219</v>
      </c>
      <c r="T8" s="458"/>
      <c r="U8" s="124"/>
      <c r="V8" s="125"/>
      <c r="W8" s="131">
        <v>3</v>
      </c>
      <c r="X8" s="132">
        <v>3</v>
      </c>
      <c r="Y8" s="379" t="s">
        <v>202</v>
      </c>
      <c r="Z8" s="380"/>
      <c r="AA8" s="381" t="s">
        <v>164</v>
      </c>
      <c r="AB8" s="382"/>
      <c r="AC8" s="195" t="s">
        <v>165</v>
      </c>
      <c r="AD8" s="69" t="s">
        <v>163</v>
      </c>
      <c r="AE8" s="375"/>
      <c r="AF8" s="376"/>
      <c r="AG8" s="198"/>
      <c r="AH8" s="375"/>
      <c r="AI8" s="376"/>
      <c r="AJ8" s="198"/>
      <c r="AK8" s="80"/>
      <c r="AL8" s="80"/>
      <c r="AM8" s="201"/>
      <c r="AN8" s="201"/>
      <c r="AO8" s="201"/>
      <c r="AP8" s="201"/>
      <c r="AQ8" s="201"/>
      <c r="AR8" s="201"/>
      <c r="AS8" s="201"/>
      <c r="AT8" s="201"/>
      <c r="AU8" s="13"/>
      <c r="AV8" s="366"/>
      <c r="AW8" s="367"/>
      <c r="AX8" s="426"/>
      <c r="AY8" s="462"/>
      <c r="AZ8" s="366"/>
      <c r="BA8" s="445"/>
      <c r="BB8" s="367"/>
      <c r="BC8" s="464"/>
      <c r="BD8" s="367"/>
      <c r="BE8" s="444"/>
      <c r="BF8" s="24"/>
      <c r="BG8" s="366"/>
      <c r="BH8" s="367"/>
      <c r="BI8" s="426"/>
      <c r="BJ8" s="462"/>
      <c r="BK8" s="366"/>
      <c r="BL8" s="452"/>
      <c r="BM8" s="367"/>
      <c r="BN8" s="463"/>
      <c r="BO8" s="367"/>
      <c r="BP8" s="417"/>
    </row>
    <row r="9" spans="1:68" ht="12" customHeight="1">
      <c r="A9" s="453" cm="1">
        <f t="array" aca="1" ref="A9" ca="1">INDIRECT("'期'!"&amp;$A$32&amp;ROW())</f>
        <v>44506</v>
      </c>
      <c r="B9" s="454"/>
      <c r="C9" s="455">
        <f t="shared" ca="1" si="3"/>
        <v>6</v>
      </c>
      <c r="D9" s="456"/>
      <c r="E9" s="64">
        <v>5</v>
      </c>
      <c r="F9" s="65">
        <v>6</v>
      </c>
      <c r="G9" s="64">
        <v>5</v>
      </c>
      <c r="H9" s="65">
        <v>7</v>
      </c>
      <c r="I9" s="457">
        <f t="shared" si="0"/>
        <v>1.075</v>
      </c>
      <c r="J9" s="457"/>
      <c r="K9" s="412">
        <f t="shared" ca="1" si="1"/>
        <v>6.666666666666667</v>
      </c>
      <c r="L9" s="412"/>
      <c r="M9" s="412">
        <f t="shared" ca="1" si="2"/>
        <v>7.166666666666667</v>
      </c>
      <c r="N9" s="412"/>
      <c r="O9" s="458">
        <f t="shared" si="4"/>
        <v>40</v>
      </c>
      <c r="P9" s="459"/>
      <c r="Q9" s="458">
        <f t="shared" si="5"/>
        <v>43</v>
      </c>
      <c r="R9" s="459"/>
      <c r="S9" s="455">
        <f t="shared" ca="1" si="6"/>
        <v>207</v>
      </c>
      <c r="T9" s="458"/>
      <c r="U9" s="124"/>
      <c r="V9" s="125">
        <v>1</v>
      </c>
      <c r="W9" s="131">
        <v>5</v>
      </c>
      <c r="X9" s="132">
        <v>5</v>
      </c>
      <c r="Y9" s="379" t="s">
        <v>170</v>
      </c>
      <c r="Z9" s="380"/>
      <c r="AA9" s="381" t="s">
        <v>186</v>
      </c>
      <c r="AB9" s="382"/>
      <c r="AC9" s="195" t="s">
        <v>170</v>
      </c>
      <c r="AD9" s="69" t="s">
        <v>163</v>
      </c>
      <c r="AE9" s="375"/>
      <c r="AF9" s="376"/>
      <c r="AG9" s="198"/>
      <c r="AH9" s="375"/>
      <c r="AI9" s="376"/>
      <c r="AJ9" s="198"/>
      <c r="AK9" s="80"/>
      <c r="AL9" s="80"/>
      <c r="AM9" s="201"/>
      <c r="AN9" s="201"/>
      <c r="AO9" s="201"/>
      <c r="AP9" s="201"/>
      <c r="AQ9" s="201"/>
      <c r="AR9" s="201"/>
      <c r="AS9" s="201"/>
      <c r="AT9" s="201"/>
      <c r="AU9" s="13"/>
      <c r="AV9" s="366" t="s">
        <v>34</v>
      </c>
      <c r="AW9" s="367"/>
      <c r="AX9" s="447">
        <f ca="1">C31</f>
        <v>26</v>
      </c>
      <c r="AY9" s="448"/>
      <c r="AZ9" s="366" t="s">
        <v>53</v>
      </c>
      <c r="BA9" s="445">
        <f>BA35</f>
        <v>6.5</v>
      </c>
      <c r="BB9" s="367" t="s">
        <v>53</v>
      </c>
      <c r="BC9" s="464">
        <f>BC35</f>
        <v>1.0065458496110613</v>
      </c>
      <c r="BD9" s="367" t="s">
        <v>53</v>
      </c>
      <c r="BE9" s="444">
        <f>BE35</f>
        <v>0.15384615384615385</v>
      </c>
      <c r="BF9" s="25"/>
      <c r="BG9" s="366" t="s">
        <v>34</v>
      </c>
      <c r="BH9" s="367"/>
      <c r="BI9" s="447">
        <f ca="1">C31-6-2</f>
        <v>18</v>
      </c>
      <c r="BJ9" s="448"/>
      <c r="BK9" s="366" t="s">
        <v>53</v>
      </c>
      <c r="BL9" s="445">
        <f>BA35</f>
        <v>6.5</v>
      </c>
      <c r="BM9" s="367" t="s">
        <v>53</v>
      </c>
      <c r="BN9" s="464">
        <f>BC35</f>
        <v>1.0065458496110613</v>
      </c>
      <c r="BO9" s="367" t="s">
        <v>53</v>
      </c>
      <c r="BP9" s="444">
        <f>BE35</f>
        <v>0.15384615384615385</v>
      </c>
    </row>
    <row r="10" spans="1:68" ht="12" customHeight="1">
      <c r="A10" s="453" cm="1">
        <f t="array" aca="1" ref="A10" ca="1">INDIRECT("'期'!"&amp;$A$32&amp;ROW())</f>
        <v>44508</v>
      </c>
      <c r="B10" s="454"/>
      <c r="C10" s="455">
        <f t="shared" ca="1" si="3"/>
        <v>7</v>
      </c>
      <c r="D10" s="456"/>
      <c r="E10" s="64">
        <v>1</v>
      </c>
      <c r="F10" s="65">
        <v>4</v>
      </c>
      <c r="G10" s="64">
        <v>1</v>
      </c>
      <c r="H10" s="65">
        <v>3</v>
      </c>
      <c r="I10" s="457">
        <f t="shared" si="0"/>
        <v>1.0444444444444445</v>
      </c>
      <c r="J10" s="457"/>
      <c r="K10" s="412">
        <f t="shared" ca="1" si="1"/>
        <v>6.4285714285714288</v>
      </c>
      <c r="L10" s="412"/>
      <c r="M10" s="412">
        <f t="shared" ca="1" si="2"/>
        <v>6.7142857142857144</v>
      </c>
      <c r="N10" s="412"/>
      <c r="O10" s="458">
        <f t="shared" si="4"/>
        <v>45</v>
      </c>
      <c r="P10" s="459"/>
      <c r="Q10" s="458">
        <f t="shared" si="5"/>
        <v>47</v>
      </c>
      <c r="R10" s="459"/>
      <c r="S10" s="455">
        <f t="shared" ca="1" si="6"/>
        <v>203</v>
      </c>
      <c r="T10" s="458"/>
      <c r="U10" s="124"/>
      <c r="V10" s="125"/>
      <c r="W10" s="131">
        <v>2</v>
      </c>
      <c r="X10" s="132">
        <v>4</v>
      </c>
      <c r="Y10" s="379" t="s">
        <v>186</v>
      </c>
      <c r="Z10" s="380"/>
      <c r="AA10" s="381" t="s">
        <v>163</v>
      </c>
      <c r="AB10" s="382"/>
      <c r="AC10" s="195" t="s">
        <v>163</v>
      </c>
      <c r="AD10" s="324" t="s">
        <v>197</v>
      </c>
      <c r="AE10" s="375"/>
      <c r="AF10" s="376"/>
      <c r="AG10" s="198"/>
      <c r="AH10" s="375"/>
      <c r="AI10" s="376"/>
      <c r="AJ10" s="198"/>
      <c r="AK10" s="80"/>
      <c r="AL10" s="80"/>
      <c r="AM10" s="201"/>
      <c r="AN10" s="201"/>
      <c r="AO10" s="201"/>
      <c r="AP10" s="201"/>
      <c r="AQ10" s="201"/>
      <c r="AR10" s="201"/>
      <c r="AS10" s="201"/>
      <c r="AT10" s="201"/>
      <c r="AU10" s="13"/>
      <c r="AV10" s="366"/>
      <c r="AW10" s="367"/>
      <c r="AX10" s="449"/>
      <c r="AY10" s="450"/>
      <c r="AZ10" s="366"/>
      <c r="BA10" s="445"/>
      <c r="BB10" s="367"/>
      <c r="BC10" s="464"/>
      <c r="BD10" s="367"/>
      <c r="BE10" s="444"/>
      <c r="BF10" s="25"/>
      <c r="BG10" s="366"/>
      <c r="BH10" s="367"/>
      <c r="BI10" s="449"/>
      <c r="BJ10" s="450"/>
      <c r="BK10" s="366"/>
      <c r="BL10" s="445"/>
      <c r="BM10" s="367"/>
      <c r="BN10" s="464"/>
      <c r="BO10" s="367"/>
      <c r="BP10" s="444"/>
    </row>
    <row r="11" spans="1:68" ht="12" customHeight="1">
      <c r="A11" s="453" cm="1">
        <f t="array" aca="1" ref="A11" ca="1">INDIRECT("'期'!"&amp;$A$32&amp;ROW())</f>
        <v>44509</v>
      </c>
      <c r="B11" s="454"/>
      <c r="C11" s="455">
        <f t="shared" ca="1" si="3"/>
        <v>8</v>
      </c>
      <c r="D11" s="456"/>
      <c r="E11" s="64">
        <v>0</v>
      </c>
      <c r="F11" s="65">
        <v>4</v>
      </c>
      <c r="G11" s="64">
        <v>2</v>
      </c>
      <c r="H11" s="65">
        <v>3</v>
      </c>
      <c r="I11" s="457">
        <f t="shared" si="0"/>
        <v>1.0612244897959184</v>
      </c>
      <c r="J11" s="457"/>
      <c r="K11" s="412">
        <f t="shared" ca="1" si="1"/>
        <v>6.125</v>
      </c>
      <c r="L11" s="412"/>
      <c r="M11" s="412">
        <f t="shared" ca="1" si="2"/>
        <v>6.5</v>
      </c>
      <c r="N11" s="412"/>
      <c r="O11" s="458">
        <f t="shared" si="4"/>
        <v>49</v>
      </c>
      <c r="P11" s="459"/>
      <c r="Q11" s="458">
        <f t="shared" si="5"/>
        <v>52</v>
      </c>
      <c r="R11" s="459"/>
      <c r="S11" s="455">
        <f t="shared" ca="1" si="6"/>
        <v>198</v>
      </c>
      <c r="T11" s="458"/>
      <c r="U11" s="124">
        <v>2</v>
      </c>
      <c r="V11" s="125"/>
      <c r="W11" s="131">
        <v>2</v>
      </c>
      <c r="X11" s="132">
        <v>3</v>
      </c>
      <c r="Y11" s="379" t="s">
        <v>186</v>
      </c>
      <c r="Z11" s="380"/>
      <c r="AA11" s="381" t="s">
        <v>170</v>
      </c>
      <c r="AB11" s="382"/>
      <c r="AC11" s="195" t="s">
        <v>186</v>
      </c>
      <c r="AD11" s="69" t="s">
        <v>165</v>
      </c>
      <c r="AE11" s="375"/>
      <c r="AF11" s="376"/>
      <c r="AG11" s="198"/>
      <c r="AH11" s="375"/>
      <c r="AI11" s="376"/>
      <c r="AJ11" s="198"/>
      <c r="AK11" s="80"/>
      <c r="AL11" s="80"/>
      <c r="AM11" s="201"/>
      <c r="AN11" s="201"/>
      <c r="AO11" s="201"/>
      <c r="AP11" s="201"/>
      <c r="AQ11" s="201"/>
      <c r="AR11" s="201"/>
      <c r="AS11" s="201"/>
      <c r="AT11" s="201"/>
      <c r="AU11" s="13"/>
      <c r="AV11" s="590" t="s">
        <v>50</v>
      </c>
      <c r="AW11" s="591"/>
      <c r="AX11" s="465">
        <f ca="1">AX7/AX9</f>
        <v>7.615384615384615</v>
      </c>
      <c r="AY11" s="466"/>
      <c r="AZ11" s="366" t="s">
        <v>54</v>
      </c>
      <c r="BA11" s="446">
        <f>BL37</f>
        <v>7.4</v>
      </c>
      <c r="BB11" s="367" t="s">
        <v>54</v>
      </c>
      <c r="BC11" s="464">
        <f>BN37</f>
        <v>1.0264788231974267</v>
      </c>
      <c r="BD11" s="367" t="s">
        <v>54</v>
      </c>
      <c r="BE11" s="444">
        <f>BP37</f>
        <v>0.10810810810810811</v>
      </c>
      <c r="BF11" s="25"/>
      <c r="BG11" s="590" t="s">
        <v>50</v>
      </c>
      <c r="BH11" s="591"/>
      <c r="BI11" s="465">
        <f ca="1">BI7/BI9</f>
        <v>11.611111111111111</v>
      </c>
      <c r="BJ11" s="466"/>
      <c r="BK11" s="366" t="s">
        <v>54</v>
      </c>
      <c r="BL11" s="446">
        <f>BL37</f>
        <v>7.4</v>
      </c>
      <c r="BM11" s="367" t="s">
        <v>54</v>
      </c>
      <c r="BN11" s="464">
        <f>BN37</f>
        <v>1.0264788231974267</v>
      </c>
      <c r="BO11" s="367" t="s">
        <v>54</v>
      </c>
      <c r="BP11" s="444">
        <f>BP37</f>
        <v>0.10810810810810811</v>
      </c>
    </row>
    <row r="12" spans="1:68" ht="12" customHeight="1" thickBot="1">
      <c r="A12" s="453" cm="1">
        <f t="array" aca="1" ref="A12" ca="1">INDIRECT("'期'!"&amp;$A$32&amp;ROW())</f>
        <v>44510</v>
      </c>
      <c r="B12" s="454"/>
      <c r="C12" s="455">
        <f t="shared" ca="1" si="3"/>
        <v>9</v>
      </c>
      <c r="D12" s="456"/>
      <c r="E12" s="64">
        <v>4</v>
      </c>
      <c r="F12" s="65">
        <v>4</v>
      </c>
      <c r="G12" s="64">
        <v>3</v>
      </c>
      <c r="H12" s="65">
        <v>5</v>
      </c>
      <c r="I12" s="457">
        <f t="shared" si="0"/>
        <v>1.0526315789473684</v>
      </c>
      <c r="J12" s="457"/>
      <c r="K12" s="412">
        <f t="shared" ca="1" si="1"/>
        <v>6.333333333333333</v>
      </c>
      <c r="L12" s="412"/>
      <c r="M12" s="412">
        <f t="shared" ca="1" si="2"/>
        <v>6.666666666666667</v>
      </c>
      <c r="N12" s="412"/>
      <c r="O12" s="458">
        <f t="shared" si="4"/>
        <v>57</v>
      </c>
      <c r="P12" s="459"/>
      <c r="Q12" s="458">
        <f t="shared" si="5"/>
        <v>60</v>
      </c>
      <c r="R12" s="459"/>
      <c r="S12" s="455">
        <f t="shared" ca="1" si="6"/>
        <v>190</v>
      </c>
      <c r="T12" s="458"/>
      <c r="U12" s="124"/>
      <c r="V12" s="125">
        <v>1</v>
      </c>
      <c r="W12" s="131">
        <v>3</v>
      </c>
      <c r="X12" s="132">
        <v>4</v>
      </c>
      <c r="Y12" s="379" t="s">
        <v>163</v>
      </c>
      <c r="Z12" s="380"/>
      <c r="AA12" s="381" t="s">
        <v>164</v>
      </c>
      <c r="AB12" s="382"/>
      <c r="AC12" s="325" t="s">
        <v>203</v>
      </c>
      <c r="AD12" s="69" t="s">
        <v>170</v>
      </c>
      <c r="AE12" s="375"/>
      <c r="AF12" s="376"/>
      <c r="AG12" s="198"/>
      <c r="AH12" s="375"/>
      <c r="AI12" s="376"/>
      <c r="AJ12" s="198"/>
      <c r="AK12" s="80"/>
      <c r="AL12" s="80"/>
      <c r="AM12" s="201"/>
      <c r="AN12" s="201"/>
      <c r="AO12" s="201"/>
      <c r="AP12" s="201"/>
      <c r="AQ12" s="201"/>
      <c r="AR12" s="201"/>
      <c r="AS12" s="201"/>
      <c r="AT12" s="201"/>
      <c r="AU12" s="13"/>
      <c r="AV12" s="592"/>
      <c r="AW12" s="593"/>
      <c r="AX12" s="467"/>
      <c r="AY12" s="468"/>
      <c r="AZ12" s="471"/>
      <c r="BA12" s="472"/>
      <c r="BB12" s="469"/>
      <c r="BC12" s="473"/>
      <c r="BD12" s="469"/>
      <c r="BE12" s="470"/>
      <c r="BF12" s="25"/>
      <c r="BG12" s="592"/>
      <c r="BH12" s="593"/>
      <c r="BI12" s="467"/>
      <c r="BJ12" s="468"/>
      <c r="BK12" s="471"/>
      <c r="BL12" s="472"/>
      <c r="BM12" s="469"/>
      <c r="BN12" s="473"/>
      <c r="BO12" s="469"/>
      <c r="BP12" s="470"/>
    </row>
    <row r="13" spans="1:68" ht="12" customHeight="1">
      <c r="A13" s="453" cm="1">
        <f t="array" aca="1" ref="A13" ca="1">INDIRECT("'期'!"&amp;$A$32&amp;ROW())</f>
        <v>44511</v>
      </c>
      <c r="B13" s="454"/>
      <c r="C13" s="455">
        <f t="shared" ca="1" si="3"/>
        <v>10</v>
      </c>
      <c r="D13" s="456"/>
      <c r="E13" s="64">
        <v>0</v>
      </c>
      <c r="F13" s="65">
        <v>5</v>
      </c>
      <c r="G13" s="64">
        <v>0</v>
      </c>
      <c r="H13" s="65">
        <v>3</v>
      </c>
      <c r="I13" s="457">
        <f t="shared" si="0"/>
        <v>1.0161290322580645</v>
      </c>
      <c r="J13" s="457"/>
      <c r="K13" s="412">
        <f t="shared" ca="1" si="1"/>
        <v>6.2</v>
      </c>
      <c r="L13" s="412"/>
      <c r="M13" s="480">
        <f t="shared" ca="1" si="2"/>
        <v>6.3</v>
      </c>
      <c r="N13" s="480"/>
      <c r="O13" s="458">
        <f t="shared" si="4"/>
        <v>62</v>
      </c>
      <c r="P13" s="459"/>
      <c r="Q13" s="458">
        <f t="shared" si="5"/>
        <v>63</v>
      </c>
      <c r="R13" s="459"/>
      <c r="S13" s="455">
        <f t="shared" ca="1" si="6"/>
        <v>187</v>
      </c>
      <c r="T13" s="458"/>
      <c r="U13" s="124"/>
      <c r="V13" s="125"/>
      <c r="W13" s="131">
        <v>0</v>
      </c>
      <c r="X13" s="132">
        <v>3</v>
      </c>
      <c r="Y13" s="379" t="s">
        <v>163</v>
      </c>
      <c r="Z13" s="380"/>
      <c r="AA13" s="381" t="s">
        <v>168</v>
      </c>
      <c r="AB13" s="382"/>
      <c r="AC13" s="195"/>
      <c r="AD13" s="69" t="s">
        <v>170</v>
      </c>
      <c r="AE13" s="375"/>
      <c r="AF13" s="376"/>
      <c r="AG13" s="198"/>
      <c r="AH13" s="375"/>
      <c r="AI13" s="376"/>
      <c r="AJ13" s="198"/>
      <c r="AK13" s="80"/>
      <c r="AL13" s="80"/>
      <c r="AM13" s="201"/>
      <c r="AN13" s="201"/>
      <c r="AO13" s="201"/>
      <c r="AP13" s="201"/>
      <c r="AQ13" s="201"/>
      <c r="AR13" s="201"/>
      <c r="AS13" s="201"/>
      <c r="AT13" s="201"/>
      <c r="AU13" s="13"/>
      <c r="AV13" s="429" t="s">
        <v>35</v>
      </c>
      <c r="AW13" s="418"/>
      <c r="AX13" s="418"/>
      <c r="AY13" s="418">
        <f ca="1">D1</f>
        <v>9.615384615384615</v>
      </c>
      <c r="AZ13" s="479"/>
      <c r="BA13" s="481" t="s">
        <v>65</v>
      </c>
      <c r="BB13" s="479"/>
      <c r="BC13" s="479"/>
      <c r="BD13" s="474">
        <v>1.66</v>
      </c>
      <c r="BE13" s="475"/>
      <c r="BF13" s="24"/>
      <c r="BG13" s="429" t="s">
        <v>35</v>
      </c>
      <c r="BH13" s="418"/>
      <c r="BI13" s="418"/>
      <c r="BJ13" s="418">
        <f ca="1">AY13</f>
        <v>9.615384615384615</v>
      </c>
      <c r="BK13" s="479"/>
      <c r="BL13" s="479" t="s">
        <v>36</v>
      </c>
      <c r="BM13" s="479"/>
      <c r="BN13" s="479"/>
      <c r="BO13" s="474">
        <v>1.66</v>
      </c>
      <c r="BP13" s="475"/>
    </row>
    <row r="14" spans="1:68" ht="12" customHeight="1">
      <c r="A14" s="453" cm="1">
        <f t="array" aca="1" ref="A14" ca="1">INDIRECT("'期'!"&amp;$A$32&amp;ROW())</f>
        <v>44512</v>
      </c>
      <c r="B14" s="454"/>
      <c r="C14" s="455">
        <f t="shared" ca="1" si="3"/>
        <v>11</v>
      </c>
      <c r="D14" s="456"/>
      <c r="E14" s="64">
        <v>2</v>
      </c>
      <c r="F14" s="65">
        <v>3</v>
      </c>
      <c r="G14" s="64">
        <v>3</v>
      </c>
      <c r="H14" s="65">
        <v>3</v>
      </c>
      <c r="I14" s="457">
        <f t="shared" si="0"/>
        <v>1.0298507462686568</v>
      </c>
      <c r="J14" s="457"/>
      <c r="K14" s="412">
        <f t="shared" ca="1" si="1"/>
        <v>6.0909090909090908</v>
      </c>
      <c r="L14" s="412"/>
      <c r="M14" s="412">
        <f t="shared" ca="1" si="2"/>
        <v>6.2727272727272725</v>
      </c>
      <c r="N14" s="412"/>
      <c r="O14" s="458">
        <f t="shared" si="4"/>
        <v>67</v>
      </c>
      <c r="P14" s="459"/>
      <c r="Q14" s="458">
        <f t="shared" si="5"/>
        <v>69</v>
      </c>
      <c r="R14" s="459"/>
      <c r="S14" s="455">
        <f t="shared" ca="1" si="6"/>
        <v>181</v>
      </c>
      <c r="T14" s="458"/>
      <c r="U14" s="124">
        <v>1</v>
      </c>
      <c r="V14" s="125"/>
      <c r="W14" s="131">
        <v>3</v>
      </c>
      <c r="X14" s="132">
        <v>3</v>
      </c>
      <c r="Y14" s="379" t="s">
        <v>204</v>
      </c>
      <c r="Z14" s="380"/>
      <c r="AA14" s="381" t="s">
        <v>165</v>
      </c>
      <c r="AB14" s="382"/>
      <c r="AC14" s="195" t="s">
        <v>163</v>
      </c>
      <c r="AD14" s="69" t="s">
        <v>165</v>
      </c>
      <c r="AE14" s="482"/>
      <c r="AF14" s="483"/>
      <c r="AG14" s="199"/>
      <c r="AH14" s="482"/>
      <c r="AI14" s="483"/>
      <c r="AJ14" s="199"/>
      <c r="AK14" s="80"/>
      <c r="AL14" s="80"/>
      <c r="AM14" s="201"/>
      <c r="AN14" s="201"/>
      <c r="AO14" s="201"/>
      <c r="AP14" s="201"/>
      <c r="AQ14" s="201"/>
      <c r="AR14" s="201"/>
      <c r="AS14" s="201"/>
      <c r="AT14" s="201"/>
      <c r="AU14" s="13"/>
      <c r="AV14" s="366"/>
      <c r="AW14" s="367"/>
      <c r="AX14" s="367"/>
      <c r="AY14" s="367"/>
      <c r="AZ14" s="367"/>
      <c r="BA14" s="367"/>
      <c r="BB14" s="367"/>
      <c r="BC14" s="367"/>
      <c r="BD14" s="476"/>
      <c r="BE14" s="477"/>
      <c r="BF14" s="24"/>
      <c r="BG14" s="366"/>
      <c r="BH14" s="367"/>
      <c r="BI14" s="367"/>
      <c r="BJ14" s="367"/>
      <c r="BK14" s="367"/>
      <c r="BL14" s="367"/>
      <c r="BM14" s="367"/>
      <c r="BN14" s="367"/>
      <c r="BO14" s="476"/>
      <c r="BP14" s="477"/>
    </row>
    <row r="15" spans="1:68" ht="12" customHeight="1">
      <c r="A15" s="453" cm="1">
        <f t="array" aca="1" ref="A15" ca="1">INDIRECT("'期'!"&amp;$A$32&amp;ROW())</f>
        <v>44513</v>
      </c>
      <c r="B15" s="454"/>
      <c r="C15" s="455">
        <f t="shared" ca="1" si="3"/>
        <v>12</v>
      </c>
      <c r="D15" s="456"/>
      <c r="E15" s="64">
        <v>5</v>
      </c>
      <c r="F15" s="65">
        <v>6</v>
      </c>
      <c r="G15" s="64">
        <v>5</v>
      </c>
      <c r="H15" s="65">
        <v>6</v>
      </c>
      <c r="I15" s="457">
        <f t="shared" si="0"/>
        <v>1.0256410256410255</v>
      </c>
      <c r="J15" s="457"/>
      <c r="K15" s="412">
        <f t="shared" ca="1" si="1"/>
        <v>6.5</v>
      </c>
      <c r="L15" s="412"/>
      <c r="M15" s="412">
        <f t="shared" ca="1" si="2"/>
        <v>6.666666666666667</v>
      </c>
      <c r="N15" s="412"/>
      <c r="O15" s="458">
        <f t="shared" si="4"/>
        <v>78</v>
      </c>
      <c r="P15" s="459"/>
      <c r="Q15" s="458">
        <f t="shared" si="5"/>
        <v>80</v>
      </c>
      <c r="R15" s="459"/>
      <c r="S15" s="455">
        <f t="shared" ca="1" si="6"/>
        <v>170</v>
      </c>
      <c r="T15" s="458"/>
      <c r="U15" s="124"/>
      <c r="V15" s="125"/>
      <c r="W15" s="131">
        <v>4</v>
      </c>
      <c r="X15" s="132">
        <v>4</v>
      </c>
      <c r="Y15" s="379" t="s">
        <v>165</v>
      </c>
      <c r="Z15" s="380"/>
      <c r="AA15" s="381" t="s">
        <v>186</v>
      </c>
      <c r="AB15" s="382"/>
      <c r="AC15" s="195" t="s">
        <v>163</v>
      </c>
      <c r="AD15" s="69" t="s">
        <v>165</v>
      </c>
      <c r="AE15" s="18"/>
      <c r="AF15" s="18"/>
      <c r="AG15" s="20"/>
      <c r="AH15" s="20"/>
      <c r="AI15" s="201"/>
      <c r="AJ15" s="201"/>
      <c r="AK15" s="201"/>
      <c r="AL15" s="201"/>
      <c r="AM15" s="201"/>
      <c r="AN15" s="201"/>
      <c r="AO15" s="201"/>
      <c r="AP15" s="201"/>
      <c r="AQ15" s="201"/>
      <c r="AR15" s="201"/>
      <c r="AS15" s="201"/>
      <c r="AT15" s="201"/>
      <c r="AU15" s="13"/>
      <c r="AV15" s="366" t="s">
        <v>37</v>
      </c>
      <c r="AW15" s="367"/>
      <c r="AX15" s="367"/>
      <c r="AY15" s="484"/>
      <c r="AZ15" s="484"/>
      <c r="BA15" s="490" t="s">
        <v>64</v>
      </c>
      <c r="BB15" s="367"/>
      <c r="BC15" s="367"/>
      <c r="BD15" s="485">
        <f>AX5/12/AVERAGE(W4:X11)</f>
        <v>1.3333333333333333</v>
      </c>
      <c r="BE15" s="486"/>
      <c r="BF15" s="26"/>
      <c r="BG15" s="366" t="s">
        <v>37</v>
      </c>
      <c r="BH15" s="367"/>
      <c r="BI15" s="367"/>
      <c r="BJ15" s="484"/>
      <c r="BK15" s="484"/>
      <c r="BL15" s="367" t="s">
        <v>38</v>
      </c>
      <c r="BM15" s="367"/>
      <c r="BN15" s="367"/>
      <c r="BO15" s="485">
        <f>AX5/12/AVERAGE(W12:X17)</f>
        <v>1.2682926829268293</v>
      </c>
      <c r="BP15" s="486"/>
    </row>
    <row r="16" spans="1:68" ht="12" customHeight="1">
      <c r="A16" s="453" cm="1">
        <f t="array" aca="1" ref="A16" ca="1">INDIRECT("'期'!"&amp;$A$32&amp;ROW())</f>
        <v>44515</v>
      </c>
      <c r="B16" s="454"/>
      <c r="C16" s="455">
        <f t="shared" ca="1" si="3"/>
        <v>13</v>
      </c>
      <c r="D16" s="456"/>
      <c r="E16" s="64">
        <v>3</v>
      </c>
      <c r="F16" s="65">
        <v>4</v>
      </c>
      <c r="G16" s="64">
        <v>2</v>
      </c>
      <c r="H16" s="65">
        <v>3</v>
      </c>
      <c r="I16" s="457">
        <f t="shared" si="0"/>
        <v>1</v>
      </c>
      <c r="J16" s="457"/>
      <c r="K16" s="412">
        <f t="shared" ca="1" si="1"/>
        <v>6.5384615384615383</v>
      </c>
      <c r="L16" s="412"/>
      <c r="M16" s="412">
        <f t="shared" ca="1" si="2"/>
        <v>6.5384615384615383</v>
      </c>
      <c r="N16" s="412"/>
      <c r="O16" s="458">
        <f t="shared" si="4"/>
        <v>85</v>
      </c>
      <c r="P16" s="459"/>
      <c r="Q16" s="458">
        <f t="shared" si="5"/>
        <v>85</v>
      </c>
      <c r="R16" s="459"/>
      <c r="S16" s="455">
        <f t="shared" ca="1" si="6"/>
        <v>165</v>
      </c>
      <c r="T16" s="458"/>
      <c r="U16" s="124"/>
      <c r="V16" s="125"/>
      <c r="W16" s="131">
        <v>4</v>
      </c>
      <c r="X16" s="132">
        <v>4</v>
      </c>
      <c r="Y16" s="379" t="s">
        <v>205</v>
      </c>
      <c r="Z16" s="380"/>
      <c r="AA16" s="381" t="s">
        <v>164</v>
      </c>
      <c r="AB16" s="382"/>
      <c r="AC16" s="195" t="s">
        <v>170</v>
      </c>
      <c r="AD16" s="69" t="s">
        <v>186</v>
      </c>
      <c r="AE16" s="18"/>
      <c r="AF16" s="20"/>
      <c r="AG16" s="20"/>
      <c r="AH16" s="20"/>
      <c r="AI16" s="201"/>
      <c r="AJ16" s="201"/>
      <c r="AK16" s="201"/>
      <c r="AL16" s="201"/>
      <c r="AM16" s="201"/>
      <c r="AN16" s="201"/>
      <c r="AO16" s="201"/>
      <c r="AP16" s="201"/>
      <c r="AQ16" s="201"/>
      <c r="AR16" s="201"/>
      <c r="AS16" s="201"/>
      <c r="AT16" s="201"/>
      <c r="AU16" s="13"/>
      <c r="AV16" s="366"/>
      <c r="AW16" s="367"/>
      <c r="AX16" s="367"/>
      <c r="AY16" s="484"/>
      <c r="AZ16" s="484"/>
      <c r="BA16" s="367"/>
      <c r="BB16" s="367"/>
      <c r="BC16" s="367"/>
      <c r="BD16" s="485"/>
      <c r="BE16" s="486"/>
      <c r="BF16" s="26"/>
      <c r="BG16" s="366"/>
      <c r="BH16" s="367"/>
      <c r="BI16" s="367"/>
      <c r="BJ16" s="484"/>
      <c r="BK16" s="484"/>
      <c r="BL16" s="367"/>
      <c r="BM16" s="367"/>
      <c r="BN16" s="367"/>
      <c r="BO16" s="485"/>
      <c r="BP16" s="486"/>
    </row>
    <row r="17" spans="1:69" ht="12" customHeight="1">
      <c r="A17" s="453" cm="1">
        <f t="array" aca="1" ref="A17" ca="1">INDIRECT("'期'!"&amp;$A$32&amp;ROW())</f>
        <v>44516</v>
      </c>
      <c r="B17" s="454"/>
      <c r="C17" s="455">
        <f t="shared" ca="1" si="3"/>
        <v>14</v>
      </c>
      <c r="D17" s="456"/>
      <c r="E17" s="64">
        <v>1</v>
      </c>
      <c r="F17" s="65">
        <v>3</v>
      </c>
      <c r="G17" s="64">
        <v>4</v>
      </c>
      <c r="H17" s="65">
        <v>4</v>
      </c>
      <c r="I17" s="457">
        <f t="shared" si="0"/>
        <v>1.0449438202247192</v>
      </c>
      <c r="J17" s="457"/>
      <c r="K17" s="412">
        <f t="shared" ca="1" si="1"/>
        <v>6.3571428571428568</v>
      </c>
      <c r="L17" s="412"/>
      <c r="M17" s="412">
        <f t="shared" ca="1" si="2"/>
        <v>6.6428571428571432</v>
      </c>
      <c r="N17" s="412"/>
      <c r="O17" s="458">
        <f t="shared" si="4"/>
        <v>89</v>
      </c>
      <c r="P17" s="459"/>
      <c r="Q17" s="458">
        <f t="shared" si="5"/>
        <v>93</v>
      </c>
      <c r="R17" s="459"/>
      <c r="S17" s="455">
        <f t="shared" ca="1" si="6"/>
        <v>157</v>
      </c>
      <c r="T17" s="458"/>
      <c r="U17" s="124">
        <v>3</v>
      </c>
      <c r="V17" s="125">
        <v>1</v>
      </c>
      <c r="W17" s="131">
        <v>5</v>
      </c>
      <c r="X17" s="132">
        <v>4</v>
      </c>
      <c r="Y17" s="379" t="s">
        <v>168</v>
      </c>
      <c r="Z17" s="380"/>
      <c r="AA17" s="381" t="s">
        <v>163</v>
      </c>
      <c r="AB17" s="382"/>
      <c r="AC17" s="195" t="s">
        <v>165</v>
      </c>
      <c r="AD17" s="69" t="s">
        <v>186</v>
      </c>
      <c r="AE17" s="18"/>
      <c r="AF17" s="20"/>
      <c r="AG17" s="20"/>
      <c r="AH17" s="20"/>
      <c r="AI17" s="201"/>
      <c r="AJ17" s="201"/>
      <c r="AK17" s="201"/>
      <c r="AL17" s="201"/>
      <c r="AM17" s="201"/>
      <c r="AN17" s="201"/>
      <c r="AO17" s="201"/>
      <c r="AP17" s="201"/>
      <c r="AQ17" s="201"/>
      <c r="AR17" s="201"/>
      <c r="AS17" s="201"/>
      <c r="AT17" s="201"/>
      <c r="AU17" s="13"/>
      <c r="AV17" s="366" t="s">
        <v>58</v>
      </c>
      <c r="AW17" s="367"/>
      <c r="AX17" s="367"/>
      <c r="AY17" s="367">
        <f ca="1">AY15-AY13</f>
        <v>-9.615384615384615</v>
      </c>
      <c r="AZ17" s="367"/>
      <c r="BA17" s="367" t="s">
        <v>39</v>
      </c>
      <c r="BB17" s="367"/>
      <c r="BC17" s="367"/>
      <c r="BD17" s="465">
        <f>BD15-BD13</f>
        <v>-0.32666666666666666</v>
      </c>
      <c r="BE17" s="489"/>
      <c r="BF17" s="24"/>
      <c r="BG17" s="366" t="s">
        <v>58</v>
      </c>
      <c r="BH17" s="367"/>
      <c r="BI17" s="367"/>
      <c r="BJ17" s="367">
        <f ca="1">BJ15-BJ13</f>
        <v>-9.615384615384615</v>
      </c>
      <c r="BK17" s="367"/>
      <c r="BL17" s="367" t="s">
        <v>39</v>
      </c>
      <c r="BM17" s="367"/>
      <c r="BN17" s="367"/>
      <c r="BO17" s="487">
        <f>BO15-BO13</f>
        <v>-0.39170731707317064</v>
      </c>
      <c r="BP17" s="488"/>
    </row>
    <row r="18" spans="1:69" ht="12" customHeight="1">
      <c r="A18" s="453" cm="1">
        <f t="array" aca="1" ref="A18" ca="1">INDIRECT("'期'!"&amp;$A$32&amp;ROW())</f>
        <v>44517</v>
      </c>
      <c r="B18" s="454"/>
      <c r="C18" s="455">
        <f t="shared" ca="1" si="3"/>
        <v>15</v>
      </c>
      <c r="D18" s="456"/>
      <c r="E18" s="64">
        <v>4</v>
      </c>
      <c r="F18" s="65">
        <v>6</v>
      </c>
      <c r="G18" s="64">
        <v>1</v>
      </c>
      <c r="H18" s="65">
        <v>5</v>
      </c>
      <c r="I18" s="457">
        <f t="shared" si="0"/>
        <v>1</v>
      </c>
      <c r="J18" s="457"/>
      <c r="K18" s="412">
        <f t="shared" ca="1" si="1"/>
        <v>6.6</v>
      </c>
      <c r="L18" s="412"/>
      <c r="M18" s="412">
        <f t="shared" ca="1" si="2"/>
        <v>6.6</v>
      </c>
      <c r="N18" s="412"/>
      <c r="O18" s="458">
        <f t="shared" si="4"/>
        <v>99</v>
      </c>
      <c r="P18" s="459"/>
      <c r="Q18" s="458">
        <f t="shared" si="5"/>
        <v>99</v>
      </c>
      <c r="R18" s="459"/>
      <c r="S18" s="455">
        <f t="shared" ca="1" si="6"/>
        <v>151</v>
      </c>
      <c r="T18" s="458"/>
      <c r="U18" s="124"/>
      <c r="V18" s="125"/>
      <c r="W18" s="131">
        <v>2</v>
      </c>
      <c r="X18" s="132">
        <v>4</v>
      </c>
      <c r="Y18" s="379" t="s">
        <v>206</v>
      </c>
      <c r="Z18" s="380"/>
      <c r="AA18" s="381" t="s">
        <v>170</v>
      </c>
      <c r="AB18" s="382"/>
      <c r="AC18" s="195" t="s">
        <v>165</v>
      </c>
      <c r="AD18" s="322" t="s">
        <v>170</v>
      </c>
      <c r="AE18" s="18"/>
      <c r="AF18" s="20"/>
      <c r="AG18" s="20"/>
      <c r="AH18" s="20"/>
      <c r="AI18" s="201"/>
      <c r="AJ18" s="201"/>
      <c r="AK18" s="201"/>
      <c r="AL18" s="201"/>
      <c r="AM18" s="201"/>
      <c r="AN18" s="201"/>
      <c r="AO18" s="201"/>
      <c r="AP18" s="201"/>
      <c r="AQ18" s="201"/>
      <c r="AR18" s="201"/>
      <c r="AS18" s="201"/>
      <c r="AT18" s="201"/>
      <c r="AU18" s="14"/>
      <c r="AV18" s="366"/>
      <c r="AW18" s="367"/>
      <c r="AX18" s="367"/>
      <c r="AY18" s="367"/>
      <c r="AZ18" s="367"/>
      <c r="BA18" s="367"/>
      <c r="BB18" s="367"/>
      <c r="BC18" s="367"/>
      <c r="BD18" s="465"/>
      <c r="BE18" s="489"/>
      <c r="BF18" s="24"/>
      <c r="BG18" s="366"/>
      <c r="BH18" s="367"/>
      <c r="BI18" s="367"/>
      <c r="BJ18" s="367"/>
      <c r="BK18" s="367"/>
      <c r="BL18" s="367"/>
      <c r="BM18" s="367"/>
      <c r="BN18" s="367"/>
      <c r="BO18" s="367"/>
      <c r="BP18" s="488"/>
    </row>
    <row r="19" spans="1:69" ht="12" customHeight="1">
      <c r="A19" s="453" cm="1">
        <f t="array" aca="1" ref="A19" ca="1">INDIRECT("'期'!"&amp;$A$32&amp;ROW())</f>
        <v>44518</v>
      </c>
      <c r="B19" s="454"/>
      <c r="C19" s="455">
        <f t="shared" ca="1" si="3"/>
        <v>16</v>
      </c>
      <c r="D19" s="456"/>
      <c r="E19" s="64">
        <v>0</v>
      </c>
      <c r="F19" s="65">
        <v>4</v>
      </c>
      <c r="G19" s="64">
        <v>0</v>
      </c>
      <c r="H19" s="65">
        <v>3</v>
      </c>
      <c r="I19" s="457">
        <f t="shared" si="0"/>
        <v>0.99029126213592233</v>
      </c>
      <c r="J19" s="457"/>
      <c r="K19" s="412">
        <f t="shared" ca="1" si="1"/>
        <v>6.4375</v>
      </c>
      <c r="L19" s="412"/>
      <c r="M19" s="412">
        <f t="shared" ca="1" si="2"/>
        <v>6.375</v>
      </c>
      <c r="N19" s="412"/>
      <c r="O19" s="458">
        <f t="shared" si="4"/>
        <v>103</v>
      </c>
      <c r="P19" s="459"/>
      <c r="Q19" s="458">
        <f t="shared" si="5"/>
        <v>102</v>
      </c>
      <c r="R19" s="459"/>
      <c r="S19" s="455">
        <f t="shared" ca="1" si="6"/>
        <v>148</v>
      </c>
      <c r="T19" s="458"/>
      <c r="U19" s="124"/>
      <c r="V19" s="125"/>
      <c r="W19" s="131">
        <v>0</v>
      </c>
      <c r="X19" s="132">
        <v>4</v>
      </c>
      <c r="Y19" s="379" t="s">
        <v>186</v>
      </c>
      <c r="Z19" s="380"/>
      <c r="AA19" s="381" t="s">
        <v>163</v>
      </c>
      <c r="AB19" s="382"/>
      <c r="AC19" s="195"/>
      <c r="AD19" s="69" t="s">
        <v>186</v>
      </c>
      <c r="AE19" s="18"/>
      <c r="AF19" s="20"/>
      <c r="AG19" s="20"/>
      <c r="AH19" s="20"/>
      <c r="AI19" s="201"/>
      <c r="AJ19" s="201"/>
      <c r="AK19" s="201"/>
      <c r="AL19" s="201"/>
      <c r="AM19" s="201"/>
      <c r="AN19" s="201"/>
      <c r="AO19" s="201"/>
      <c r="AP19" s="201"/>
      <c r="AQ19" s="201"/>
      <c r="AR19" s="201"/>
      <c r="AS19" s="201"/>
      <c r="AT19" s="201"/>
      <c r="AU19" s="15"/>
      <c r="AV19" s="368" t="s">
        <v>40</v>
      </c>
      <c r="AW19" s="367"/>
      <c r="AX19" s="367"/>
      <c r="AY19" s="367">
        <f ca="1">(AY15*AY21)-AX3</f>
        <v>-250</v>
      </c>
      <c r="AZ19" s="367"/>
      <c r="BA19" s="367" t="s">
        <v>41</v>
      </c>
      <c r="BB19" s="367"/>
      <c r="BC19" s="367"/>
      <c r="BD19" s="465">
        <f>AX5/AVERAGE(W4:X8)</f>
        <v>16.774193548387096</v>
      </c>
      <c r="BE19" s="489"/>
      <c r="BF19" s="27"/>
      <c r="BG19" s="368" t="s">
        <v>40</v>
      </c>
      <c r="BH19" s="367"/>
      <c r="BI19" s="367"/>
      <c r="BJ19" s="367">
        <f ca="1">(BJ15*BJ21)-BI3</f>
        <v>-250</v>
      </c>
      <c r="BK19" s="367"/>
      <c r="BL19" s="367" t="s">
        <v>41</v>
      </c>
      <c r="BM19" s="367"/>
      <c r="BN19" s="367"/>
      <c r="BO19" s="465">
        <f>BI5/BO15</f>
        <v>32.326923076923073</v>
      </c>
      <c r="BP19" s="489"/>
    </row>
    <row r="20" spans="1:69" ht="12" customHeight="1" thickBot="1">
      <c r="A20" s="453" cm="1">
        <f t="array" aca="1" ref="A20" ca="1">INDIRECT("'期'!"&amp;$A$32&amp;ROW())</f>
        <v>44519</v>
      </c>
      <c r="B20" s="454"/>
      <c r="C20" s="455">
        <f t="shared" ca="1" si="3"/>
        <v>17</v>
      </c>
      <c r="D20" s="456"/>
      <c r="E20" s="64">
        <v>1</v>
      </c>
      <c r="F20" s="65">
        <v>4</v>
      </c>
      <c r="G20" s="64">
        <v>3</v>
      </c>
      <c r="H20" s="65">
        <v>4</v>
      </c>
      <c r="I20" s="457">
        <f t="shared" si="0"/>
        <v>1.0092592592592593</v>
      </c>
      <c r="J20" s="457"/>
      <c r="K20" s="412">
        <f t="shared" ca="1" si="1"/>
        <v>6.3529411764705879</v>
      </c>
      <c r="L20" s="412"/>
      <c r="M20" s="412">
        <f t="shared" ca="1" si="2"/>
        <v>6.4117647058823533</v>
      </c>
      <c r="N20" s="412"/>
      <c r="O20" s="458">
        <f t="shared" si="4"/>
        <v>108</v>
      </c>
      <c r="P20" s="459"/>
      <c r="Q20" s="458">
        <f t="shared" si="5"/>
        <v>109</v>
      </c>
      <c r="R20" s="459"/>
      <c r="S20" s="455">
        <f t="shared" ca="1" si="6"/>
        <v>141</v>
      </c>
      <c r="T20" s="458"/>
      <c r="U20" s="124">
        <v>2</v>
      </c>
      <c r="V20" s="125"/>
      <c r="W20" s="131">
        <v>4</v>
      </c>
      <c r="X20" s="132">
        <v>3</v>
      </c>
      <c r="Y20" s="379" t="s">
        <v>163</v>
      </c>
      <c r="Z20" s="380"/>
      <c r="AA20" s="381" t="s">
        <v>168</v>
      </c>
      <c r="AB20" s="382"/>
      <c r="AC20" s="195" t="s">
        <v>163</v>
      </c>
      <c r="AD20" s="69" t="s">
        <v>163</v>
      </c>
      <c r="AE20" s="18"/>
      <c r="AF20" s="20"/>
      <c r="AG20" s="20"/>
      <c r="AH20" s="20"/>
      <c r="AI20" s="201"/>
      <c r="AJ20" s="201"/>
      <c r="AK20" s="201"/>
      <c r="AL20" s="201"/>
      <c r="AM20" s="201"/>
      <c r="AN20" s="201"/>
      <c r="AO20" s="201"/>
      <c r="AP20" s="201"/>
      <c r="AQ20" s="201"/>
      <c r="AR20" s="201"/>
      <c r="AS20" s="201"/>
      <c r="AT20" s="201"/>
      <c r="AU20" s="16"/>
      <c r="AV20" s="369"/>
      <c r="AW20" s="370"/>
      <c r="AX20" s="370"/>
      <c r="AY20" s="370"/>
      <c r="AZ20" s="370"/>
      <c r="BA20" s="370"/>
      <c r="BB20" s="370"/>
      <c r="BC20" s="370"/>
      <c r="BD20" s="467"/>
      <c r="BE20" s="496"/>
      <c r="BF20" s="27"/>
      <c r="BG20" s="369"/>
      <c r="BH20" s="370"/>
      <c r="BI20" s="370"/>
      <c r="BJ20" s="370"/>
      <c r="BK20" s="370"/>
      <c r="BL20" s="370"/>
      <c r="BM20" s="370"/>
      <c r="BN20" s="370"/>
      <c r="BO20" s="467"/>
      <c r="BP20" s="496"/>
    </row>
    <row r="21" spans="1:69" ht="12" customHeight="1">
      <c r="A21" s="453" cm="1">
        <f t="array" aca="1" ref="A21" ca="1">INDIRECT("'期'!"&amp;$A$32&amp;ROW())</f>
        <v>44520</v>
      </c>
      <c r="B21" s="454"/>
      <c r="C21" s="455">
        <f t="shared" ca="1" si="3"/>
        <v>18</v>
      </c>
      <c r="D21" s="456"/>
      <c r="E21" s="64">
        <v>5</v>
      </c>
      <c r="F21" s="65">
        <v>5</v>
      </c>
      <c r="G21" s="64">
        <v>5</v>
      </c>
      <c r="H21" s="65">
        <v>5</v>
      </c>
      <c r="I21" s="495">
        <f t="shared" si="0"/>
        <v>1.0084745762711864</v>
      </c>
      <c r="J21" s="495"/>
      <c r="K21" s="412">
        <f t="shared" ca="1" si="1"/>
        <v>6.5555555555555554</v>
      </c>
      <c r="L21" s="412"/>
      <c r="M21" s="412">
        <f t="shared" ca="1" si="2"/>
        <v>6.6111111111111107</v>
      </c>
      <c r="N21" s="412"/>
      <c r="O21" s="458">
        <f t="shared" si="4"/>
        <v>118</v>
      </c>
      <c r="P21" s="459"/>
      <c r="Q21" s="458">
        <f t="shared" si="5"/>
        <v>119</v>
      </c>
      <c r="R21" s="459"/>
      <c r="S21" s="455">
        <f t="shared" ca="1" si="6"/>
        <v>131</v>
      </c>
      <c r="T21" s="458"/>
      <c r="U21" s="124"/>
      <c r="V21" s="125"/>
      <c r="W21" s="131">
        <v>5</v>
      </c>
      <c r="X21" s="132">
        <v>4</v>
      </c>
      <c r="Y21" s="379" t="s">
        <v>170</v>
      </c>
      <c r="Z21" s="380"/>
      <c r="AA21" s="381" t="s">
        <v>165</v>
      </c>
      <c r="AB21" s="382"/>
      <c r="AC21" s="195" t="s">
        <v>170</v>
      </c>
      <c r="AD21" s="69" t="s">
        <v>163</v>
      </c>
      <c r="AE21" s="18"/>
      <c r="AF21" s="20"/>
      <c r="AG21" s="20"/>
      <c r="AH21" s="20"/>
      <c r="AI21" s="201"/>
      <c r="AJ21" s="201"/>
      <c r="AK21" s="201"/>
      <c r="AL21" s="201"/>
      <c r="AM21" s="201"/>
      <c r="AN21" s="201"/>
      <c r="AO21" s="201"/>
      <c r="AP21" s="201"/>
      <c r="AQ21" s="201"/>
      <c r="AR21" s="201"/>
      <c r="AS21" s="201"/>
      <c r="AT21" s="201"/>
      <c r="AU21" s="17"/>
      <c r="AV21" s="429" t="s">
        <v>42</v>
      </c>
      <c r="AW21" s="418"/>
      <c r="AX21" s="418"/>
      <c r="AY21" s="418">
        <f ca="1">C31</f>
        <v>26</v>
      </c>
      <c r="AZ21" s="418"/>
      <c r="BA21" s="418" t="s">
        <v>43</v>
      </c>
      <c r="BB21" s="418"/>
      <c r="BC21" s="418"/>
      <c r="BD21" s="491">
        <f ca="1">AY13*AY21*AY23*1.015</f>
        <v>3642581.2499999995</v>
      </c>
      <c r="BE21" s="492"/>
      <c r="BF21" s="28"/>
      <c r="BG21" s="429" t="s">
        <v>42</v>
      </c>
      <c r="BH21" s="418"/>
      <c r="BI21" s="418"/>
      <c r="BJ21" s="418">
        <f ca="1">C31</f>
        <v>26</v>
      </c>
      <c r="BK21" s="418"/>
      <c r="BL21" s="418" t="s">
        <v>43</v>
      </c>
      <c r="BM21" s="418"/>
      <c r="BN21" s="418"/>
      <c r="BO21" s="491">
        <f ca="1">BJ13*BJ21*BJ23*1.015</f>
        <v>2665136.2499999995</v>
      </c>
      <c r="BP21" s="492"/>
    </row>
    <row r="22" spans="1:69" ht="12" customHeight="1">
      <c r="A22" s="453" cm="1">
        <f t="array" aca="1" ref="A22" ca="1">INDIRECT("'期'!"&amp;$A$32&amp;ROW())</f>
        <v>44522</v>
      </c>
      <c r="B22" s="454"/>
      <c r="C22" s="455">
        <f t="shared" ca="1" si="3"/>
        <v>19</v>
      </c>
      <c r="D22" s="456"/>
      <c r="E22" s="64">
        <v>2</v>
      </c>
      <c r="F22" s="65">
        <v>4</v>
      </c>
      <c r="G22" s="64">
        <v>2</v>
      </c>
      <c r="H22" s="65">
        <v>3</v>
      </c>
      <c r="I22" s="457">
        <f t="shared" si="0"/>
        <v>1</v>
      </c>
      <c r="J22" s="457"/>
      <c r="K22" s="412">
        <f t="shared" ca="1" si="1"/>
        <v>6.5263157894736841</v>
      </c>
      <c r="L22" s="412"/>
      <c r="M22" s="412">
        <f t="shared" ca="1" si="2"/>
        <v>6.5263157894736841</v>
      </c>
      <c r="N22" s="412"/>
      <c r="O22" s="458">
        <f t="shared" si="4"/>
        <v>124</v>
      </c>
      <c r="P22" s="459"/>
      <c r="Q22" s="458">
        <f t="shared" si="5"/>
        <v>124</v>
      </c>
      <c r="R22" s="459"/>
      <c r="S22" s="455">
        <f t="shared" ca="1" si="6"/>
        <v>126</v>
      </c>
      <c r="T22" s="458"/>
      <c r="U22" s="124"/>
      <c r="V22" s="125"/>
      <c r="W22" s="131">
        <v>3</v>
      </c>
      <c r="X22" s="132">
        <v>3</v>
      </c>
      <c r="Y22" s="379" t="s">
        <v>165</v>
      </c>
      <c r="Z22" s="380"/>
      <c r="AA22" s="381" t="s">
        <v>163</v>
      </c>
      <c r="AB22" s="382"/>
      <c r="AC22" s="195" t="s">
        <v>163</v>
      </c>
      <c r="AD22" s="69" t="s">
        <v>165</v>
      </c>
      <c r="AE22" s="18"/>
      <c r="AF22" s="20"/>
      <c r="AG22" s="20"/>
      <c r="AH22" s="20"/>
      <c r="AI22" s="201"/>
      <c r="AJ22" s="201"/>
      <c r="AK22" s="201"/>
      <c r="AL22" s="201"/>
      <c r="AM22" s="201"/>
      <c r="AN22" s="201"/>
      <c r="AO22" s="201"/>
      <c r="AP22" s="201"/>
      <c r="AQ22" s="201"/>
      <c r="AR22" s="201"/>
      <c r="AS22" s="201"/>
      <c r="AT22" s="201"/>
      <c r="AU22" s="17"/>
      <c r="AV22" s="366"/>
      <c r="AW22" s="367"/>
      <c r="AX22" s="367"/>
      <c r="AY22" s="367"/>
      <c r="AZ22" s="367"/>
      <c r="BA22" s="367"/>
      <c r="BB22" s="367"/>
      <c r="BC22" s="367"/>
      <c r="BD22" s="493"/>
      <c r="BE22" s="494"/>
      <c r="BF22" s="28"/>
      <c r="BG22" s="366"/>
      <c r="BH22" s="367"/>
      <c r="BI22" s="367"/>
      <c r="BJ22" s="367"/>
      <c r="BK22" s="367"/>
      <c r="BL22" s="367"/>
      <c r="BM22" s="367"/>
      <c r="BN22" s="367"/>
      <c r="BO22" s="493"/>
      <c r="BP22" s="494"/>
    </row>
    <row r="23" spans="1:69" ht="12" customHeight="1">
      <c r="A23" s="453" cm="1">
        <f t="array" aca="1" ref="A23" ca="1">INDIRECT("'期'!"&amp;$A$32&amp;ROW())</f>
        <v>44523</v>
      </c>
      <c r="B23" s="454"/>
      <c r="C23" s="455">
        <f t="shared" ca="1" si="3"/>
        <v>20</v>
      </c>
      <c r="D23" s="456"/>
      <c r="E23" s="64">
        <v>2</v>
      </c>
      <c r="F23" s="65">
        <v>2</v>
      </c>
      <c r="G23" s="64">
        <v>5</v>
      </c>
      <c r="H23" s="65">
        <v>3</v>
      </c>
      <c r="I23" s="457">
        <f t="shared" si="0"/>
        <v>1.03125</v>
      </c>
      <c r="J23" s="457"/>
      <c r="K23" s="412">
        <f t="shared" ca="1" si="1"/>
        <v>6.4</v>
      </c>
      <c r="L23" s="412"/>
      <c r="M23" s="412">
        <f t="shared" ca="1" si="2"/>
        <v>6.6</v>
      </c>
      <c r="N23" s="412"/>
      <c r="O23" s="458">
        <f t="shared" si="4"/>
        <v>128</v>
      </c>
      <c r="P23" s="459"/>
      <c r="Q23" s="458">
        <f t="shared" si="5"/>
        <v>132</v>
      </c>
      <c r="R23" s="459"/>
      <c r="S23" s="455">
        <f t="shared" ca="1" si="6"/>
        <v>118</v>
      </c>
      <c r="T23" s="458"/>
      <c r="U23" s="124">
        <v>3</v>
      </c>
      <c r="V23" s="125">
        <v>1</v>
      </c>
      <c r="W23" s="131">
        <v>3</v>
      </c>
      <c r="X23" s="132">
        <v>3</v>
      </c>
      <c r="Y23" s="379" t="s">
        <v>207</v>
      </c>
      <c r="Z23" s="380"/>
      <c r="AA23" s="381" t="s">
        <v>186</v>
      </c>
      <c r="AB23" s="382"/>
      <c r="AC23" s="195" t="s">
        <v>165</v>
      </c>
      <c r="AD23" s="69" t="s">
        <v>186</v>
      </c>
      <c r="AE23" s="18"/>
      <c r="AF23" s="20"/>
      <c r="AG23" s="20"/>
      <c r="AH23" s="20"/>
      <c r="AI23" s="201"/>
      <c r="AJ23" s="201"/>
      <c r="AK23" s="201"/>
      <c r="AL23" s="201"/>
      <c r="AM23" s="201"/>
      <c r="AN23" s="201"/>
      <c r="AO23" s="201"/>
      <c r="AP23" s="201"/>
      <c r="AQ23" s="201"/>
      <c r="AR23" s="201"/>
      <c r="AS23" s="201"/>
      <c r="AT23" s="201"/>
      <c r="AU23" s="17"/>
      <c r="AV23" s="366" t="s">
        <v>44</v>
      </c>
      <c r="AW23" s="367"/>
      <c r="AX23" s="367"/>
      <c r="AY23" s="497">
        <v>14355</v>
      </c>
      <c r="AZ23" s="497"/>
      <c r="BA23" s="367" t="s">
        <v>60</v>
      </c>
      <c r="BB23" s="367"/>
      <c r="BC23" s="367"/>
      <c r="BD23" s="493">
        <f ca="1">AY15*AY21*AY25</f>
        <v>0</v>
      </c>
      <c r="BE23" s="494"/>
      <c r="BF23" s="28"/>
      <c r="BG23" s="366" t="s">
        <v>44</v>
      </c>
      <c r="BH23" s="367"/>
      <c r="BI23" s="367"/>
      <c r="BJ23" s="497">
        <v>10503</v>
      </c>
      <c r="BK23" s="497"/>
      <c r="BL23" s="367" t="s">
        <v>60</v>
      </c>
      <c r="BM23" s="367"/>
      <c r="BN23" s="367"/>
      <c r="BO23" s="493">
        <f ca="1">BJ15*BJ21*BJ25</f>
        <v>0</v>
      </c>
      <c r="BP23" s="494"/>
    </row>
    <row r="24" spans="1:69" ht="12" customHeight="1">
      <c r="A24" s="453" cm="1">
        <f t="array" aca="1" ref="A24" ca="1">INDIRECT("'期'!"&amp;$A$32&amp;ROW())</f>
        <v>44524</v>
      </c>
      <c r="B24" s="454"/>
      <c r="C24" s="455">
        <f t="shared" ca="1" si="3"/>
        <v>21</v>
      </c>
      <c r="D24" s="456"/>
      <c r="E24" s="64">
        <v>4</v>
      </c>
      <c r="F24" s="65">
        <v>5</v>
      </c>
      <c r="G24" s="64">
        <v>4</v>
      </c>
      <c r="H24" s="65">
        <v>5</v>
      </c>
      <c r="I24" s="457">
        <f t="shared" si="0"/>
        <v>1.0291970802919708</v>
      </c>
      <c r="J24" s="457"/>
      <c r="K24" s="412">
        <f t="shared" ca="1" si="1"/>
        <v>6.5238095238095237</v>
      </c>
      <c r="L24" s="412"/>
      <c r="M24" s="412">
        <f t="shared" ca="1" si="2"/>
        <v>6.7142857142857144</v>
      </c>
      <c r="N24" s="412"/>
      <c r="O24" s="458">
        <f t="shared" si="4"/>
        <v>137</v>
      </c>
      <c r="P24" s="459"/>
      <c r="Q24" s="458">
        <f t="shared" si="5"/>
        <v>141</v>
      </c>
      <c r="R24" s="459"/>
      <c r="S24" s="455">
        <f t="shared" ca="1" si="6"/>
        <v>109</v>
      </c>
      <c r="T24" s="458"/>
      <c r="U24" s="124"/>
      <c r="V24" s="125"/>
      <c r="W24" s="131">
        <v>4</v>
      </c>
      <c r="X24" s="132">
        <v>4</v>
      </c>
      <c r="Y24" s="379" t="s">
        <v>163</v>
      </c>
      <c r="Z24" s="380"/>
      <c r="AA24" s="381" t="s">
        <v>164</v>
      </c>
      <c r="AB24" s="382"/>
      <c r="AC24" s="195" t="s">
        <v>163</v>
      </c>
      <c r="AD24" s="69" t="s">
        <v>170</v>
      </c>
      <c r="AE24" s="18"/>
      <c r="AF24" s="20"/>
      <c r="AG24" s="20"/>
      <c r="AH24" s="20"/>
      <c r="AI24" s="201"/>
      <c r="AJ24" s="201"/>
      <c r="AK24" s="201"/>
      <c r="AL24" s="201"/>
      <c r="AM24" s="201"/>
      <c r="AN24" s="201"/>
      <c r="AO24" s="201"/>
      <c r="AP24" s="201"/>
      <c r="AQ24" s="201"/>
      <c r="AR24" s="201"/>
      <c r="AS24" s="201"/>
      <c r="AT24" s="201"/>
      <c r="AU24" s="17"/>
      <c r="AV24" s="366"/>
      <c r="AW24" s="367"/>
      <c r="AX24" s="367"/>
      <c r="AY24" s="497"/>
      <c r="AZ24" s="497"/>
      <c r="BA24" s="367"/>
      <c r="BB24" s="367"/>
      <c r="BC24" s="367"/>
      <c r="BD24" s="493"/>
      <c r="BE24" s="494"/>
      <c r="BF24" s="28"/>
      <c r="BG24" s="366"/>
      <c r="BH24" s="367"/>
      <c r="BI24" s="367"/>
      <c r="BJ24" s="497"/>
      <c r="BK24" s="497"/>
      <c r="BL24" s="367"/>
      <c r="BM24" s="367"/>
      <c r="BN24" s="367"/>
      <c r="BO24" s="493"/>
      <c r="BP24" s="494"/>
    </row>
    <row r="25" spans="1:69" ht="12" customHeight="1">
      <c r="A25" s="453" cm="1">
        <f t="array" aca="1" ref="A25" ca="1">INDIRECT("'期'!"&amp;$A$32&amp;ROW())</f>
        <v>44525</v>
      </c>
      <c r="B25" s="454"/>
      <c r="C25" s="455">
        <f t="shared" ca="1" si="3"/>
        <v>22</v>
      </c>
      <c r="D25" s="456"/>
      <c r="E25" s="64">
        <v>0</v>
      </c>
      <c r="F25" s="65">
        <v>5</v>
      </c>
      <c r="G25" s="64">
        <v>0</v>
      </c>
      <c r="H25" s="65">
        <v>3</v>
      </c>
      <c r="I25" s="457">
        <f t="shared" si="0"/>
        <v>1.0140845070422535</v>
      </c>
      <c r="J25" s="457"/>
      <c r="K25" s="412">
        <f t="shared" ca="1" si="1"/>
        <v>6.4545454545454541</v>
      </c>
      <c r="L25" s="412"/>
      <c r="M25" s="412">
        <f t="shared" ca="1" si="2"/>
        <v>6.5454545454545459</v>
      </c>
      <c r="N25" s="412"/>
      <c r="O25" s="458">
        <f t="shared" si="4"/>
        <v>142</v>
      </c>
      <c r="P25" s="459"/>
      <c r="Q25" s="458">
        <f t="shared" si="5"/>
        <v>144</v>
      </c>
      <c r="R25" s="459"/>
      <c r="S25" s="455">
        <f t="shared" ca="1" si="6"/>
        <v>106</v>
      </c>
      <c r="T25" s="458"/>
      <c r="U25" s="124"/>
      <c r="V25" s="125"/>
      <c r="W25" s="131">
        <v>0</v>
      </c>
      <c r="X25" s="132">
        <v>6</v>
      </c>
      <c r="Y25" s="379" t="s">
        <v>180</v>
      </c>
      <c r="Z25" s="380"/>
      <c r="AA25" s="381" t="s">
        <v>170</v>
      </c>
      <c r="AB25" s="382"/>
      <c r="AC25" s="195" t="s">
        <v>165</v>
      </c>
      <c r="AD25" s="69" t="s">
        <v>170</v>
      </c>
      <c r="AE25" s="18"/>
      <c r="AF25" s="20"/>
      <c r="AG25" s="20"/>
      <c r="AH25" s="20"/>
      <c r="AI25" s="201"/>
      <c r="AJ25" s="201"/>
      <c r="AK25" s="201"/>
      <c r="AL25" s="201"/>
      <c r="AM25" s="201"/>
      <c r="AN25" s="201"/>
      <c r="AO25" s="201"/>
      <c r="AP25" s="201"/>
      <c r="AQ25" s="201"/>
      <c r="AR25" s="201"/>
      <c r="AS25" s="201"/>
      <c r="AT25" s="201"/>
      <c r="AU25" s="17"/>
      <c r="AV25" s="366" t="s">
        <v>45</v>
      </c>
      <c r="AW25" s="367"/>
      <c r="AX25" s="367"/>
      <c r="AY25" s="503">
        <v>14355</v>
      </c>
      <c r="AZ25" s="503"/>
      <c r="BA25" s="367" t="s">
        <v>59</v>
      </c>
      <c r="BB25" s="367"/>
      <c r="BC25" s="367"/>
      <c r="BD25" s="499">
        <f ca="1">BD23-BD21</f>
        <v>-3642581.2499999995</v>
      </c>
      <c r="BE25" s="500"/>
      <c r="BF25" s="28"/>
      <c r="BG25" s="366" t="s">
        <v>45</v>
      </c>
      <c r="BH25" s="367"/>
      <c r="BI25" s="367"/>
      <c r="BJ25" s="497">
        <f>AY25</f>
        <v>14355</v>
      </c>
      <c r="BK25" s="497"/>
      <c r="BL25" s="367" t="s">
        <v>59</v>
      </c>
      <c r="BM25" s="367"/>
      <c r="BN25" s="367"/>
      <c r="BO25" s="499">
        <f ca="1">BO23-BO21</f>
        <v>-2665136.2499999995</v>
      </c>
      <c r="BP25" s="500"/>
    </row>
    <row r="26" spans="1:69" ht="12" customHeight="1" thickBot="1">
      <c r="A26" s="453" cm="1">
        <f t="array" aca="1" ref="A26" ca="1">INDIRECT("'期'!"&amp;$A$32&amp;ROW())</f>
        <v>44526</v>
      </c>
      <c r="B26" s="454"/>
      <c r="C26" s="455">
        <f t="shared" ca="1" si="3"/>
        <v>23</v>
      </c>
      <c r="D26" s="456"/>
      <c r="E26" s="64">
        <v>2</v>
      </c>
      <c r="F26" s="65">
        <v>3</v>
      </c>
      <c r="G26" s="64">
        <v>3</v>
      </c>
      <c r="H26" s="65">
        <v>3</v>
      </c>
      <c r="I26" s="457">
        <f t="shared" si="0"/>
        <v>1.0204081632653061</v>
      </c>
      <c r="J26" s="457"/>
      <c r="K26" s="412">
        <f t="shared" ca="1" si="1"/>
        <v>6.3913043478260869</v>
      </c>
      <c r="L26" s="412"/>
      <c r="M26" s="412">
        <f t="shared" ca="1" si="2"/>
        <v>6.5217391304347823</v>
      </c>
      <c r="N26" s="412"/>
      <c r="O26" s="458">
        <f t="shared" si="4"/>
        <v>147</v>
      </c>
      <c r="P26" s="459"/>
      <c r="Q26" s="458">
        <f t="shared" si="5"/>
        <v>150</v>
      </c>
      <c r="R26" s="459"/>
      <c r="S26" s="455">
        <f t="shared" ca="1" si="6"/>
        <v>100</v>
      </c>
      <c r="T26" s="458"/>
      <c r="U26" s="124">
        <v>1</v>
      </c>
      <c r="V26" s="125"/>
      <c r="W26" s="131">
        <v>3</v>
      </c>
      <c r="X26" s="132">
        <v>3</v>
      </c>
      <c r="Y26" s="379" t="s">
        <v>208</v>
      </c>
      <c r="Z26" s="380"/>
      <c r="AA26" s="381" t="s">
        <v>168</v>
      </c>
      <c r="AB26" s="382"/>
      <c r="AC26" s="195" t="s">
        <v>186</v>
      </c>
      <c r="AD26" s="69" t="s">
        <v>163</v>
      </c>
      <c r="AE26" s="18"/>
      <c r="AF26" s="20"/>
      <c r="AG26" s="20"/>
      <c r="AH26" s="20"/>
      <c r="AI26" s="201"/>
      <c r="AJ26" s="201"/>
      <c r="AK26" s="201"/>
      <c r="AL26" s="201"/>
      <c r="AM26" s="201"/>
      <c r="AN26" s="201"/>
      <c r="AO26" s="201"/>
      <c r="AP26" s="201"/>
      <c r="AQ26" s="201"/>
      <c r="AR26" s="201"/>
      <c r="AS26" s="201"/>
      <c r="AT26" s="201"/>
      <c r="AU26" s="17"/>
      <c r="AV26" s="471"/>
      <c r="AW26" s="469"/>
      <c r="AX26" s="469"/>
      <c r="AY26" s="504"/>
      <c r="AZ26" s="504"/>
      <c r="BA26" s="469"/>
      <c r="BB26" s="469"/>
      <c r="BC26" s="469"/>
      <c r="BD26" s="501"/>
      <c r="BE26" s="502"/>
      <c r="BF26" s="28"/>
      <c r="BG26" s="471"/>
      <c r="BH26" s="469"/>
      <c r="BI26" s="469"/>
      <c r="BJ26" s="498"/>
      <c r="BK26" s="498"/>
      <c r="BL26" s="469"/>
      <c r="BM26" s="469"/>
      <c r="BN26" s="469"/>
      <c r="BO26" s="501"/>
      <c r="BP26" s="502"/>
    </row>
    <row r="27" spans="1:69" ht="12" customHeight="1">
      <c r="A27" s="453" cm="1">
        <f t="array" aca="1" ref="A27" ca="1">INDIRECT("'期'!"&amp;$A$32&amp;ROW())</f>
        <v>44527</v>
      </c>
      <c r="B27" s="454"/>
      <c r="C27" s="455">
        <f t="shared" ca="1" si="3"/>
        <v>24</v>
      </c>
      <c r="D27" s="456"/>
      <c r="E27" s="64">
        <v>4</v>
      </c>
      <c r="F27" s="65">
        <v>6</v>
      </c>
      <c r="G27" s="64">
        <v>5</v>
      </c>
      <c r="H27" s="65">
        <v>8</v>
      </c>
      <c r="I27" s="457">
        <f t="shared" si="0"/>
        <v>1.0382165605095541</v>
      </c>
      <c r="J27" s="457"/>
      <c r="K27" s="412">
        <f t="shared" ca="1" si="1"/>
        <v>6.541666666666667</v>
      </c>
      <c r="L27" s="412"/>
      <c r="M27" s="412">
        <f t="shared" ca="1" si="2"/>
        <v>6.791666666666667</v>
      </c>
      <c r="N27" s="412"/>
      <c r="O27" s="458">
        <f t="shared" si="4"/>
        <v>157</v>
      </c>
      <c r="P27" s="459"/>
      <c r="Q27" s="458">
        <f t="shared" si="5"/>
        <v>163</v>
      </c>
      <c r="R27" s="459"/>
      <c r="S27" s="455">
        <f t="shared" ca="1" si="6"/>
        <v>87</v>
      </c>
      <c r="T27" s="458"/>
      <c r="U27" s="124">
        <v>1</v>
      </c>
      <c r="V27" s="125">
        <v>2</v>
      </c>
      <c r="W27" s="131">
        <v>6</v>
      </c>
      <c r="X27" s="132">
        <v>5</v>
      </c>
      <c r="Y27" s="379" t="s">
        <v>181</v>
      </c>
      <c r="Z27" s="380"/>
      <c r="AA27" s="381" t="s">
        <v>165</v>
      </c>
      <c r="AB27" s="382"/>
      <c r="AC27" s="195" t="s">
        <v>186</v>
      </c>
      <c r="AD27" s="69" t="s">
        <v>165</v>
      </c>
      <c r="AE27" s="18"/>
      <c r="AF27" s="20"/>
      <c r="AG27" s="20"/>
      <c r="AH27" s="20"/>
      <c r="AI27" s="201"/>
      <c r="AJ27" s="201"/>
      <c r="AK27" s="201"/>
      <c r="AL27" s="201"/>
      <c r="AM27" s="201"/>
      <c r="AN27" s="201"/>
      <c r="AO27" s="201"/>
      <c r="AP27" s="201"/>
      <c r="AQ27" s="201"/>
      <c r="AR27" s="201"/>
      <c r="AS27" s="201"/>
      <c r="AT27" s="201"/>
      <c r="AU27" s="17"/>
      <c r="AV27" s="505" t="s">
        <v>49</v>
      </c>
      <c r="AW27" s="505"/>
      <c r="AX27" s="29"/>
      <c r="AY27" s="30"/>
      <c r="AZ27" s="30"/>
      <c r="BA27" s="24"/>
      <c r="BB27" s="24"/>
      <c r="BC27" s="24"/>
      <c r="BD27" s="28"/>
      <c r="BE27" s="28"/>
      <c r="BF27" s="28"/>
      <c r="BG27" s="505" t="s">
        <v>48</v>
      </c>
      <c r="BH27" s="505"/>
      <c r="BI27" s="29"/>
      <c r="BJ27" s="30"/>
      <c r="BK27" s="30"/>
      <c r="BL27" s="24"/>
      <c r="BM27" s="24"/>
      <c r="BN27" s="24"/>
      <c r="BO27" s="28"/>
      <c r="BP27" s="28"/>
      <c r="BQ27" s="31"/>
    </row>
    <row r="28" spans="1:69" ht="12" customHeight="1" thickBot="1">
      <c r="A28" s="453" cm="1">
        <f t="array" aca="1" ref="A28" ca="1">INDIRECT("'期'!"&amp;$A$32&amp;ROW())</f>
        <v>44529</v>
      </c>
      <c r="B28" s="454"/>
      <c r="C28" s="455">
        <f t="shared" ca="1" si="3"/>
        <v>25</v>
      </c>
      <c r="D28" s="456"/>
      <c r="E28" s="64">
        <v>3</v>
      </c>
      <c r="F28" s="65">
        <v>4</v>
      </c>
      <c r="G28" s="64">
        <v>3</v>
      </c>
      <c r="H28" s="65">
        <v>3</v>
      </c>
      <c r="I28" s="457">
        <f t="shared" si="0"/>
        <v>1.0304878048780488</v>
      </c>
      <c r="J28" s="457"/>
      <c r="K28" s="412">
        <f t="shared" ca="1" si="1"/>
        <v>6.56</v>
      </c>
      <c r="L28" s="412"/>
      <c r="M28" s="412">
        <f t="shared" ca="1" si="2"/>
        <v>6.76</v>
      </c>
      <c r="N28" s="412"/>
      <c r="O28" s="458">
        <f t="shared" si="4"/>
        <v>164</v>
      </c>
      <c r="P28" s="459"/>
      <c r="Q28" s="458">
        <f t="shared" si="5"/>
        <v>169</v>
      </c>
      <c r="R28" s="459"/>
      <c r="S28" s="455">
        <f t="shared" ca="1" si="6"/>
        <v>81</v>
      </c>
      <c r="T28" s="458"/>
      <c r="U28" s="124"/>
      <c r="V28" s="125"/>
      <c r="W28" s="133">
        <v>4</v>
      </c>
      <c r="X28" s="134">
        <v>4</v>
      </c>
      <c r="Y28" s="379" t="s">
        <v>209</v>
      </c>
      <c r="Z28" s="380"/>
      <c r="AA28" s="381" t="s">
        <v>186</v>
      </c>
      <c r="AB28" s="382"/>
      <c r="AC28" s="195" t="s">
        <v>170</v>
      </c>
      <c r="AD28" s="69" t="s">
        <v>165</v>
      </c>
      <c r="AE28" s="18"/>
      <c r="AF28" s="20"/>
      <c r="AG28" s="20"/>
      <c r="AH28" s="20"/>
      <c r="AI28" s="201"/>
      <c r="AJ28" s="201"/>
      <c r="AK28" s="201"/>
      <c r="AL28" s="201"/>
      <c r="AM28" s="201"/>
      <c r="AN28" s="201"/>
      <c r="AO28" s="201"/>
      <c r="AP28" s="201"/>
      <c r="AQ28" s="201"/>
      <c r="AR28" s="201"/>
      <c r="AS28" s="201"/>
      <c r="AT28" s="201"/>
      <c r="AU28" s="17"/>
      <c r="AV28" s="506"/>
      <c r="AW28" s="506"/>
      <c r="AX28" s="32"/>
      <c r="AY28" s="30"/>
      <c r="AZ28" s="30"/>
      <c r="BA28" s="24"/>
      <c r="BB28" s="24"/>
      <c r="BC28" s="24"/>
      <c r="BD28" s="28"/>
      <c r="BE28" s="28"/>
      <c r="BF28" s="28"/>
      <c r="BG28" s="506"/>
      <c r="BH28" s="506"/>
      <c r="BI28" s="32"/>
      <c r="BJ28" s="30"/>
      <c r="BK28" s="30"/>
      <c r="BL28" s="24"/>
      <c r="BM28" s="24"/>
      <c r="BN28" s="24"/>
      <c r="BO28" s="28"/>
      <c r="BP28" s="28"/>
      <c r="BQ28" s="31"/>
    </row>
    <row r="29" spans="1:69" ht="12" customHeight="1">
      <c r="A29" s="453" cm="1">
        <f t="array" aca="1" ref="A29" ca="1">INDIRECT("'期'!"&amp;$A$32&amp;ROW())</f>
        <v>44530</v>
      </c>
      <c r="B29" s="454"/>
      <c r="C29" s="455">
        <f t="shared" ca="1" si="3"/>
        <v>26</v>
      </c>
      <c r="D29" s="456"/>
      <c r="E29" s="64">
        <v>0</v>
      </c>
      <c r="F29" s="65">
        <v>4</v>
      </c>
      <c r="G29" s="64">
        <v>3</v>
      </c>
      <c r="H29" s="65">
        <v>4</v>
      </c>
      <c r="I29" s="457">
        <f t="shared" si="0"/>
        <v>1.0476190476190477</v>
      </c>
      <c r="J29" s="457"/>
      <c r="K29" s="412">
        <f t="shared" ca="1" si="1"/>
        <v>6.4615384615384617</v>
      </c>
      <c r="L29" s="412"/>
      <c r="M29" s="412">
        <f t="shared" ca="1" si="2"/>
        <v>6.7692307692307692</v>
      </c>
      <c r="N29" s="412"/>
      <c r="O29" s="458">
        <f t="shared" si="4"/>
        <v>168</v>
      </c>
      <c r="P29" s="459"/>
      <c r="Q29" s="458">
        <f t="shared" si="5"/>
        <v>176</v>
      </c>
      <c r="R29" s="459"/>
      <c r="S29" s="455">
        <f t="shared" ca="1" si="6"/>
        <v>74</v>
      </c>
      <c r="T29" s="458"/>
      <c r="U29" s="124">
        <v>3</v>
      </c>
      <c r="V29" s="125"/>
      <c r="W29" s="133">
        <v>4</v>
      </c>
      <c r="X29" s="134">
        <v>4</v>
      </c>
      <c r="Y29" s="379" t="s">
        <v>186</v>
      </c>
      <c r="Z29" s="380"/>
      <c r="AA29" s="381" t="s">
        <v>164</v>
      </c>
      <c r="AB29" s="382"/>
      <c r="AC29" s="195" t="s">
        <v>165</v>
      </c>
      <c r="AD29" s="69" t="s">
        <v>186</v>
      </c>
      <c r="AE29" s="18"/>
      <c r="AF29" s="20"/>
      <c r="AG29" s="20"/>
      <c r="AH29" s="20"/>
      <c r="AI29" s="201"/>
      <c r="AJ29" s="201"/>
      <c r="AK29" s="201"/>
      <c r="AL29" s="201"/>
      <c r="AM29" s="201"/>
      <c r="AN29" s="201"/>
      <c r="AO29" s="201"/>
      <c r="AP29" s="201"/>
      <c r="AQ29" s="201"/>
      <c r="AR29" s="201"/>
      <c r="AS29" s="201"/>
      <c r="AT29" s="201"/>
      <c r="AU29" s="17"/>
      <c r="AV29" s="429" t="s">
        <v>28</v>
      </c>
      <c r="AW29" s="418"/>
      <c r="AX29" s="418">
        <f ca="1">AY39*AY47</f>
        <v>250</v>
      </c>
      <c r="AY29" s="419"/>
      <c r="AZ29" s="421" t="s">
        <v>29</v>
      </c>
      <c r="BA29" s="422"/>
      <c r="BB29" s="425" t="s">
        <v>30</v>
      </c>
      <c r="BC29" s="422"/>
      <c r="BD29" s="425" t="s">
        <v>31</v>
      </c>
      <c r="BE29" s="427"/>
      <c r="BF29" s="24"/>
      <c r="BG29" s="429" t="s">
        <v>28</v>
      </c>
      <c r="BH29" s="418"/>
      <c r="BI29" s="418">
        <f ca="1">BJ39*BJ47</f>
        <v>250</v>
      </c>
      <c r="BJ29" s="419"/>
      <c r="BK29" s="421" t="s">
        <v>29</v>
      </c>
      <c r="BL29" s="422"/>
      <c r="BM29" s="425" t="s">
        <v>30</v>
      </c>
      <c r="BN29" s="422"/>
      <c r="BO29" s="425" t="s">
        <v>31</v>
      </c>
      <c r="BP29" s="427"/>
    </row>
    <row r="30" spans="1:69" ht="12" customHeight="1">
      <c r="A30" s="507" t="str" cm="1">
        <f t="array" aca="1" ref="A30" ca="1">INDIRECT("'期'!"&amp;$A$32&amp;ROW())</f>
        <v/>
      </c>
      <c r="B30" s="508"/>
      <c r="C30" s="509" t="str">
        <f t="shared" ca="1" si="3"/>
        <v/>
      </c>
      <c r="D30" s="510"/>
      <c r="E30" s="66"/>
      <c r="F30" s="67"/>
      <c r="G30" s="66"/>
      <c r="H30" s="67"/>
      <c r="I30" s="511">
        <f t="shared" si="0"/>
        <v>1.0476190476190477</v>
      </c>
      <c r="J30" s="511"/>
      <c r="K30" s="512" t="str">
        <f t="shared" ca="1" si="1"/>
        <v/>
      </c>
      <c r="L30" s="512"/>
      <c r="M30" s="512" t="str">
        <f t="shared" ca="1" si="2"/>
        <v/>
      </c>
      <c r="N30" s="512"/>
      <c r="O30" s="458">
        <f t="shared" si="4"/>
        <v>168</v>
      </c>
      <c r="P30" s="459"/>
      <c r="Q30" s="515">
        <f t="shared" si="5"/>
        <v>176</v>
      </c>
      <c r="R30" s="516"/>
      <c r="S30" s="455">
        <f t="shared" ca="1" si="6"/>
        <v>74</v>
      </c>
      <c r="T30" s="458"/>
      <c r="U30" s="127"/>
      <c r="V30" s="128"/>
      <c r="W30" s="135"/>
      <c r="X30" s="136"/>
      <c r="Y30" s="517"/>
      <c r="Z30" s="518"/>
      <c r="AA30" s="513"/>
      <c r="AB30" s="514"/>
      <c r="AC30" s="196"/>
      <c r="AD30" s="70"/>
      <c r="AE30" s="18"/>
      <c r="AF30" s="20"/>
      <c r="AG30" s="20"/>
      <c r="AH30" s="20"/>
      <c r="AI30" s="201"/>
      <c r="AJ30" s="201"/>
      <c r="AK30" s="201"/>
      <c r="AL30" s="201"/>
      <c r="AM30" s="201"/>
      <c r="AN30" s="201"/>
      <c r="AO30" s="201"/>
      <c r="AP30" s="201"/>
      <c r="AQ30" s="201"/>
      <c r="AR30" s="201"/>
      <c r="AS30" s="201"/>
      <c r="AT30" s="201"/>
      <c r="AU30" s="17"/>
      <c r="AV30" s="366"/>
      <c r="AW30" s="367"/>
      <c r="AX30" s="367"/>
      <c r="AY30" s="420"/>
      <c r="AZ30" s="423"/>
      <c r="BA30" s="424"/>
      <c r="BB30" s="426"/>
      <c r="BC30" s="424"/>
      <c r="BD30" s="426"/>
      <c r="BE30" s="428"/>
      <c r="BF30" s="25"/>
      <c r="BG30" s="366"/>
      <c r="BH30" s="367"/>
      <c r="BI30" s="367"/>
      <c r="BJ30" s="420"/>
      <c r="BK30" s="423"/>
      <c r="BL30" s="424"/>
      <c r="BM30" s="426"/>
      <c r="BN30" s="424"/>
      <c r="BO30" s="426"/>
      <c r="BP30" s="428"/>
    </row>
    <row r="31" spans="1:69" ht="12" customHeight="1">
      <c r="A31" s="530" t="s">
        <v>16</v>
      </c>
      <c r="B31" s="530"/>
      <c r="C31" s="531">
        <f ca="1">MAX(C4:D30)</f>
        <v>26</v>
      </c>
      <c r="D31" s="531"/>
      <c r="E31" s="532">
        <f>SUM(E4:E30)+SUM(F4:F30)</f>
        <v>168</v>
      </c>
      <c r="F31" s="533"/>
      <c r="G31" s="532">
        <f>SUM(G4:G30)+SUM(H4:H30)</f>
        <v>176</v>
      </c>
      <c r="H31" s="533"/>
      <c r="I31" s="511">
        <f>IFERROR(G31/E31,0)</f>
        <v>1.0476190476190477</v>
      </c>
      <c r="J31" s="511"/>
      <c r="K31" s="534">
        <f>O30-Q30</f>
        <v>-8</v>
      </c>
      <c r="L31" s="535"/>
      <c r="M31" s="536">
        <f ca="1">G31/C31</f>
        <v>6.7692307692307692</v>
      </c>
      <c r="N31" s="537"/>
      <c r="O31" s="6" t="s">
        <v>27</v>
      </c>
      <c r="P31" s="6"/>
      <c r="Q31" s="6"/>
      <c r="R31" s="6"/>
      <c r="S31" s="6"/>
      <c r="T31" s="6"/>
      <c r="U31" s="71">
        <f>SUM(U4:U30)</f>
        <v>16</v>
      </c>
      <c r="V31" s="120">
        <f>SUM(V4:V30)</f>
        <v>6</v>
      </c>
      <c r="W31" s="121">
        <f>IFERROR(AVERAGE(W4:W30),0)</f>
        <v>3</v>
      </c>
      <c r="X31" s="121">
        <f>IFERROR(AVERAGE(X4:X30),0)</f>
        <v>3.8461538461538463</v>
      </c>
      <c r="Y31" s="539"/>
      <c r="Z31" s="540"/>
      <c r="AA31" s="7"/>
      <c r="AB31" s="7"/>
      <c r="AC31" s="18"/>
      <c r="AD31" s="18"/>
      <c r="AE31" s="18"/>
      <c r="AF31" s="20"/>
      <c r="AG31" s="20"/>
      <c r="AH31" s="20"/>
      <c r="AI31" s="200"/>
      <c r="AJ31" s="200"/>
      <c r="AK31" s="200"/>
      <c r="AL31" s="200"/>
      <c r="AM31" s="200"/>
      <c r="AN31" s="200"/>
      <c r="AO31" s="200"/>
      <c r="AP31" s="200"/>
      <c r="AQ31" s="200"/>
      <c r="AR31" s="200"/>
      <c r="AS31" s="200"/>
      <c r="AT31" s="200"/>
      <c r="AU31" s="17"/>
      <c r="AV31" s="525" t="s">
        <v>32</v>
      </c>
      <c r="AW31" s="526"/>
      <c r="AX31" s="447">
        <f>SUM(G18:H23)</f>
        <v>39</v>
      </c>
      <c r="AY31" s="527"/>
      <c r="AZ31" s="369" t="s">
        <v>51</v>
      </c>
      <c r="BA31" s="520">
        <f>BA5</f>
        <v>6.5</v>
      </c>
      <c r="BB31" s="370" t="s">
        <v>51</v>
      </c>
      <c r="BC31" s="541">
        <f>BC5</f>
        <v>1.0321069253012234</v>
      </c>
      <c r="BD31" s="370" t="s">
        <v>51</v>
      </c>
      <c r="BE31" s="523">
        <f>AT31</f>
        <v>0</v>
      </c>
      <c r="BF31" s="25"/>
      <c r="BG31" s="525" t="s">
        <v>32</v>
      </c>
      <c r="BH31" s="526"/>
      <c r="BI31" s="447">
        <f>SUM(G24:H28)</f>
        <v>37</v>
      </c>
      <c r="BJ31" s="527"/>
      <c r="BK31" s="369" t="s">
        <v>51</v>
      </c>
      <c r="BL31" s="522">
        <f>BA31</f>
        <v>6.5</v>
      </c>
      <c r="BM31" s="370" t="s">
        <v>51</v>
      </c>
      <c r="BN31" s="522">
        <f>BC31</f>
        <v>1.0321069253012234</v>
      </c>
      <c r="BO31" s="370" t="s">
        <v>51</v>
      </c>
      <c r="BP31" s="523">
        <f>BE31</f>
        <v>0</v>
      </c>
    </row>
    <row r="32" spans="1:69" ht="12" customHeight="1">
      <c r="A32" s="137" t="str">
        <f ca="1">VLOOKUP(B32,支援効果集計!$D$4:$N$15,11,FALSE)</f>
        <v>AH</v>
      </c>
      <c r="B32" s="137" t="str">
        <f ca="1">RIGHT(CELL("filename",A1),LEN(CELL("filename",A1))-FIND("]",CELL("filename",A1)))</f>
        <v>R3.11</v>
      </c>
      <c r="Y32" s="18"/>
      <c r="Z32" s="18"/>
      <c r="AA32" s="18"/>
      <c r="AB32" s="18"/>
      <c r="AC32" s="18"/>
      <c r="AD32" s="18"/>
      <c r="AE32" s="18"/>
      <c r="AF32" s="20"/>
      <c r="AG32" s="20"/>
      <c r="AH32" s="20"/>
      <c r="AI32" s="20"/>
      <c r="AJ32" s="20"/>
      <c r="AK32" s="20"/>
      <c r="AL32" s="20"/>
      <c r="AM32" s="20"/>
      <c r="AN32" s="20"/>
      <c r="AO32" s="20"/>
      <c r="AP32" s="20"/>
      <c r="AQ32" s="20"/>
      <c r="AR32" s="20"/>
      <c r="AS32" s="20"/>
      <c r="AT32" s="20"/>
      <c r="AU32" s="17"/>
      <c r="AV32" s="423"/>
      <c r="AW32" s="424"/>
      <c r="AX32" s="449"/>
      <c r="AY32" s="528"/>
      <c r="AZ32" s="529"/>
      <c r="BA32" s="521"/>
      <c r="BB32" s="479"/>
      <c r="BC32" s="521"/>
      <c r="BD32" s="479"/>
      <c r="BE32" s="524"/>
      <c r="BF32" s="25"/>
      <c r="BG32" s="423"/>
      <c r="BH32" s="424"/>
      <c r="BI32" s="449"/>
      <c r="BJ32" s="528"/>
      <c r="BK32" s="529"/>
      <c r="BL32" s="521"/>
      <c r="BM32" s="479"/>
      <c r="BN32" s="521"/>
      <c r="BO32" s="479"/>
      <c r="BP32" s="524"/>
    </row>
    <row r="33" spans="1:69" ht="12" customHeight="1">
      <c r="A33" s="207"/>
      <c r="B33" s="208"/>
      <c r="C33" s="208"/>
      <c r="D33" s="209"/>
      <c r="E33" s="210"/>
      <c r="F33" s="208"/>
      <c r="G33" s="208"/>
      <c r="H33" s="208"/>
      <c r="I33" s="208"/>
      <c r="J33" s="208"/>
      <c r="K33" s="208"/>
      <c r="L33" s="211"/>
      <c r="M33" s="208"/>
      <c r="N33" s="208"/>
      <c r="O33" s="208"/>
      <c r="P33" s="208"/>
      <c r="Q33" s="208"/>
      <c r="R33" s="208"/>
      <c r="S33" s="208"/>
      <c r="T33" s="208"/>
      <c r="U33" s="208"/>
      <c r="V33" s="208"/>
      <c r="W33" s="212"/>
      <c r="X33" s="208"/>
      <c r="Y33" s="213"/>
      <c r="Z33" s="20"/>
      <c r="AA33" s="20"/>
      <c r="AB33" s="33"/>
      <c r="AC33" s="33"/>
      <c r="AD33" s="33"/>
      <c r="AE33" s="33"/>
      <c r="AF33" s="33"/>
      <c r="AG33" s="33"/>
      <c r="AH33" s="33"/>
      <c r="AI33" s="33"/>
      <c r="AJ33" s="33"/>
      <c r="AK33" s="33"/>
      <c r="AL33" s="33"/>
      <c r="AM33" s="33"/>
      <c r="AN33" s="33"/>
      <c r="AO33" s="33"/>
      <c r="AP33" s="16"/>
      <c r="AQ33" s="16"/>
      <c r="AR33" s="33"/>
      <c r="AS33" s="34"/>
      <c r="AT33" s="34"/>
      <c r="AU33" s="17"/>
      <c r="AV33" s="366" t="s">
        <v>33</v>
      </c>
      <c r="AW33" s="367"/>
      <c r="AX33" s="460">
        <f ca="1">AX29-AX31</f>
        <v>211</v>
      </c>
      <c r="AY33" s="461"/>
      <c r="AZ33" s="366" t="s">
        <v>52</v>
      </c>
      <c r="BA33" s="445">
        <f>BL7</f>
        <v>6.833333333333333</v>
      </c>
      <c r="BB33" s="367" t="s">
        <v>52</v>
      </c>
      <c r="BC33" s="464">
        <f>BN7</f>
        <v>1.0281993672233056</v>
      </c>
      <c r="BD33" s="367" t="s">
        <v>52</v>
      </c>
      <c r="BE33" s="444">
        <f>BP7</f>
        <v>0.14634146341463414</v>
      </c>
      <c r="BF33" s="25"/>
      <c r="BG33" s="366" t="s">
        <v>33</v>
      </c>
      <c r="BH33" s="367"/>
      <c r="BI33" s="460">
        <f ca="1">BI29-BI31</f>
        <v>213</v>
      </c>
      <c r="BJ33" s="461"/>
      <c r="BK33" s="366" t="s">
        <v>52</v>
      </c>
      <c r="BL33" s="445">
        <f>BL7</f>
        <v>6.833333333333333</v>
      </c>
      <c r="BM33" s="367" t="s">
        <v>52</v>
      </c>
      <c r="BN33" s="519">
        <f>BN7</f>
        <v>1.0281993672233056</v>
      </c>
      <c r="BO33" s="367" t="s">
        <v>52</v>
      </c>
      <c r="BP33" s="444">
        <f>BP7</f>
        <v>0.14634146341463414</v>
      </c>
    </row>
    <row r="34" spans="1:69" ht="12" customHeight="1">
      <c r="A34" s="538" t="s">
        <v>134</v>
      </c>
      <c r="B34" s="538"/>
      <c r="C34" s="538"/>
      <c r="D34" s="538"/>
      <c r="E34" s="538"/>
      <c r="F34" s="538"/>
      <c r="G34" s="538"/>
      <c r="H34" s="565" t="str">
        <f>支援効果集計!C26</f>
        <v>Smile &amp; Happy～職員の笑顔がお子さんの笑顔に繋がる～</v>
      </c>
      <c r="I34" s="566"/>
      <c r="J34" s="566"/>
      <c r="K34" s="566"/>
      <c r="L34" s="566"/>
      <c r="M34" s="566"/>
      <c r="N34" s="566"/>
      <c r="O34" s="566"/>
      <c r="P34" s="566"/>
      <c r="Q34" s="566"/>
      <c r="R34" s="566"/>
      <c r="S34" s="566"/>
      <c r="T34" s="566"/>
      <c r="U34" s="567"/>
      <c r="V34" s="228"/>
      <c r="W34" s="228"/>
      <c r="X34" s="228"/>
      <c r="Y34" s="228"/>
      <c r="Z34" s="228"/>
      <c r="AA34" s="228"/>
      <c r="AB34" s="228"/>
      <c r="AC34" s="228"/>
      <c r="AD34" s="228"/>
      <c r="AE34" s="228"/>
      <c r="AF34" s="228"/>
      <c r="AG34" s="228"/>
      <c r="AH34" s="228"/>
      <c r="AI34" s="228"/>
      <c r="AJ34" s="228"/>
      <c r="AK34" s="228"/>
      <c r="AL34" s="216"/>
      <c r="AM34" s="201"/>
      <c r="AN34" s="221"/>
      <c r="AO34" s="221"/>
      <c r="AP34" s="221"/>
      <c r="AQ34" s="221"/>
      <c r="AR34" s="221"/>
      <c r="AS34" s="221"/>
      <c r="AT34" s="221"/>
      <c r="AU34" s="17"/>
      <c r="AV34" s="366"/>
      <c r="AW34" s="367"/>
      <c r="AX34" s="426"/>
      <c r="AY34" s="462"/>
      <c r="AZ34" s="366"/>
      <c r="BA34" s="445"/>
      <c r="BB34" s="367"/>
      <c r="BC34" s="464"/>
      <c r="BD34" s="367"/>
      <c r="BE34" s="444"/>
      <c r="BF34" s="24"/>
      <c r="BG34" s="366"/>
      <c r="BH34" s="367"/>
      <c r="BI34" s="426"/>
      <c r="BJ34" s="462"/>
      <c r="BK34" s="366"/>
      <c r="BL34" s="445"/>
      <c r="BM34" s="367"/>
      <c r="BN34" s="519"/>
      <c r="BO34" s="367"/>
      <c r="BP34" s="444"/>
    </row>
    <row r="35" spans="1:69" ht="12" customHeight="1">
      <c r="A35" s="538"/>
      <c r="B35" s="538"/>
      <c r="C35" s="538"/>
      <c r="D35" s="538"/>
      <c r="E35" s="538"/>
      <c r="F35" s="538"/>
      <c r="G35" s="538"/>
      <c r="H35" s="568"/>
      <c r="I35" s="569"/>
      <c r="J35" s="569"/>
      <c r="K35" s="569"/>
      <c r="L35" s="569"/>
      <c r="M35" s="569"/>
      <c r="N35" s="569"/>
      <c r="O35" s="569"/>
      <c r="P35" s="569"/>
      <c r="Q35" s="569"/>
      <c r="R35" s="569"/>
      <c r="S35" s="569"/>
      <c r="T35" s="569"/>
      <c r="U35" s="570"/>
      <c r="V35" s="228"/>
      <c r="W35" s="228"/>
      <c r="X35" s="228"/>
      <c r="Y35" s="228"/>
      <c r="Z35" s="228"/>
      <c r="AA35" s="228"/>
      <c r="AB35" s="228"/>
      <c r="AC35" s="228"/>
      <c r="AD35" s="228"/>
      <c r="AE35" s="228"/>
      <c r="AF35" s="228"/>
      <c r="AG35" s="228"/>
      <c r="AH35" s="228"/>
      <c r="AI35" s="228"/>
      <c r="AJ35" s="228"/>
      <c r="AK35" s="228"/>
      <c r="AL35" s="216"/>
      <c r="AM35" s="201"/>
      <c r="AN35" s="221"/>
      <c r="AO35" s="221"/>
      <c r="AP35" s="221"/>
      <c r="AQ35" s="221"/>
      <c r="AR35" s="221"/>
      <c r="AS35" s="221"/>
      <c r="AT35" s="221"/>
      <c r="AU35" s="17"/>
      <c r="AV35" s="366" t="s">
        <v>34</v>
      </c>
      <c r="AW35" s="367"/>
      <c r="AX35" s="447">
        <f ca="1">C31-12-2</f>
        <v>12</v>
      </c>
      <c r="AY35" s="448"/>
      <c r="AZ35" s="366" t="s">
        <v>53</v>
      </c>
      <c r="BA35" s="452">
        <f>AVERAGE(G18:H23)*2</f>
        <v>6.5</v>
      </c>
      <c r="BB35" s="367" t="s">
        <v>53</v>
      </c>
      <c r="BC35" s="415">
        <f>AVERAGE(I18:J23)</f>
        <v>1.0065458496110613</v>
      </c>
      <c r="BD35" s="367" t="s">
        <v>53</v>
      </c>
      <c r="BE35" s="417">
        <f>SUM(U18:V23)/AX31</f>
        <v>0.15384615384615385</v>
      </c>
      <c r="BF35" s="25"/>
      <c r="BG35" s="366" t="s">
        <v>34</v>
      </c>
      <c r="BH35" s="367"/>
      <c r="BI35" s="447">
        <f ca="1">C31-18-2</f>
        <v>6</v>
      </c>
      <c r="BJ35" s="448"/>
      <c r="BK35" s="544" t="s">
        <v>55</v>
      </c>
      <c r="BL35" s="546">
        <f>BA35</f>
        <v>6.5</v>
      </c>
      <c r="BM35" s="548" t="s">
        <v>55</v>
      </c>
      <c r="BN35" s="550">
        <f>BC35</f>
        <v>1.0065458496110613</v>
      </c>
      <c r="BO35" s="548" t="s">
        <v>55</v>
      </c>
      <c r="BP35" s="542">
        <f>BE35</f>
        <v>0.15384615384615385</v>
      </c>
    </row>
    <row r="36" spans="1:69" ht="12" customHeight="1">
      <c r="A36" s="217"/>
      <c r="B36" s="571" t="s">
        <v>131</v>
      </c>
      <c r="C36" s="571"/>
      <c r="D36" s="571"/>
      <c r="E36" s="571"/>
      <c r="F36" s="223"/>
      <c r="G36" s="223"/>
      <c r="H36" s="223"/>
      <c r="I36" s="223"/>
      <c r="J36" s="223"/>
      <c r="K36" s="223"/>
      <c r="L36" s="217"/>
      <c r="M36" s="223"/>
      <c r="N36" s="223"/>
      <c r="O36" s="218"/>
      <c r="P36" s="223"/>
      <c r="Q36" s="223"/>
      <c r="R36" s="223"/>
      <c r="S36" s="223"/>
      <c r="T36" s="223"/>
      <c r="U36" s="224"/>
      <c r="V36" s="220"/>
      <c r="W36" s="220"/>
      <c r="X36" s="220"/>
      <c r="Y36" s="215"/>
      <c r="Z36" s="201"/>
      <c r="AA36" s="216"/>
      <c r="AB36" s="201"/>
      <c r="AC36" s="221"/>
      <c r="AD36" s="221"/>
      <c r="AE36" s="221"/>
      <c r="AF36" s="221"/>
      <c r="AG36" s="221"/>
      <c r="AH36" s="221"/>
      <c r="AI36" s="221"/>
      <c r="AJ36" s="215"/>
      <c r="AK36" s="201"/>
      <c r="AL36" s="216"/>
      <c r="AM36" s="201"/>
      <c r="AN36" s="221"/>
      <c r="AO36" s="221"/>
      <c r="AP36" s="221"/>
      <c r="AQ36" s="221"/>
      <c r="AR36" s="221"/>
      <c r="AS36" s="221"/>
      <c r="AT36" s="221"/>
      <c r="AU36" s="18"/>
      <c r="AV36" s="366"/>
      <c r="AW36" s="367"/>
      <c r="AX36" s="449"/>
      <c r="AY36" s="450"/>
      <c r="AZ36" s="366"/>
      <c r="BA36" s="452"/>
      <c r="BB36" s="367"/>
      <c r="BC36" s="416"/>
      <c r="BD36" s="367"/>
      <c r="BE36" s="417"/>
      <c r="BF36" s="25"/>
      <c r="BG36" s="366"/>
      <c r="BH36" s="367"/>
      <c r="BI36" s="449"/>
      <c r="BJ36" s="450"/>
      <c r="BK36" s="545"/>
      <c r="BL36" s="547"/>
      <c r="BM36" s="549"/>
      <c r="BN36" s="551"/>
      <c r="BO36" s="549"/>
      <c r="BP36" s="543"/>
    </row>
    <row r="37" spans="1:69" ht="12" customHeight="1" thickBot="1">
      <c r="A37" s="217"/>
      <c r="B37" s="571"/>
      <c r="C37" s="571"/>
      <c r="D37" s="571"/>
      <c r="E37" s="571"/>
      <c r="F37" s="223"/>
      <c r="G37" s="223"/>
      <c r="H37" s="223"/>
      <c r="I37" s="223"/>
      <c r="J37" s="223"/>
      <c r="K37" s="223"/>
      <c r="L37" s="563" t="s">
        <v>136</v>
      </c>
      <c r="M37" s="563"/>
      <c r="N37" s="563"/>
      <c r="O37" s="218"/>
      <c r="P37" s="223"/>
      <c r="Q37" s="571" t="s">
        <v>146</v>
      </c>
      <c r="R37" s="571"/>
      <c r="S37" s="571"/>
      <c r="T37" s="571"/>
      <c r="X37" s="36"/>
      <c r="Y37" s="215"/>
      <c r="Z37" s="201"/>
      <c r="AA37" s="216"/>
      <c r="AB37" s="201"/>
      <c r="AC37" s="221"/>
      <c r="AD37" s="221"/>
      <c r="AE37" s="221"/>
      <c r="AF37" s="221"/>
      <c r="AG37" s="221"/>
      <c r="AH37" s="221"/>
      <c r="AI37" s="221"/>
      <c r="AJ37" s="215"/>
      <c r="AK37" s="201"/>
      <c r="AL37" s="216"/>
      <c r="AM37" s="201"/>
      <c r="AN37" s="221"/>
      <c r="AO37" s="221"/>
      <c r="AP37" s="221"/>
      <c r="AQ37" s="221"/>
      <c r="AR37" s="221"/>
      <c r="AS37" s="221"/>
      <c r="AT37" s="221"/>
      <c r="AU37" s="33"/>
      <c r="AV37" s="590" t="s">
        <v>50</v>
      </c>
      <c r="AW37" s="591"/>
      <c r="AX37" s="465">
        <f ca="1">AX33/AX35</f>
        <v>17.583333333333332</v>
      </c>
      <c r="AY37" s="466"/>
      <c r="AZ37" s="366" t="s">
        <v>54</v>
      </c>
      <c r="BA37" s="446">
        <f>BL37</f>
        <v>7.4</v>
      </c>
      <c r="BB37" s="367" t="s">
        <v>54</v>
      </c>
      <c r="BC37" s="446">
        <f>BN37</f>
        <v>1.0264788231974267</v>
      </c>
      <c r="BD37" s="367" t="s">
        <v>54</v>
      </c>
      <c r="BE37" s="444">
        <f>BP37</f>
        <v>0.10810810810810811</v>
      </c>
      <c r="BF37" s="25"/>
      <c r="BG37" s="590" t="s">
        <v>50</v>
      </c>
      <c r="BH37" s="591"/>
      <c r="BI37" s="465">
        <f ca="1">BI33/BI35</f>
        <v>35.5</v>
      </c>
      <c r="BJ37" s="466"/>
      <c r="BK37" s="366" t="s">
        <v>54</v>
      </c>
      <c r="BL37" s="452">
        <f>AVERAGE(G24:H28)*2</f>
        <v>7.4</v>
      </c>
      <c r="BM37" s="367" t="s">
        <v>54</v>
      </c>
      <c r="BN37" s="554">
        <f>AVERAGE(I24:J28)</f>
        <v>1.0264788231974267</v>
      </c>
      <c r="BO37" s="367" t="s">
        <v>54</v>
      </c>
      <c r="BP37" s="417">
        <f>SUM(U24:V28)/BI31</f>
        <v>0.10810810810810811</v>
      </c>
    </row>
    <row r="38" spans="1:69" ht="12" customHeight="1" thickBot="1">
      <c r="A38" s="217"/>
      <c r="B38" s="587" t="s">
        <v>128</v>
      </c>
      <c r="C38" s="578" t="str">
        <f>IF(支援効果集計!E27=0,"",支援効果集計!E27)</f>
        <v>好きなものシート</v>
      </c>
      <c r="D38" s="578"/>
      <c r="E38" s="578"/>
      <c r="F38" s="578"/>
      <c r="G38" s="578"/>
      <c r="H38" s="578"/>
      <c r="I38" s="578"/>
      <c r="J38" s="581">
        <f>IF(支援効果集計!H27=0,"",支援効果集計!H27)</f>
        <v>20</v>
      </c>
      <c r="K38" s="582"/>
      <c r="L38" s="564">
        <v>2</v>
      </c>
      <c r="M38" s="564"/>
      <c r="N38" s="556" t="s">
        <v>132</v>
      </c>
      <c r="O38" s="218"/>
      <c r="P38" s="223"/>
      <c r="Q38" s="571"/>
      <c r="R38" s="571"/>
      <c r="S38" s="571"/>
      <c r="T38" s="571"/>
      <c r="V38" s="280" t="s">
        <v>147</v>
      </c>
      <c r="Y38" s="279" t="s">
        <v>148</v>
      </c>
      <c r="Z38" s="215"/>
      <c r="AA38" s="201"/>
      <c r="AB38" s="279" t="s">
        <v>149</v>
      </c>
      <c r="AC38" s="201"/>
      <c r="AD38" s="221"/>
      <c r="AE38" s="221"/>
      <c r="AF38" s="221"/>
      <c r="AG38" s="221"/>
      <c r="AH38" s="221"/>
      <c r="AI38" s="221"/>
      <c r="AJ38" s="215"/>
      <c r="AK38" s="201"/>
      <c r="AL38" s="216"/>
      <c r="AM38" s="201"/>
      <c r="AN38" s="221"/>
      <c r="AO38" s="221"/>
      <c r="AP38" s="221"/>
      <c r="AQ38" s="221"/>
      <c r="AR38" s="221"/>
      <c r="AS38" s="221"/>
      <c r="AT38" s="221"/>
      <c r="AU38" s="33"/>
      <c r="AV38" s="592"/>
      <c r="AW38" s="593"/>
      <c r="AX38" s="467"/>
      <c r="AY38" s="468"/>
      <c r="AZ38" s="471"/>
      <c r="BA38" s="472"/>
      <c r="BB38" s="469"/>
      <c r="BC38" s="472"/>
      <c r="BD38" s="469"/>
      <c r="BE38" s="470"/>
      <c r="BF38" s="25"/>
      <c r="BG38" s="592"/>
      <c r="BH38" s="593"/>
      <c r="BI38" s="467"/>
      <c r="BJ38" s="468"/>
      <c r="BK38" s="471"/>
      <c r="BL38" s="553"/>
      <c r="BM38" s="469"/>
      <c r="BN38" s="555"/>
      <c r="BO38" s="469"/>
      <c r="BP38" s="552"/>
    </row>
    <row r="39" spans="1:69" ht="12" customHeight="1">
      <c r="A39" s="217"/>
      <c r="B39" s="588"/>
      <c r="C39" s="579"/>
      <c r="D39" s="579"/>
      <c r="E39" s="579"/>
      <c r="F39" s="579"/>
      <c r="G39" s="579"/>
      <c r="H39" s="579"/>
      <c r="I39" s="579"/>
      <c r="J39" s="583"/>
      <c r="K39" s="584"/>
      <c r="L39" s="564"/>
      <c r="M39" s="564"/>
      <c r="N39" s="556"/>
      <c r="O39" s="218"/>
      <c r="P39" s="223"/>
      <c r="R39" s="557"/>
      <c r="S39" s="558"/>
      <c r="T39" s="561" t="s">
        <v>132</v>
      </c>
      <c r="U39" s="223"/>
      <c r="V39" s="557"/>
      <c r="W39" s="558"/>
      <c r="X39" s="561" t="s">
        <v>132</v>
      </c>
      <c r="Y39" s="557"/>
      <c r="Z39" s="558"/>
      <c r="AA39" s="561" t="s">
        <v>132</v>
      </c>
      <c r="AB39" s="557"/>
      <c r="AC39" s="558"/>
      <c r="AD39" s="561" t="s">
        <v>132</v>
      </c>
      <c r="AE39" s="221"/>
      <c r="AF39" s="221"/>
      <c r="AG39" s="221"/>
      <c r="AH39" s="221"/>
      <c r="AI39" s="221"/>
      <c r="AJ39" s="215"/>
      <c r="AK39" s="201"/>
      <c r="AL39" s="216"/>
      <c r="AM39" s="201"/>
      <c r="AN39" s="221"/>
      <c r="AO39" s="221"/>
      <c r="AP39" s="221"/>
      <c r="AQ39" s="221"/>
      <c r="AR39" s="221"/>
      <c r="AS39" s="221"/>
      <c r="AT39" s="221"/>
      <c r="AU39" s="33"/>
      <c r="AV39" s="429" t="s">
        <v>35</v>
      </c>
      <c r="AW39" s="418"/>
      <c r="AX39" s="418"/>
      <c r="AY39" s="418">
        <f ca="1">AY13</f>
        <v>9.615384615384615</v>
      </c>
      <c r="AZ39" s="479"/>
      <c r="BA39" s="479" t="s">
        <v>36</v>
      </c>
      <c r="BB39" s="479"/>
      <c r="BC39" s="479"/>
      <c r="BD39" s="474">
        <v>1.66</v>
      </c>
      <c r="BE39" s="475"/>
      <c r="BF39" s="24"/>
      <c r="BG39" s="429" t="s">
        <v>35</v>
      </c>
      <c r="BH39" s="418"/>
      <c r="BI39" s="418"/>
      <c r="BJ39" s="418">
        <f ca="1">AY13</f>
        <v>9.615384615384615</v>
      </c>
      <c r="BK39" s="479"/>
      <c r="BL39" s="479" t="s">
        <v>36</v>
      </c>
      <c r="BM39" s="479"/>
      <c r="BN39" s="479"/>
      <c r="BO39" s="474">
        <v>1.66</v>
      </c>
      <c r="BP39" s="475"/>
    </row>
    <row r="40" spans="1:69" ht="12" customHeight="1">
      <c r="A40" s="217"/>
      <c r="B40" s="588" t="s">
        <v>129</v>
      </c>
      <c r="C40" s="579" t="str">
        <f>IF(支援効果集計!E28=0,"",支援効果集計!E28)</f>
        <v>リトム共有</v>
      </c>
      <c r="D40" s="579"/>
      <c r="E40" s="579"/>
      <c r="F40" s="579"/>
      <c r="G40" s="579"/>
      <c r="H40" s="579"/>
      <c r="I40" s="579"/>
      <c r="J40" s="583">
        <f>IF(支援効果集計!H28=0,"",支援効果集計!H28)</f>
        <v>270</v>
      </c>
      <c r="K40" s="584"/>
      <c r="L40" s="564">
        <v>106</v>
      </c>
      <c r="M40" s="564"/>
      <c r="N40" s="556" t="s">
        <v>132</v>
      </c>
      <c r="O40" s="218"/>
      <c r="P40" s="223"/>
      <c r="R40" s="559"/>
      <c r="S40" s="560"/>
      <c r="T40" s="562"/>
      <c r="U40" s="223"/>
      <c r="V40" s="559"/>
      <c r="W40" s="560"/>
      <c r="X40" s="562"/>
      <c r="Y40" s="559"/>
      <c r="Z40" s="560"/>
      <c r="AA40" s="562"/>
      <c r="AB40" s="559"/>
      <c r="AC40" s="560"/>
      <c r="AD40" s="562"/>
      <c r="AE40" s="221"/>
      <c r="AF40" s="221"/>
      <c r="AG40" s="221"/>
      <c r="AH40" s="221"/>
      <c r="AI40" s="221"/>
      <c r="AJ40" s="215"/>
      <c r="AK40" s="201"/>
      <c r="AL40" s="216"/>
      <c r="AM40" s="201"/>
      <c r="AN40" s="221"/>
      <c r="AO40" s="221"/>
      <c r="AP40" s="221"/>
      <c r="AQ40" s="221"/>
      <c r="AR40" s="221"/>
      <c r="AS40" s="221"/>
      <c r="AT40" s="221"/>
      <c r="AU40" s="33"/>
      <c r="AV40" s="366"/>
      <c r="AW40" s="367"/>
      <c r="AX40" s="367"/>
      <c r="AY40" s="367"/>
      <c r="AZ40" s="367"/>
      <c r="BA40" s="367"/>
      <c r="BB40" s="367"/>
      <c r="BC40" s="367"/>
      <c r="BD40" s="476"/>
      <c r="BE40" s="477"/>
      <c r="BF40" s="24"/>
      <c r="BG40" s="366"/>
      <c r="BH40" s="367"/>
      <c r="BI40" s="367"/>
      <c r="BJ40" s="367"/>
      <c r="BK40" s="367"/>
      <c r="BL40" s="367"/>
      <c r="BM40" s="367"/>
      <c r="BN40" s="367"/>
      <c r="BO40" s="476"/>
      <c r="BP40" s="477"/>
    </row>
    <row r="41" spans="1:69" ht="12" customHeight="1">
      <c r="A41" s="217"/>
      <c r="B41" s="588"/>
      <c r="C41" s="579"/>
      <c r="D41" s="579"/>
      <c r="E41" s="579"/>
      <c r="F41" s="579"/>
      <c r="G41" s="579"/>
      <c r="H41" s="579"/>
      <c r="I41" s="579"/>
      <c r="J41" s="583"/>
      <c r="K41" s="584"/>
      <c r="L41" s="564"/>
      <c r="M41" s="564"/>
      <c r="N41" s="556"/>
      <c r="O41" s="218"/>
      <c r="P41" s="223"/>
      <c r="Q41" s="223"/>
      <c r="R41" s="223"/>
      <c r="S41" s="223"/>
      <c r="T41" s="223"/>
      <c r="U41" s="225"/>
      <c r="V41" s="225"/>
      <c r="W41" s="225"/>
      <c r="X41" s="225"/>
      <c r="Y41" s="215"/>
      <c r="Z41" s="201"/>
      <c r="AA41" s="216"/>
      <c r="AB41" s="201"/>
      <c r="AC41" s="221"/>
      <c r="AD41" s="221"/>
      <c r="AE41" s="221"/>
      <c r="AF41" s="221"/>
      <c r="AG41" s="221"/>
      <c r="AH41" s="221"/>
      <c r="AI41" s="221"/>
      <c r="AJ41" s="215"/>
      <c r="AK41" s="201"/>
      <c r="AL41" s="216"/>
      <c r="AM41" s="201"/>
      <c r="AN41" s="221"/>
      <c r="AO41" s="221"/>
      <c r="AP41" s="221"/>
      <c r="AQ41" s="221"/>
      <c r="AR41" s="221"/>
      <c r="AS41" s="221"/>
      <c r="AT41" s="221"/>
      <c r="AU41" s="33"/>
      <c r="AV41" s="366" t="s">
        <v>37</v>
      </c>
      <c r="AW41" s="367"/>
      <c r="AX41" s="367"/>
      <c r="AY41" s="484"/>
      <c r="AZ41" s="484"/>
      <c r="BA41" s="367" t="s">
        <v>38</v>
      </c>
      <c r="BB41" s="367"/>
      <c r="BC41" s="367"/>
      <c r="BD41" s="476">
        <f>AX31/12/AVERAGE(W18:X23)</f>
        <v>1.0263157894736843</v>
      </c>
      <c r="BE41" s="477"/>
      <c r="BF41" s="26"/>
      <c r="BG41" s="366" t="s">
        <v>37</v>
      </c>
      <c r="BH41" s="367"/>
      <c r="BI41" s="367"/>
      <c r="BJ41" s="484"/>
      <c r="BK41" s="484"/>
      <c r="BL41" s="367" t="s">
        <v>38</v>
      </c>
      <c r="BM41" s="367"/>
      <c r="BN41" s="367"/>
      <c r="BO41" s="476">
        <f>BI31/12/AVERAGE(W24:X28)</f>
        <v>0.79059829059829068</v>
      </c>
      <c r="BP41" s="477"/>
    </row>
    <row r="42" spans="1:69" ht="12" customHeight="1">
      <c r="A42" s="217"/>
      <c r="B42" s="588" t="s">
        <v>130</v>
      </c>
      <c r="C42" s="579" t="str">
        <f>IF(支援効果集計!E29=0,"",支援効果集計!E29)</f>
        <v>グッジョブ</v>
      </c>
      <c r="D42" s="579"/>
      <c r="E42" s="579"/>
      <c r="F42" s="579"/>
      <c r="G42" s="579"/>
      <c r="H42" s="579"/>
      <c r="I42" s="579"/>
      <c r="J42" s="583">
        <f>IF(支援効果集計!H29=0,"",支援効果集計!H29)</f>
        <v>76</v>
      </c>
      <c r="K42" s="584"/>
      <c r="L42" s="564">
        <v>40</v>
      </c>
      <c r="M42" s="564"/>
      <c r="N42" s="556" t="s">
        <v>132</v>
      </c>
      <c r="O42" s="218"/>
      <c r="P42" s="223"/>
      <c r="Q42" s="281" t="s">
        <v>150</v>
      </c>
      <c r="R42" s="572"/>
      <c r="S42" s="573"/>
      <c r="T42" s="573"/>
      <c r="U42" s="573"/>
      <c r="V42" s="573"/>
      <c r="W42" s="573"/>
      <c r="X42" s="573"/>
      <c r="Y42" s="573"/>
      <c r="Z42" s="573"/>
      <c r="AA42" s="573"/>
      <c r="AB42" s="573"/>
      <c r="AC42" s="573"/>
      <c r="AD42" s="574"/>
      <c r="AF42" s="221"/>
      <c r="AG42" s="221"/>
      <c r="AH42" s="221"/>
      <c r="AI42" s="221"/>
      <c r="AJ42" s="215"/>
      <c r="AK42" s="201"/>
      <c r="AL42" s="216"/>
      <c r="AM42" s="201"/>
      <c r="AN42" s="221"/>
      <c r="AO42" s="221"/>
      <c r="AP42" s="221"/>
      <c r="AQ42" s="221"/>
      <c r="AR42" s="221"/>
      <c r="AS42" s="221"/>
      <c r="AT42" s="221"/>
      <c r="AU42" s="33"/>
      <c r="AV42" s="366"/>
      <c r="AW42" s="367"/>
      <c r="AX42" s="367"/>
      <c r="AY42" s="484"/>
      <c r="AZ42" s="484"/>
      <c r="BA42" s="367"/>
      <c r="BB42" s="367"/>
      <c r="BC42" s="367"/>
      <c r="BD42" s="476"/>
      <c r="BE42" s="477"/>
      <c r="BF42" s="26"/>
      <c r="BG42" s="366"/>
      <c r="BH42" s="367"/>
      <c r="BI42" s="367"/>
      <c r="BJ42" s="484"/>
      <c r="BK42" s="484"/>
      <c r="BL42" s="367"/>
      <c r="BM42" s="367"/>
      <c r="BN42" s="367"/>
      <c r="BO42" s="476"/>
      <c r="BP42" s="477"/>
    </row>
    <row r="43" spans="1:69" ht="12" customHeight="1" thickBot="1">
      <c r="A43" s="217"/>
      <c r="B43" s="589"/>
      <c r="C43" s="580"/>
      <c r="D43" s="580"/>
      <c r="E43" s="580"/>
      <c r="F43" s="580"/>
      <c r="G43" s="580"/>
      <c r="H43" s="580"/>
      <c r="I43" s="580"/>
      <c r="J43" s="585"/>
      <c r="K43" s="586"/>
      <c r="L43" s="564"/>
      <c r="M43" s="564"/>
      <c r="N43" s="556"/>
      <c r="O43" s="218"/>
      <c r="P43" s="223"/>
      <c r="Q43" s="223"/>
      <c r="R43" s="575"/>
      <c r="S43" s="576"/>
      <c r="T43" s="576"/>
      <c r="U43" s="576"/>
      <c r="V43" s="576"/>
      <c r="W43" s="576"/>
      <c r="X43" s="576"/>
      <c r="Y43" s="576"/>
      <c r="Z43" s="576"/>
      <c r="AA43" s="576"/>
      <c r="AB43" s="576"/>
      <c r="AC43" s="576"/>
      <c r="AD43" s="577"/>
      <c r="AF43" s="221"/>
      <c r="AG43" s="221"/>
      <c r="AH43" s="221"/>
      <c r="AI43" s="221"/>
      <c r="AJ43" s="215"/>
      <c r="AK43" s="201"/>
      <c r="AL43" s="216"/>
      <c r="AM43" s="201"/>
      <c r="AN43" s="221"/>
      <c r="AO43" s="221"/>
      <c r="AP43" s="221"/>
      <c r="AQ43" s="221"/>
      <c r="AR43" s="221"/>
      <c r="AS43" s="221"/>
      <c r="AT43" s="221"/>
      <c r="AU43" s="33"/>
      <c r="AV43" s="366" t="s">
        <v>58</v>
      </c>
      <c r="AW43" s="367"/>
      <c r="AX43" s="367"/>
      <c r="AY43" s="367">
        <f ca="1">AY41-AY39</f>
        <v>-9.615384615384615</v>
      </c>
      <c r="AZ43" s="367"/>
      <c r="BA43" s="367" t="s">
        <v>39</v>
      </c>
      <c r="BB43" s="367"/>
      <c r="BC43" s="367"/>
      <c r="BD43" s="367">
        <f>BD41-BD39</f>
        <v>-0.63368421052631563</v>
      </c>
      <c r="BE43" s="488"/>
      <c r="BF43" s="24"/>
      <c r="BG43" s="366" t="s">
        <v>58</v>
      </c>
      <c r="BH43" s="367"/>
      <c r="BI43" s="367"/>
      <c r="BJ43" s="367">
        <f ca="1">BJ41-BJ39</f>
        <v>-9.615384615384615</v>
      </c>
      <c r="BK43" s="367"/>
      <c r="BL43" s="367" t="s">
        <v>39</v>
      </c>
      <c r="BM43" s="367"/>
      <c r="BN43" s="367"/>
      <c r="BO43" s="367">
        <f>BO41-BO39</f>
        <v>-0.86940170940170924</v>
      </c>
      <c r="BP43" s="488"/>
    </row>
    <row r="44" spans="1:69" ht="12" customHeight="1">
      <c r="A44" s="217"/>
      <c r="B44" s="222"/>
      <c r="C44" s="222"/>
      <c r="D44" s="222"/>
      <c r="E44" s="222"/>
      <c r="F44" s="223"/>
      <c r="G44" s="223"/>
      <c r="H44" s="223"/>
      <c r="I44" s="223"/>
      <c r="J44" s="223"/>
      <c r="K44" s="223"/>
      <c r="L44" s="217"/>
      <c r="M44" s="223"/>
      <c r="N44" s="223"/>
      <c r="O44" s="218"/>
      <c r="P44" s="223"/>
      <c r="Q44" s="223"/>
      <c r="R44" s="223"/>
      <c r="S44" s="223"/>
      <c r="T44" s="223"/>
      <c r="U44" s="220"/>
      <c r="V44" s="214"/>
      <c r="W44" s="226"/>
      <c r="X44" s="226"/>
      <c r="Y44" s="215"/>
      <c r="Z44" s="201"/>
      <c r="AA44" s="216"/>
      <c r="AB44" s="201"/>
      <c r="AC44" s="221"/>
      <c r="AD44" s="221"/>
      <c r="AE44" s="221"/>
      <c r="AF44" s="221"/>
      <c r="AG44" s="221"/>
      <c r="AH44" s="221"/>
      <c r="AI44" s="221"/>
      <c r="AJ44" s="215"/>
      <c r="AK44" s="201"/>
      <c r="AL44" s="216"/>
      <c r="AM44" s="201"/>
      <c r="AN44" s="221"/>
      <c r="AO44" s="221"/>
      <c r="AP44" s="221"/>
      <c r="AQ44" s="221"/>
      <c r="AR44" s="221"/>
      <c r="AS44" s="221"/>
      <c r="AT44" s="221"/>
      <c r="AU44" s="33"/>
      <c r="AV44" s="366"/>
      <c r="AW44" s="367"/>
      <c r="AX44" s="367"/>
      <c r="AY44" s="367"/>
      <c r="AZ44" s="367"/>
      <c r="BA44" s="367"/>
      <c r="BB44" s="367"/>
      <c r="BC44" s="367"/>
      <c r="BD44" s="367"/>
      <c r="BE44" s="488"/>
      <c r="BF44" s="24"/>
      <c r="BG44" s="366"/>
      <c r="BH44" s="367"/>
      <c r="BI44" s="367"/>
      <c r="BJ44" s="367"/>
      <c r="BK44" s="367"/>
      <c r="BL44" s="367"/>
      <c r="BM44" s="367"/>
      <c r="BN44" s="367"/>
      <c r="BO44" s="367"/>
      <c r="BP44" s="488"/>
    </row>
    <row r="45" spans="1:69" s="18" customFormat="1" ht="12" customHeight="1">
      <c r="A45" s="59"/>
      <c r="B45" s="35"/>
      <c r="C45" s="35"/>
      <c r="D45" s="35"/>
      <c r="L45" s="35"/>
      <c r="M45" s="59"/>
      <c r="N45" s="35"/>
      <c r="O45" s="35"/>
      <c r="P45" s="35"/>
      <c r="Q45" s="35"/>
      <c r="R45" s="35"/>
      <c r="S45" s="35"/>
      <c r="T45" s="35"/>
      <c r="U45" s="35"/>
      <c r="V45" s="35"/>
      <c r="W45" s="35"/>
      <c r="X45" s="35"/>
      <c r="Y45" s="215"/>
      <c r="Z45" s="201"/>
      <c r="AA45" s="216"/>
      <c r="AB45" s="201"/>
      <c r="AC45" s="221"/>
      <c r="AD45" s="221"/>
      <c r="AE45" s="221"/>
      <c r="AF45" s="221"/>
      <c r="AG45" s="221"/>
      <c r="AH45" s="221"/>
      <c r="AI45" s="221"/>
      <c r="AJ45" s="215"/>
      <c r="AK45" s="201"/>
      <c r="AL45" s="216"/>
      <c r="AM45" s="201"/>
      <c r="AN45" s="221"/>
      <c r="AO45" s="221"/>
      <c r="AP45" s="221"/>
      <c r="AQ45" s="221"/>
      <c r="AR45" s="221"/>
      <c r="AS45" s="221"/>
      <c r="AT45" s="221"/>
      <c r="AU45" s="33"/>
      <c r="AV45" s="368" t="s">
        <v>40</v>
      </c>
      <c r="AW45" s="367"/>
      <c r="AX45" s="367"/>
      <c r="AY45" s="367">
        <f ca="1">(AY41*AY47)-AX29</f>
        <v>-250</v>
      </c>
      <c r="AZ45" s="367"/>
      <c r="BA45" s="367" t="s">
        <v>41</v>
      </c>
      <c r="BB45" s="367"/>
      <c r="BC45" s="367"/>
      <c r="BD45" s="465">
        <f>AX31/BD41</f>
        <v>38</v>
      </c>
      <c r="BE45" s="489"/>
      <c r="BF45" s="27"/>
      <c r="BG45" s="368" t="s">
        <v>40</v>
      </c>
      <c r="BH45" s="367"/>
      <c r="BI45" s="367"/>
      <c r="BJ45" s="367">
        <f ca="1">(BJ41*BJ47)-BI29</f>
        <v>-250</v>
      </c>
      <c r="BK45" s="367"/>
      <c r="BL45" s="367" t="s">
        <v>41</v>
      </c>
      <c r="BM45" s="367"/>
      <c r="BN45" s="367"/>
      <c r="BO45" s="465">
        <f>BI31/BO41</f>
        <v>46.8</v>
      </c>
      <c r="BP45" s="489"/>
      <c r="BQ45" s="21"/>
    </row>
    <row r="46" spans="1:69" ht="12" customHeight="1" thickBot="1">
      <c r="A46" s="217"/>
      <c r="B46" s="201"/>
      <c r="C46" s="216"/>
      <c r="D46" s="220"/>
      <c r="L46" s="220"/>
      <c r="M46" s="217"/>
      <c r="N46" s="201"/>
      <c r="O46" s="216"/>
      <c r="P46" s="220"/>
      <c r="Q46" s="220"/>
      <c r="R46" s="220"/>
      <c r="S46" s="219"/>
      <c r="T46" s="201"/>
      <c r="U46" s="220"/>
      <c r="V46" s="214"/>
      <c r="W46" s="201"/>
      <c r="X46" s="220"/>
      <c r="Y46" s="215"/>
      <c r="Z46" s="201"/>
      <c r="AA46" s="216"/>
      <c r="AB46" s="201"/>
      <c r="AC46" s="221"/>
      <c r="AD46" s="221"/>
      <c r="AE46" s="221"/>
      <c r="AF46" s="221"/>
      <c r="AG46" s="221"/>
      <c r="AH46" s="221"/>
      <c r="AI46" s="221"/>
      <c r="AJ46" s="215"/>
      <c r="AK46" s="201"/>
      <c r="AL46" s="216"/>
      <c r="AM46" s="201"/>
      <c r="AN46" s="221"/>
      <c r="AO46" s="221"/>
      <c r="AP46" s="221"/>
      <c r="AQ46" s="221"/>
      <c r="AR46" s="221"/>
      <c r="AS46" s="221"/>
      <c r="AT46" s="221"/>
      <c r="AU46" s="33"/>
      <c r="AV46" s="369"/>
      <c r="AW46" s="370"/>
      <c r="AX46" s="370"/>
      <c r="AY46" s="370"/>
      <c r="AZ46" s="370"/>
      <c r="BA46" s="370"/>
      <c r="BB46" s="370"/>
      <c r="BC46" s="370"/>
      <c r="BD46" s="467"/>
      <c r="BE46" s="496"/>
      <c r="BF46" s="27"/>
      <c r="BG46" s="369"/>
      <c r="BH46" s="370"/>
      <c r="BI46" s="370"/>
      <c r="BJ46" s="370"/>
      <c r="BK46" s="370"/>
      <c r="BL46" s="370"/>
      <c r="BM46" s="370"/>
      <c r="BN46" s="370"/>
      <c r="BO46" s="467"/>
      <c r="BP46" s="496"/>
    </row>
    <row r="47" spans="1:69" ht="12" customHeight="1">
      <c r="A47" s="217"/>
      <c r="B47" s="201"/>
      <c r="C47" s="216"/>
      <c r="D47" s="220"/>
      <c r="L47" s="220"/>
      <c r="M47" s="217"/>
      <c r="N47" s="201"/>
      <c r="O47" s="216"/>
      <c r="P47" s="220"/>
      <c r="Q47" s="220"/>
      <c r="R47" s="220"/>
      <c r="S47" s="219"/>
      <c r="T47" s="201"/>
      <c r="U47" s="220"/>
      <c r="V47" s="214"/>
      <c r="W47" s="216"/>
      <c r="X47" s="220"/>
      <c r="Y47" s="215"/>
      <c r="Z47" s="201"/>
      <c r="AA47" s="216"/>
      <c r="AB47" s="201"/>
      <c r="AC47" s="221"/>
      <c r="AD47" s="221"/>
      <c r="AE47" s="221"/>
      <c r="AF47" s="221"/>
      <c r="AG47" s="221"/>
      <c r="AH47" s="221"/>
      <c r="AI47" s="221"/>
      <c r="AJ47" s="215"/>
      <c r="AK47" s="201"/>
      <c r="AL47" s="216"/>
      <c r="AM47" s="201"/>
      <c r="AN47" s="221"/>
      <c r="AO47" s="221"/>
      <c r="AP47" s="221"/>
      <c r="AQ47" s="221"/>
      <c r="AR47" s="221"/>
      <c r="AS47" s="221"/>
      <c r="AT47" s="221"/>
      <c r="AU47" s="33"/>
      <c r="AV47" s="429" t="s">
        <v>42</v>
      </c>
      <c r="AW47" s="418"/>
      <c r="AX47" s="418"/>
      <c r="AY47" s="418">
        <f ca="1">C31</f>
        <v>26</v>
      </c>
      <c r="AZ47" s="418"/>
      <c r="BA47" s="418" t="s">
        <v>43</v>
      </c>
      <c r="BB47" s="418"/>
      <c r="BC47" s="418"/>
      <c r="BD47" s="491">
        <f ca="1">AY39*AY47*AY49*1.015</f>
        <v>3642581.2499999995</v>
      </c>
      <c r="BE47" s="492"/>
      <c r="BF47" s="28"/>
      <c r="BG47" s="429" t="s">
        <v>42</v>
      </c>
      <c r="BH47" s="418"/>
      <c r="BI47" s="418"/>
      <c r="BJ47" s="418">
        <f ca="1">C31</f>
        <v>26</v>
      </c>
      <c r="BK47" s="418"/>
      <c r="BL47" s="418" t="s">
        <v>43</v>
      </c>
      <c r="BM47" s="418"/>
      <c r="BN47" s="418"/>
      <c r="BO47" s="491">
        <f ca="1">BJ39*BJ47*BJ49*1.015</f>
        <v>3642581.2499999995</v>
      </c>
      <c r="BP47" s="492"/>
    </row>
    <row r="48" spans="1:69" ht="12" customHeight="1">
      <c r="A48" s="217"/>
      <c r="B48" s="201"/>
      <c r="C48" s="216"/>
      <c r="D48" s="220"/>
      <c r="L48" s="220"/>
      <c r="M48" s="217"/>
      <c r="N48" s="201"/>
      <c r="O48" s="216"/>
      <c r="P48" s="220"/>
      <c r="Q48" s="220"/>
      <c r="R48" s="220"/>
      <c r="S48" s="219"/>
      <c r="T48" s="201"/>
      <c r="U48" s="220"/>
      <c r="V48" s="214"/>
      <c r="W48" s="216"/>
      <c r="X48" s="220"/>
      <c r="Y48" s="215"/>
      <c r="Z48" s="201"/>
      <c r="AA48" s="216"/>
      <c r="AB48" s="201"/>
      <c r="AC48" s="221"/>
      <c r="AD48" s="221"/>
      <c r="AE48" s="221"/>
      <c r="AF48" s="221"/>
      <c r="AG48" s="221"/>
      <c r="AH48" s="221"/>
      <c r="AI48" s="221"/>
      <c r="AJ48" s="215"/>
      <c r="AK48" s="201"/>
      <c r="AL48" s="216"/>
      <c r="AM48" s="201"/>
      <c r="AN48" s="221"/>
      <c r="AO48" s="221"/>
      <c r="AP48" s="221"/>
      <c r="AQ48" s="221"/>
      <c r="AR48" s="221"/>
      <c r="AS48" s="221"/>
      <c r="AT48" s="221"/>
      <c r="AU48" s="33"/>
      <c r="AV48" s="366"/>
      <c r="AW48" s="367"/>
      <c r="AX48" s="367"/>
      <c r="AY48" s="367"/>
      <c r="AZ48" s="367"/>
      <c r="BA48" s="367"/>
      <c r="BB48" s="367"/>
      <c r="BC48" s="367"/>
      <c r="BD48" s="493"/>
      <c r="BE48" s="494"/>
      <c r="BF48" s="28"/>
      <c r="BG48" s="366"/>
      <c r="BH48" s="367"/>
      <c r="BI48" s="367"/>
      <c r="BJ48" s="367"/>
      <c r="BK48" s="367"/>
      <c r="BL48" s="367"/>
      <c r="BM48" s="367"/>
      <c r="BN48" s="367"/>
      <c r="BO48" s="493"/>
      <c r="BP48" s="494"/>
    </row>
    <row r="49" spans="1:69" ht="12" customHeight="1">
      <c r="A49" s="217"/>
      <c r="B49" s="201"/>
      <c r="C49" s="216"/>
      <c r="D49" s="220"/>
      <c r="L49" s="220"/>
      <c r="M49" s="217"/>
      <c r="N49" s="201"/>
      <c r="O49" s="216"/>
      <c r="P49" s="220"/>
      <c r="Q49" s="220"/>
      <c r="R49" s="220"/>
      <c r="S49" s="219"/>
      <c r="T49" s="201"/>
      <c r="U49" s="220"/>
      <c r="V49" s="214"/>
      <c r="W49" s="216"/>
      <c r="X49" s="220"/>
      <c r="Y49" s="215"/>
      <c r="Z49" s="201"/>
      <c r="AA49" s="216"/>
      <c r="AB49" s="201"/>
      <c r="AC49" s="221"/>
      <c r="AD49" s="221"/>
      <c r="AE49" s="221"/>
      <c r="AF49" s="221"/>
      <c r="AG49" s="221"/>
      <c r="AH49" s="221"/>
      <c r="AI49" s="221"/>
      <c r="AJ49" s="215"/>
      <c r="AK49" s="201"/>
      <c r="AL49" s="216"/>
      <c r="AM49" s="201"/>
      <c r="AN49" s="221"/>
      <c r="AO49" s="221"/>
      <c r="AP49" s="221"/>
      <c r="AQ49" s="221"/>
      <c r="AR49" s="221"/>
      <c r="AS49" s="221"/>
      <c r="AT49" s="221"/>
      <c r="AU49" s="16"/>
      <c r="AV49" s="366" t="s">
        <v>44</v>
      </c>
      <c r="AW49" s="367"/>
      <c r="AX49" s="367"/>
      <c r="AY49" s="497">
        <v>14355</v>
      </c>
      <c r="AZ49" s="497"/>
      <c r="BA49" s="367" t="s">
        <v>60</v>
      </c>
      <c r="BB49" s="367"/>
      <c r="BC49" s="367"/>
      <c r="BD49" s="493">
        <f ca="1">AY41*AY47*AY51</f>
        <v>0</v>
      </c>
      <c r="BE49" s="494"/>
      <c r="BF49" s="28"/>
      <c r="BG49" s="366" t="s">
        <v>44</v>
      </c>
      <c r="BH49" s="367"/>
      <c r="BI49" s="367"/>
      <c r="BJ49" s="497">
        <v>14355</v>
      </c>
      <c r="BK49" s="497"/>
      <c r="BL49" s="367" t="s">
        <v>60</v>
      </c>
      <c r="BM49" s="367"/>
      <c r="BN49" s="367"/>
      <c r="BO49" s="493">
        <f ca="1">BJ41*BJ47*BJ51</f>
        <v>0</v>
      </c>
      <c r="BP49" s="494"/>
      <c r="BQ49" s="18"/>
    </row>
    <row r="50" spans="1:69" ht="12" customHeight="1">
      <c r="A50" s="217"/>
      <c r="B50" s="201"/>
      <c r="C50" s="216"/>
      <c r="D50" s="220"/>
      <c r="L50" s="220"/>
      <c r="M50" s="217"/>
      <c r="N50" s="201"/>
      <c r="O50" s="216"/>
      <c r="P50" s="220"/>
      <c r="Q50" s="220"/>
      <c r="R50" s="220"/>
      <c r="S50" s="219"/>
      <c r="T50" s="201"/>
      <c r="U50" s="220"/>
      <c r="V50" s="214"/>
      <c r="W50" s="216"/>
      <c r="X50" s="220"/>
      <c r="Y50" s="215"/>
      <c r="Z50" s="201"/>
      <c r="AA50" s="216"/>
      <c r="AB50" s="201"/>
      <c r="AC50" s="221"/>
      <c r="AD50" s="221"/>
      <c r="AE50" s="221"/>
      <c r="AF50" s="221"/>
      <c r="AG50" s="221"/>
      <c r="AH50" s="221"/>
      <c r="AI50" s="221"/>
      <c r="AJ50" s="215"/>
      <c r="AK50" s="201"/>
      <c r="AL50" s="216"/>
      <c r="AM50" s="201"/>
      <c r="AN50" s="221"/>
      <c r="AO50" s="221"/>
      <c r="AP50" s="221"/>
      <c r="AQ50" s="221"/>
      <c r="AR50" s="221"/>
      <c r="AS50" s="221"/>
      <c r="AT50" s="221"/>
      <c r="AU50" s="16"/>
      <c r="AV50" s="366"/>
      <c r="AW50" s="367"/>
      <c r="AX50" s="367"/>
      <c r="AY50" s="497"/>
      <c r="AZ50" s="497"/>
      <c r="BA50" s="367"/>
      <c r="BB50" s="367"/>
      <c r="BC50" s="367"/>
      <c r="BD50" s="493"/>
      <c r="BE50" s="494"/>
      <c r="BF50" s="28"/>
      <c r="BG50" s="366"/>
      <c r="BH50" s="367"/>
      <c r="BI50" s="367"/>
      <c r="BJ50" s="497"/>
      <c r="BK50" s="497"/>
      <c r="BL50" s="367"/>
      <c r="BM50" s="367"/>
      <c r="BN50" s="367"/>
      <c r="BO50" s="493"/>
      <c r="BP50" s="494"/>
    </row>
    <row r="51" spans="1:69" ht="12" customHeight="1">
      <c r="A51" s="217"/>
      <c r="B51" s="201"/>
      <c r="C51" s="216"/>
      <c r="D51" s="220"/>
      <c r="E51" s="220"/>
      <c r="F51" s="220"/>
      <c r="G51" s="219"/>
      <c r="H51" s="201"/>
      <c r="I51" s="220"/>
      <c r="J51" s="214"/>
      <c r="K51" s="216"/>
      <c r="L51" s="220"/>
      <c r="M51" s="217"/>
      <c r="N51" s="201"/>
      <c r="O51" s="216"/>
      <c r="P51" s="220"/>
      <c r="Q51" s="220"/>
      <c r="R51" s="220"/>
      <c r="S51" s="219"/>
      <c r="T51" s="201"/>
      <c r="U51" s="220"/>
      <c r="V51" s="214"/>
      <c r="W51" s="216"/>
      <c r="X51" s="220"/>
      <c r="Y51" s="215"/>
      <c r="Z51" s="201"/>
      <c r="AA51" s="216"/>
      <c r="AB51" s="201"/>
      <c r="AC51" s="221"/>
      <c r="AD51" s="221"/>
      <c r="AE51" s="221"/>
      <c r="AF51" s="221"/>
      <c r="AG51" s="221"/>
      <c r="AH51" s="221"/>
      <c r="AI51" s="221"/>
      <c r="AJ51" s="215"/>
      <c r="AK51" s="201"/>
      <c r="AL51" s="216"/>
      <c r="AM51" s="201"/>
      <c r="AN51" s="222"/>
      <c r="AO51" s="222"/>
      <c r="AP51" s="222"/>
      <c r="AQ51" s="222"/>
      <c r="AR51" s="222"/>
      <c r="AS51" s="222"/>
      <c r="AT51" s="222"/>
      <c r="AU51" s="16"/>
      <c r="AV51" s="366" t="s">
        <v>45</v>
      </c>
      <c r="AW51" s="367"/>
      <c r="AX51" s="367"/>
      <c r="AY51" s="497">
        <f>AY25</f>
        <v>14355</v>
      </c>
      <c r="AZ51" s="497"/>
      <c r="BA51" s="367" t="s">
        <v>59</v>
      </c>
      <c r="BB51" s="367"/>
      <c r="BC51" s="367"/>
      <c r="BD51" s="499">
        <f ca="1">BD49-BD47</f>
        <v>-3642581.2499999995</v>
      </c>
      <c r="BE51" s="500"/>
      <c r="BF51" s="28"/>
      <c r="BG51" s="366" t="s">
        <v>45</v>
      </c>
      <c r="BH51" s="367"/>
      <c r="BI51" s="367"/>
      <c r="BJ51" s="497">
        <f>AY25</f>
        <v>14355</v>
      </c>
      <c r="BK51" s="497"/>
      <c r="BL51" s="367" t="s">
        <v>59</v>
      </c>
      <c r="BM51" s="367"/>
      <c r="BN51" s="367"/>
      <c r="BO51" s="499">
        <f ca="1">BO49-BO47</f>
        <v>-3642581.2499999995</v>
      </c>
      <c r="BP51" s="500"/>
    </row>
    <row r="52" spans="1:69" ht="12" customHeight="1" thickBot="1">
      <c r="A52" s="217"/>
      <c r="B52" s="201"/>
      <c r="C52" s="216"/>
      <c r="D52" s="220"/>
      <c r="E52" s="220"/>
      <c r="F52" s="220"/>
      <c r="G52" s="219"/>
      <c r="H52" s="201"/>
      <c r="I52" s="220"/>
      <c r="J52" s="214"/>
      <c r="K52" s="216"/>
      <c r="L52" s="220"/>
      <c r="M52" s="217"/>
      <c r="N52" s="201"/>
      <c r="O52" s="216"/>
      <c r="P52" s="220"/>
      <c r="Q52" s="220"/>
      <c r="R52" s="220"/>
      <c r="S52" s="219"/>
      <c r="T52" s="201"/>
      <c r="U52" s="220"/>
      <c r="V52" s="214"/>
      <c r="W52" s="216"/>
      <c r="X52" s="220"/>
      <c r="Y52" s="215"/>
      <c r="Z52" s="201"/>
      <c r="AA52" s="216"/>
      <c r="AB52" s="201"/>
      <c r="AC52" s="227"/>
      <c r="AD52" s="227"/>
      <c r="AE52" s="227"/>
      <c r="AF52" s="227"/>
      <c r="AG52" s="227"/>
      <c r="AH52" s="227"/>
      <c r="AI52" s="227"/>
      <c r="AJ52" s="215"/>
      <c r="AK52" s="201"/>
      <c r="AL52" s="216"/>
      <c r="AM52" s="201"/>
      <c r="AN52" s="222"/>
      <c r="AO52" s="222"/>
      <c r="AP52" s="222"/>
      <c r="AQ52" s="222"/>
      <c r="AR52" s="222"/>
      <c r="AS52" s="222"/>
      <c r="AT52" s="222"/>
      <c r="AU52" s="16"/>
      <c r="AV52" s="471"/>
      <c r="AW52" s="469"/>
      <c r="AX52" s="469"/>
      <c r="AY52" s="498"/>
      <c r="AZ52" s="498"/>
      <c r="BA52" s="469"/>
      <c r="BB52" s="469"/>
      <c r="BC52" s="469"/>
      <c r="BD52" s="501"/>
      <c r="BE52" s="502"/>
      <c r="BF52" s="28"/>
      <c r="BG52" s="471"/>
      <c r="BH52" s="469"/>
      <c r="BI52" s="469"/>
      <c r="BJ52" s="498"/>
      <c r="BK52" s="498"/>
      <c r="BL52" s="469"/>
      <c r="BM52" s="469"/>
      <c r="BN52" s="469"/>
      <c r="BO52" s="501"/>
      <c r="BP52" s="502"/>
    </row>
    <row r="53" spans="1:69" ht="12" customHeight="1">
      <c r="A53" s="36"/>
      <c r="B53" s="220"/>
      <c r="C53" s="220"/>
      <c r="D53" s="220"/>
      <c r="E53" s="220"/>
      <c r="F53" s="220"/>
      <c r="G53" s="220"/>
      <c r="H53" s="220"/>
      <c r="I53" s="220"/>
      <c r="J53" s="220"/>
      <c r="K53" s="220"/>
      <c r="L53" s="220"/>
      <c r="M53" s="220"/>
      <c r="N53" s="220"/>
      <c r="O53" s="220"/>
      <c r="P53" s="220"/>
      <c r="Q53" s="220"/>
      <c r="R53" s="220"/>
      <c r="S53" s="36"/>
      <c r="T53" s="36"/>
      <c r="U53" s="36"/>
      <c r="V53" s="36"/>
      <c r="W53" s="229"/>
      <c r="X53" s="201"/>
      <c r="Y53" s="230"/>
      <c r="Z53" s="34"/>
      <c r="AA53" s="34"/>
      <c r="AB53" s="34"/>
      <c r="AC53" s="34"/>
      <c r="AD53" s="34"/>
      <c r="AE53" s="34"/>
      <c r="AF53" s="34"/>
      <c r="AG53" s="34"/>
      <c r="AH53" s="229"/>
      <c r="AI53" s="201"/>
      <c r="AJ53" s="230"/>
      <c r="AK53" s="34"/>
      <c r="AL53" s="34"/>
      <c r="AM53" s="34"/>
      <c r="AN53" s="34"/>
      <c r="AO53" s="34"/>
      <c r="AP53" s="34"/>
      <c r="AQ53" s="34"/>
      <c r="AR53" s="34"/>
      <c r="AS53" s="34"/>
      <c r="AT53" s="34"/>
      <c r="AU53" s="34"/>
      <c r="AV53" s="82"/>
      <c r="AW53" s="82"/>
      <c r="AX53" s="29"/>
      <c r="AY53" s="30"/>
      <c r="AZ53" s="30"/>
      <c r="BA53" s="24"/>
      <c r="BB53" s="24"/>
      <c r="BC53" s="24"/>
      <c r="BD53" s="28"/>
      <c r="BE53" s="28"/>
      <c r="BF53" s="39"/>
    </row>
    <row r="54" spans="1:69" ht="12" customHeight="1">
      <c r="A54" s="36"/>
      <c r="B54" s="37"/>
      <c r="C54" s="37"/>
      <c r="D54" s="37"/>
      <c r="E54" s="37"/>
      <c r="F54" s="37"/>
      <c r="G54" s="37"/>
      <c r="H54" s="37"/>
      <c r="I54" s="37"/>
      <c r="J54" s="37"/>
      <c r="K54" s="37"/>
      <c r="L54" s="37"/>
      <c r="M54" s="37"/>
      <c r="N54" s="37"/>
      <c r="O54" s="37"/>
      <c r="P54" s="37"/>
      <c r="Q54" s="37"/>
      <c r="R54" s="37"/>
      <c r="S54" s="38"/>
      <c r="T54" s="38"/>
      <c r="U54" s="38"/>
      <c r="V54" s="38"/>
      <c r="W54" s="38"/>
      <c r="X54" s="38"/>
      <c r="Y54" s="3"/>
      <c r="Z54" s="8"/>
      <c r="AA54" s="9"/>
      <c r="AB54" s="10"/>
      <c r="AC54" s="10"/>
      <c r="AD54" s="10"/>
      <c r="AE54" s="10"/>
      <c r="AF54" s="10"/>
      <c r="AG54" s="10"/>
      <c r="AH54" s="10"/>
      <c r="AI54" s="10"/>
      <c r="AJ54" s="3"/>
      <c r="AK54" s="8"/>
      <c r="AL54" s="9"/>
      <c r="AM54" s="10"/>
      <c r="AN54" s="10"/>
      <c r="AO54" s="10"/>
      <c r="AP54" s="10"/>
      <c r="AQ54" s="10"/>
      <c r="AR54" s="10"/>
      <c r="AS54" s="10"/>
      <c r="AT54" s="10"/>
      <c r="AU54" s="34"/>
      <c r="AV54" s="34"/>
      <c r="AW54" s="39"/>
      <c r="AX54" s="40"/>
      <c r="AY54" s="40"/>
      <c r="AZ54" s="30"/>
      <c r="BA54" s="24"/>
      <c r="BB54" s="24"/>
      <c r="BC54" s="24"/>
      <c r="BD54" s="28"/>
      <c r="BE54" s="28"/>
      <c r="BF54" s="39"/>
    </row>
    <row r="55" spans="1:69" ht="12" customHeight="1">
      <c r="A55" s="36"/>
      <c r="B55" s="37"/>
      <c r="C55" s="37"/>
      <c r="D55" s="37"/>
      <c r="E55" s="37"/>
      <c r="F55" s="37"/>
      <c r="G55" s="37"/>
      <c r="H55" s="37"/>
      <c r="I55" s="37"/>
      <c r="J55" s="37"/>
      <c r="K55" s="37"/>
      <c r="L55" s="37"/>
      <c r="M55" s="37"/>
      <c r="N55" s="37"/>
      <c r="O55" s="37"/>
      <c r="P55" s="37"/>
      <c r="Q55" s="37"/>
      <c r="R55" s="37"/>
      <c r="S55" s="38"/>
      <c r="T55" s="38"/>
      <c r="U55" s="38"/>
      <c r="V55" s="38"/>
      <c r="W55" s="38"/>
      <c r="X55" s="38"/>
      <c r="Y55" s="3"/>
      <c r="Z55" s="8"/>
      <c r="AA55" s="9"/>
      <c r="AB55" s="10"/>
      <c r="AC55" s="10"/>
      <c r="AD55" s="10"/>
      <c r="AE55" s="10"/>
      <c r="AF55" s="10"/>
      <c r="AG55" s="10"/>
      <c r="AH55" s="10"/>
      <c r="AI55" s="10"/>
      <c r="AJ55" s="3"/>
      <c r="AK55" s="8"/>
      <c r="AL55" s="9"/>
      <c r="AM55" s="10"/>
      <c r="AN55" s="10"/>
      <c r="AO55" s="10"/>
      <c r="AP55" s="10"/>
      <c r="AQ55" s="10"/>
      <c r="AR55" s="10"/>
      <c r="AS55" s="10"/>
      <c r="AT55" s="10"/>
      <c r="AU55" s="34"/>
      <c r="AV55" s="34"/>
      <c r="AW55" s="39"/>
      <c r="AX55" s="40"/>
      <c r="AY55" s="40"/>
      <c r="AZ55" s="30"/>
      <c r="BA55" s="24"/>
      <c r="BB55" s="24"/>
      <c r="BC55" s="24"/>
      <c r="BD55" s="28"/>
      <c r="BE55" s="28"/>
      <c r="BF55" s="39"/>
    </row>
    <row r="56" spans="1:69" ht="12" customHeight="1">
      <c r="A56" s="36"/>
      <c r="B56" s="37"/>
      <c r="C56" s="37"/>
      <c r="D56" s="37"/>
      <c r="E56" s="37"/>
      <c r="F56" s="37"/>
      <c r="G56" s="37"/>
      <c r="H56" s="37"/>
      <c r="I56" s="37"/>
      <c r="J56" s="37"/>
      <c r="K56" s="37"/>
      <c r="L56" s="37"/>
      <c r="M56" s="37"/>
      <c r="N56" s="37"/>
      <c r="O56" s="37"/>
      <c r="P56" s="37"/>
      <c r="Q56" s="37"/>
      <c r="R56" s="37"/>
      <c r="S56" s="38"/>
      <c r="T56" s="38"/>
      <c r="U56" s="38"/>
      <c r="V56" s="38"/>
      <c r="W56" s="38"/>
      <c r="X56" s="38"/>
      <c r="Y56" s="3"/>
      <c r="Z56" s="8"/>
      <c r="AA56" s="9"/>
      <c r="AB56" s="10"/>
      <c r="AC56" s="10"/>
      <c r="AD56" s="10"/>
      <c r="AE56" s="10"/>
      <c r="AF56" s="10"/>
      <c r="AG56" s="10"/>
      <c r="AH56" s="10"/>
      <c r="AI56" s="10"/>
      <c r="AJ56" s="3"/>
      <c r="AK56" s="8"/>
      <c r="AL56" s="9"/>
      <c r="AM56" s="10"/>
      <c r="AN56" s="10"/>
      <c r="AO56" s="10"/>
      <c r="AP56" s="10"/>
      <c r="AQ56" s="10"/>
      <c r="AR56" s="10"/>
      <c r="AS56" s="10"/>
      <c r="AT56" s="10"/>
      <c r="AU56" s="34"/>
      <c r="AV56" s="34"/>
      <c r="AW56" s="39"/>
      <c r="AX56" s="40"/>
      <c r="AY56" s="40"/>
      <c r="AZ56" s="30"/>
      <c r="BA56" s="24"/>
      <c r="BB56" s="24"/>
      <c r="BC56" s="24"/>
      <c r="BD56" s="28"/>
      <c r="BE56" s="28"/>
      <c r="BF56" s="39"/>
    </row>
    <row r="57" spans="1:69" ht="12" customHeight="1">
      <c r="A57" s="36"/>
      <c r="B57" s="37"/>
      <c r="C57" s="37"/>
      <c r="D57" s="37"/>
      <c r="E57" s="37"/>
      <c r="F57" s="37"/>
      <c r="G57" s="37"/>
      <c r="H57" s="37"/>
      <c r="I57" s="37"/>
      <c r="J57" s="37"/>
      <c r="K57" s="37"/>
      <c r="L57" s="37"/>
      <c r="M57" s="37"/>
      <c r="N57" s="37"/>
      <c r="O57" s="37"/>
      <c r="P57" s="37"/>
      <c r="Q57" s="37"/>
      <c r="R57" s="37"/>
      <c r="S57" s="38"/>
      <c r="T57" s="38"/>
      <c r="U57" s="38"/>
      <c r="V57" s="38"/>
      <c r="W57" s="38"/>
      <c r="X57" s="38"/>
      <c r="Y57" s="3"/>
      <c r="Z57" s="8"/>
      <c r="AA57" s="9"/>
      <c r="AB57" s="10"/>
      <c r="AC57" s="10"/>
      <c r="AD57" s="10"/>
      <c r="AE57" s="10"/>
      <c r="AF57" s="10"/>
      <c r="AG57" s="10"/>
      <c r="AH57" s="10"/>
      <c r="AI57" s="10"/>
      <c r="AJ57" s="3"/>
      <c r="AK57" s="8"/>
      <c r="AL57" s="9"/>
      <c r="AM57" s="10"/>
      <c r="AN57" s="10"/>
      <c r="AO57" s="10"/>
      <c r="AP57" s="10"/>
      <c r="AQ57" s="10"/>
      <c r="AR57" s="10"/>
      <c r="AS57" s="10"/>
      <c r="AT57" s="10"/>
      <c r="AU57" s="39"/>
      <c r="AV57" s="34"/>
      <c r="AW57" s="39"/>
      <c r="AX57" s="40"/>
      <c r="AY57" s="40"/>
      <c r="AZ57" s="30"/>
      <c r="BA57" s="24"/>
      <c r="BB57" s="24"/>
      <c r="BC57" s="24"/>
      <c r="BD57" s="28"/>
      <c r="BE57" s="28"/>
      <c r="BF57" s="39"/>
    </row>
    <row r="58" spans="1:69" ht="12" customHeight="1">
      <c r="A58" s="36"/>
      <c r="B58" s="37"/>
      <c r="C58" s="37"/>
      <c r="D58" s="37"/>
      <c r="E58" s="37"/>
      <c r="F58" s="37"/>
      <c r="G58" s="37"/>
      <c r="H58" s="37"/>
      <c r="I58" s="37"/>
      <c r="J58" s="37"/>
      <c r="K58" s="37"/>
      <c r="L58" s="37"/>
      <c r="M58" s="37"/>
      <c r="N58" s="37"/>
      <c r="O58" s="37"/>
      <c r="P58" s="37"/>
      <c r="Q58" s="37"/>
      <c r="R58" s="37"/>
      <c r="S58" s="38"/>
      <c r="T58" s="38"/>
      <c r="U58" s="38"/>
      <c r="V58" s="38"/>
      <c r="W58" s="38"/>
      <c r="X58" s="38"/>
      <c r="Y58" s="3"/>
      <c r="Z58" s="8"/>
      <c r="AA58" s="9"/>
      <c r="AB58" s="10"/>
      <c r="AC58" s="10"/>
      <c r="AD58" s="10"/>
      <c r="AE58" s="10"/>
      <c r="AF58" s="10"/>
      <c r="AG58" s="10"/>
      <c r="AH58" s="10"/>
      <c r="AI58" s="10"/>
      <c r="AJ58" s="3"/>
      <c r="AK58" s="8"/>
      <c r="AL58" s="9"/>
      <c r="AM58" s="10"/>
      <c r="AN58" s="10"/>
      <c r="AO58" s="10"/>
      <c r="AP58" s="10"/>
      <c r="AQ58" s="10"/>
      <c r="AR58" s="10"/>
      <c r="AS58" s="10"/>
      <c r="AT58" s="10"/>
      <c r="AU58" s="34"/>
      <c r="AV58" s="34"/>
      <c r="AW58" s="39"/>
      <c r="AX58" s="40"/>
      <c r="AY58" s="40"/>
      <c r="AZ58" s="30"/>
      <c r="BA58" s="24"/>
      <c r="BB58" s="24"/>
      <c r="BC58" s="24"/>
      <c r="BD58" s="28"/>
      <c r="BE58" s="28"/>
      <c r="BF58" s="39"/>
    </row>
    <row r="59" spans="1:69" ht="12" customHeight="1">
      <c r="A59" s="36"/>
      <c r="B59" s="37"/>
      <c r="C59" s="37"/>
      <c r="D59" s="37"/>
      <c r="E59" s="37"/>
      <c r="F59" s="37"/>
      <c r="G59" s="37"/>
      <c r="H59" s="37"/>
      <c r="I59" s="37"/>
      <c r="J59" s="37"/>
      <c r="K59" s="37"/>
      <c r="L59" s="37"/>
      <c r="M59" s="37"/>
      <c r="N59" s="37"/>
      <c r="O59" s="37"/>
      <c r="P59" s="37"/>
      <c r="Q59" s="37"/>
      <c r="R59" s="37"/>
      <c r="S59" s="38"/>
      <c r="T59" s="38"/>
      <c r="U59" s="38"/>
      <c r="V59" s="38"/>
      <c r="W59" s="38"/>
      <c r="X59" s="38"/>
      <c r="Y59" s="3"/>
      <c r="Z59" s="8"/>
      <c r="AA59" s="9"/>
      <c r="AB59" s="10"/>
      <c r="AC59" s="10"/>
      <c r="AD59" s="10"/>
      <c r="AE59" s="10"/>
      <c r="AF59" s="10"/>
      <c r="AG59" s="10"/>
      <c r="AH59" s="10"/>
      <c r="AI59" s="10"/>
      <c r="AJ59" s="3"/>
      <c r="AK59" s="8"/>
      <c r="AL59" s="9"/>
      <c r="AM59" s="10"/>
      <c r="AN59" s="10"/>
      <c r="AO59" s="10"/>
      <c r="AP59" s="10"/>
      <c r="AQ59" s="10"/>
      <c r="AR59" s="10"/>
      <c r="AS59" s="10"/>
      <c r="AT59" s="10"/>
      <c r="AU59" s="34"/>
      <c r="AV59" s="34"/>
      <c r="AW59" s="39"/>
      <c r="AX59" s="40"/>
      <c r="AY59" s="40"/>
      <c r="AZ59" s="30"/>
      <c r="BA59" s="24"/>
      <c r="BB59" s="24"/>
      <c r="BC59" s="24"/>
      <c r="BD59" s="28"/>
      <c r="BE59" s="28"/>
      <c r="BF59" s="39"/>
    </row>
    <row r="60" spans="1:69" ht="12" customHeight="1">
      <c r="A60" s="36"/>
      <c r="B60" s="37"/>
      <c r="C60" s="37"/>
      <c r="D60" s="37"/>
      <c r="E60" s="37"/>
      <c r="F60" s="37"/>
      <c r="G60" s="37"/>
      <c r="H60" s="37"/>
      <c r="I60" s="37"/>
      <c r="J60" s="37"/>
      <c r="K60" s="37"/>
      <c r="L60" s="37"/>
      <c r="M60" s="37"/>
      <c r="N60" s="37"/>
      <c r="O60" s="37"/>
      <c r="P60" s="37"/>
      <c r="Q60" s="37"/>
      <c r="R60" s="37"/>
      <c r="S60" s="38"/>
      <c r="T60" s="38"/>
      <c r="U60" s="38"/>
      <c r="V60" s="38"/>
      <c r="W60" s="38"/>
      <c r="X60" s="38"/>
      <c r="Y60" s="3"/>
      <c r="Z60" s="8"/>
      <c r="AA60" s="9"/>
      <c r="AB60" s="10"/>
      <c r="AC60" s="10"/>
      <c r="AD60" s="10"/>
      <c r="AE60" s="10"/>
      <c r="AF60" s="10"/>
      <c r="AG60" s="10"/>
      <c r="AH60" s="10"/>
      <c r="AI60" s="10"/>
      <c r="AJ60" s="3"/>
      <c r="AK60" s="8"/>
      <c r="AL60" s="9"/>
      <c r="AM60" s="10"/>
      <c r="AN60" s="10"/>
      <c r="AO60" s="10"/>
      <c r="AP60" s="10"/>
      <c r="AQ60" s="10"/>
      <c r="AR60" s="10"/>
      <c r="AS60" s="10"/>
      <c r="AT60" s="10"/>
      <c r="AU60" s="34"/>
      <c r="AV60" s="34"/>
      <c r="AW60" s="39"/>
      <c r="AX60" s="40"/>
      <c r="AY60" s="40"/>
      <c r="AZ60" s="30"/>
      <c r="BA60" s="24"/>
      <c r="BB60" s="24"/>
      <c r="BC60" s="24"/>
      <c r="BD60" s="28"/>
      <c r="BE60" s="28"/>
      <c r="BF60" s="39"/>
    </row>
    <row r="61" spans="1:69" ht="12" customHeight="1">
      <c r="A61" s="36"/>
      <c r="B61" s="37"/>
      <c r="C61" s="37"/>
      <c r="D61" s="37"/>
      <c r="E61" s="37"/>
      <c r="F61" s="37"/>
      <c r="G61" s="37"/>
      <c r="H61" s="37"/>
      <c r="I61" s="37"/>
      <c r="J61" s="37"/>
      <c r="K61" s="37"/>
      <c r="L61" s="37"/>
      <c r="M61" s="37"/>
      <c r="N61" s="37"/>
      <c r="O61" s="37"/>
      <c r="P61" s="37"/>
      <c r="Q61" s="37"/>
      <c r="R61" s="37"/>
      <c r="S61" s="38"/>
      <c r="T61" s="38"/>
      <c r="U61" s="38"/>
      <c r="V61" s="38"/>
      <c r="W61" s="38"/>
      <c r="X61" s="38"/>
      <c r="Y61" s="3"/>
      <c r="Z61" s="8"/>
      <c r="AA61" s="9"/>
      <c r="AB61" s="10"/>
      <c r="AC61" s="10"/>
      <c r="AD61" s="10"/>
      <c r="AE61" s="10"/>
      <c r="AF61" s="10"/>
      <c r="AG61" s="10"/>
      <c r="AH61" s="10"/>
      <c r="AI61" s="10"/>
      <c r="AJ61" s="3"/>
      <c r="AK61" s="8"/>
      <c r="AL61" s="9"/>
      <c r="AM61" s="10"/>
      <c r="AN61" s="10"/>
      <c r="AO61" s="10"/>
      <c r="AP61" s="10"/>
      <c r="AQ61" s="10"/>
      <c r="AR61" s="10"/>
      <c r="AS61" s="10"/>
      <c r="AT61" s="10"/>
      <c r="AU61" s="34"/>
      <c r="AV61" s="34"/>
      <c r="AW61" s="39"/>
      <c r="AX61" s="40"/>
      <c r="AY61" s="40"/>
      <c r="AZ61" s="30"/>
      <c r="BA61" s="24"/>
      <c r="BB61" s="24"/>
      <c r="BC61" s="24"/>
      <c r="BD61" s="28"/>
      <c r="BE61" s="28"/>
      <c r="BF61" s="39"/>
    </row>
    <row r="62" spans="1:69" ht="12" customHeight="1">
      <c r="A62" s="36"/>
      <c r="B62" s="37"/>
      <c r="C62" s="37"/>
      <c r="D62" s="37"/>
      <c r="E62" s="37"/>
      <c r="F62" s="37"/>
      <c r="G62" s="37"/>
      <c r="H62" s="37"/>
      <c r="I62" s="37"/>
      <c r="J62" s="37"/>
      <c r="K62" s="37"/>
      <c r="L62" s="37"/>
      <c r="M62" s="37"/>
      <c r="N62" s="37"/>
      <c r="O62" s="37"/>
      <c r="P62" s="37"/>
      <c r="Q62" s="37"/>
      <c r="R62" s="37"/>
      <c r="S62" s="38"/>
      <c r="T62" s="38"/>
      <c r="U62" s="38"/>
      <c r="V62" s="38"/>
      <c r="W62" s="38"/>
      <c r="X62" s="38"/>
      <c r="Y62" s="3"/>
      <c r="Z62" s="8"/>
      <c r="AA62" s="9"/>
      <c r="AB62" s="10"/>
      <c r="AC62" s="10"/>
      <c r="AD62" s="10"/>
      <c r="AE62" s="10"/>
      <c r="AF62" s="10"/>
      <c r="AG62" s="10"/>
      <c r="AH62" s="10"/>
      <c r="AI62" s="10"/>
      <c r="AJ62" s="3"/>
      <c r="AK62" s="8"/>
      <c r="AL62" s="9"/>
      <c r="AM62" s="10"/>
      <c r="AN62" s="10"/>
      <c r="AO62" s="10"/>
      <c r="AP62" s="10"/>
      <c r="AQ62" s="10"/>
      <c r="AR62" s="10"/>
      <c r="AS62" s="10"/>
      <c r="AT62" s="10"/>
      <c r="AU62" s="34"/>
      <c r="AV62" s="34"/>
      <c r="AW62" s="39"/>
      <c r="AX62" s="40"/>
      <c r="AY62" s="40"/>
      <c r="AZ62" s="30"/>
      <c r="BA62" s="24"/>
      <c r="BB62" s="24"/>
      <c r="BC62" s="24"/>
      <c r="BD62" s="28"/>
      <c r="BE62" s="28"/>
      <c r="BF62" s="39"/>
    </row>
    <row r="63" spans="1:69" ht="12" customHeight="1">
      <c r="A63" s="36"/>
      <c r="B63" s="37"/>
      <c r="C63" s="37"/>
      <c r="D63" s="37"/>
      <c r="E63" s="37"/>
      <c r="F63" s="37"/>
      <c r="G63" s="37"/>
      <c r="H63" s="37"/>
      <c r="I63" s="37"/>
      <c r="J63" s="37"/>
      <c r="K63" s="37"/>
      <c r="L63" s="37"/>
      <c r="M63" s="37"/>
      <c r="N63" s="37"/>
      <c r="O63" s="37"/>
      <c r="P63" s="37"/>
      <c r="Q63" s="37"/>
      <c r="R63" s="37"/>
      <c r="S63" s="38"/>
      <c r="T63" s="38"/>
      <c r="U63" s="38"/>
      <c r="V63" s="38"/>
      <c r="W63" s="38"/>
      <c r="X63" s="38"/>
      <c r="Y63" s="3"/>
      <c r="Z63" s="8"/>
      <c r="AA63" s="9"/>
      <c r="AB63" s="10"/>
      <c r="AC63" s="10"/>
      <c r="AD63" s="10"/>
      <c r="AE63" s="10"/>
      <c r="AF63" s="10"/>
      <c r="AG63" s="10"/>
      <c r="AH63" s="10"/>
      <c r="AI63" s="10"/>
      <c r="AJ63" s="3"/>
      <c r="AK63" s="8"/>
      <c r="AL63" s="9"/>
      <c r="AM63" s="10"/>
      <c r="AN63" s="10"/>
      <c r="AO63" s="10"/>
      <c r="AP63" s="10"/>
      <c r="AQ63" s="10"/>
      <c r="AR63" s="10"/>
      <c r="AS63" s="10"/>
      <c r="AT63" s="10"/>
      <c r="AU63" s="34"/>
      <c r="AV63" s="34"/>
      <c r="AW63" s="39"/>
      <c r="AX63" s="40"/>
      <c r="AY63" s="40"/>
      <c r="AZ63" s="30"/>
      <c r="BA63" s="24"/>
      <c r="BB63" s="24"/>
      <c r="BC63" s="24"/>
      <c r="BD63" s="28"/>
      <c r="BE63" s="28"/>
      <c r="BF63" s="39"/>
    </row>
    <row r="64" spans="1:69" ht="12" customHeight="1">
      <c r="A64" s="36"/>
      <c r="B64" s="37"/>
      <c r="C64" s="37"/>
      <c r="D64" s="37"/>
      <c r="E64" s="37"/>
      <c r="F64" s="37"/>
      <c r="G64" s="37"/>
      <c r="H64" s="37"/>
      <c r="I64" s="37"/>
      <c r="J64" s="37"/>
      <c r="K64" s="37"/>
      <c r="L64" s="37"/>
      <c r="M64" s="37"/>
      <c r="N64" s="37"/>
      <c r="O64" s="37"/>
      <c r="P64" s="37"/>
      <c r="Q64" s="37"/>
      <c r="R64" s="37"/>
      <c r="S64" s="38"/>
      <c r="T64" s="38"/>
      <c r="U64" s="38"/>
      <c r="V64" s="38"/>
      <c r="W64" s="38"/>
      <c r="X64" s="38"/>
      <c r="Y64" s="3"/>
      <c r="Z64" s="8"/>
      <c r="AA64" s="9"/>
      <c r="AB64" s="10"/>
      <c r="AC64" s="10"/>
      <c r="AD64" s="10"/>
      <c r="AE64" s="10"/>
      <c r="AF64" s="10"/>
      <c r="AG64" s="10"/>
      <c r="AH64" s="10"/>
      <c r="AI64" s="10"/>
      <c r="AJ64" s="3"/>
      <c r="AK64" s="8"/>
      <c r="AL64" s="9"/>
      <c r="AM64" s="10"/>
      <c r="AN64" s="10"/>
      <c r="AO64" s="10"/>
      <c r="AP64" s="10"/>
      <c r="AQ64" s="10"/>
      <c r="AR64" s="10"/>
      <c r="AS64" s="10"/>
      <c r="AT64" s="10"/>
      <c r="AU64" s="34"/>
      <c r="AV64" s="34"/>
      <c r="AW64" s="39"/>
      <c r="AX64" s="40"/>
      <c r="AY64" s="40"/>
      <c r="AZ64" s="30"/>
      <c r="BA64" s="24"/>
      <c r="BB64" s="24"/>
      <c r="BC64" s="24"/>
      <c r="BD64" s="28"/>
      <c r="BE64" s="28"/>
      <c r="BF64" s="39"/>
    </row>
    <row r="65" spans="1:58" ht="12" customHeight="1">
      <c r="A65" s="36"/>
      <c r="B65" s="37"/>
      <c r="C65" s="37"/>
      <c r="D65" s="37"/>
      <c r="E65" s="37"/>
      <c r="F65" s="37"/>
      <c r="G65" s="37"/>
      <c r="H65" s="37"/>
      <c r="I65" s="37"/>
      <c r="J65" s="37"/>
      <c r="K65" s="37"/>
      <c r="L65" s="37"/>
      <c r="M65" s="37"/>
      <c r="N65" s="37"/>
      <c r="O65" s="37"/>
      <c r="P65" s="37"/>
      <c r="Q65" s="37"/>
      <c r="R65" s="37"/>
      <c r="S65" s="38"/>
      <c r="T65" s="38"/>
      <c r="U65" s="38"/>
      <c r="V65" s="38"/>
      <c r="W65" s="38"/>
      <c r="X65" s="38"/>
      <c r="Y65" s="3"/>
      <c r="Z65" s="8"/>
      <c r="AA65" s="9"/>
      <c r="AB65" s="10"/>
      <c r="AC65" s="10"/>
      <c r="AD65" s="10"/>
      <c r="AE65" s="10"/>
      <c r="AF65" s="10"/>
      <c r="AG65" s="10"/>
      <c r="AH65" s="10"/>
      <c r="AI65" s="10"/>
      <c r="AJ65" s="3"/>
      <c r="AK65" s="8"/>
      <c r="AL65" s="9"/>
      <c r="AM65" s="10"/>
      <c r="AN65" s="10"/>
      <c r="AO65" s="10"/>
      <c r="AP65" s="10"/>
      <c r="AQ65" s="10"/>
      <c r="AR65" s="10"/>
      <c r="AS65" s="10"/>
      <c r="AT65" s="10"/>
      <c r="AU65" s="34"/>
      <c r="AV65" s="34"/>
      <c r="AW65" s="39"/>
      <c r="AX65" s="40"/>
      <c r="AY65" s="40"/>
      <c r="AZ65" s="30"/>
      <c r="BA65" s="24"/>
      <c r="BB65" s="24"/>
      <c r="BC65" s="24"/>
      <c r="BD65" s="28"/>
      <c r="BE65" s="28"/>
      <c r="BF65" s="39"/>
    </row>
    <row r="66" spans="1:58" ht="12" customHeight="1">
      <c r="A66" s="36"/>
      <c r="B66" s="37"/>
      <c r="C66" s="37"/>
      <c r="D66" s="37"/>
      <c r="E66" s="37"/>
      <c r="F66" s="37"/>
      <c r="G66" s="37"/>
      <c r="H66" s="37"/>
      <c r="I66" s="37"/>
      <c r="J66" s="37"/>
      <c r="K66" s="37"/>
      <c r="L66" s="37"/>
      <c r="M66" s="37"/>
      <c r="N66" s="37"/>
      <c r="O66" s="37"/>
      <c r="P66" s="37"/>
      <c r="Q66" s="37"/>
      <c r="R66" s="37"/>
      <c r="S66" s="38"/>
      <c r="T66" s="38"/>
      <c r="U66" s="38"/>
      <c r="V66" s="38"/>
      <c r="W66" s="38"/>
      <c r="X66" s="38"/>
      <c r="Y66" s="3"/>
      <c r="Z66" s="8"/>
      <c r="AA66" s="9"/>
      <c r="AB66" s="10"/>
      <c r="AC66" s="10"/>
      <c r="AD66" s="10"/>
      <c r="AE66" s="10"/>
      <c r="AF66" s="10"/>
      <c r="AG66" s="10"/>
      <c r="AH66" s="10"/>
      <c r="AI66" s="10"/>
      <c r="AJ66" s="3"/>
      <c r="AK66" s="8"/>
      <c r="AL66" s="9"/>
      <c r="AM66" s="10"/>
      <c r="AN66" s="10"/>
      <c r="AO66" s="10"/>
      <c r="AP66" s="10"/>
      <c r="AQ66" s="10"/>
      <c r="AR66" s="10"/>
      <c r="AS66" s="10"/>
      <c r="AT66" s="10"/>
      <c r="AU66" s="34"/>
      <c r="AV66" s="34"/>
      <c r="AW66" s="39"/>
      <c r="AX66" s="40"/>
      <c r="AY66" s="40"/>
      <c r="AZ66" s="30"/>
      <c r="BA66" s="24"/>
      <c r="BB66" s="24"/>
      <c r="BC66" s="24"/>
      <c r="BD66" s="28"/>
      <c r="BE66" s="28"/>
      <c r="BF66" s="39"/>
    </row>
    <row r="67" spans="1:58" ht="12" customHeight="1">
      <c r="A67" s="36"/>
      <c r="B67" s="37"/>
      <c r="C67" s="37"/>
      <c r="D67" s="37"/>
      <c r="E67" s="37"/>
      <c r="F67" s="37"/>
      <c r="G67" s="37"/>
      <c r="H67" s="37"/>
      <c r="I67" s="37"/>
      <c r="J67" s="37"/>
      <c r="K67" s="37"/>
      <c r="L67" s="37"/>
      <c r="M67" s="37"/>
      <c r="N67" s="37"/>
      <c r="O67" s="37"/>
      <c r="P67" s="37"/>
      <c r="Q67" s="37"/>
      <c r="R67" s="37"/>
      <c r="S67" s="38"/>
      <c r="T67" s="38"/>
      <c r="U67" s="38"/>
      <c r="V67" s="38"/>
      <c r="W67" s="38"/>
      <c r="X67" s="38"/>
      <c r="Y67" s="3"/>
      <c r="Z67" s="8"/>
      <c r="AA67" s="9"/>
      <c r="AB67" s="10"/>
      <c r="AC67" s="10"/>
      <c r="AD67" s="10"/>
      <c r="AE67" s="10"/>
      <c r="AF67" s="10"/>
      <c r="AG67" s="10"/>
      <c r="AH67" s="10"/>
      <c r="AI67" s="10"/>
      <c r="AJ67" s="3"/>
      <c r="AK67" s="8"/>
      <c r="AL67" s="9"/>
      <c r="AM67" s="10"/>
      <c r="AN67" s="10"/>
      <c r="AO67" s="10"/>
      <c r="AP67" s="10"/>
      <c r="AQ67" s="10"/>
      <c r="AR67" s="10"/>
      <c r="AS67" s="10"/>
      <c r="AT67" s="10"/>
      <c r="AU67" s="34"/>
      <c r="AV67" s="34"/>
      <c r="AW67" s="39"/>
      <c r="AX67" s="40"/>
      <c r="AY67" s="40"/>
      <c r="AZ67" s="30"/>
      <c r="BA67" s="24"/>
      <c r="BB67" s="24"/>
      <c r="BC67" s="24"/>
      <c r="BD67" s="28"/>
      <c r="BE67" s="28"/>
      <c r="BF67" s="39"/>
    </row>
    <row r="68" spans="1:58" ht="12" customHeight="1">
      <c r="A68" s="36"/>
      <c r="B68" s="37"/>
      <c r="C68" s="37"/>
      <c r="D68" s="37"/>
      <c r="E68" s="37"/>
      <c r="F68" s="37"/>
      <c r="G68" s="37"/>
      <c r="H68" s="37"/>
      <c r="I68" s="37"/>
      <c r="J68" s="37"/>
      <c r="K68" s="37"/>
      <c r="L68" s="37"/>
      <c r="M68" s="37"/>
      <c r="N68" s="37"/>
      <c r="O68" s="37"/>
      <c r="P68" s="37"/>
      <c r="Q68" s="37"/>
      <c r="R68" s="37"/>
      <c r="S68" s="38"/>
      <c r="T68" s="38"/>
      <c r="U68" s="38"/>
      <c r="V68" s="38"/>
      <c r="W68" s="38"/>
      <c r="X68" s="38"/>
      <c r="Y68" s="3"/>
      <c r="Z68" s="8"/>
      <c r="AA68" s="9"/>
      <c r="AB68" s="10"/>
      <c r="AC68" s="10"/>
      <c r="AD68" s="10"/>
      <c r="AE68" s="10"/>
      <c r="AF68" s="10"/>
      <c r="AG68" s="10"/>
      <c r="AH68" s="10"/>
      <c r="AI68" s="10"/>
      <c r="AJ68" s="3"/>
      <c r="AK68" s="8"/>
      <c r="AL68" s="9"/>
      <c r="AM68" s="10"/>
      <c r="AN68" s="10"/>
      <c r="AO68" s="10"/>
      <c r="AP68" s="10"/>
      <c r="AQ68" s="10"/>
      <c r="AR68" s="10"/>
      <c r="AS68" s="10"/>
      <c r="AT68" s="10"/>
      <c r="AU68" s="34"/>
      <c r="AV68" s="34"/>
      <c r="AW68" s="39"/>
      <c r="AX68" s="40"/>
      <c r="AY68" s="40"/>
      <c r="AZ68" s="30"/>
      <c r="BA68" s="24"/>
      <c r="BB68" s="24"/>
      <c r="BC68" s="24"/>
      <c r="BD68" s="28"/>
      <c r="BE68" s="28"/>
      <c r="BF68" s="39"/>
    </row>
    <row r="69" spans="1:58" ht="12" customHeight="1">
      <c r="A69" s="36"/>
      <c r="B69" s="37"/>
      <c r="C69" s="37"/>
      <c r="D69" s="37"/>
      <c r="E69" s="37"/>
      <c r="F69" s="37"/>
      <c r="G69" s="37"/>
      <c r="H69" s="37"/>
      <c r="I69" s="37"/>
      <c r="J69" s="37"/>
      <c r="K69" s="37"/>
      <c r="L69" s="37"/>
      <c r="M69" s="37"/>
      <c r="N69" s="37"/>
      <c r="O69" s="37"/>
      <c r="P69" s="37"/>
      <c r="Q69" s="37"/>
      <c r="R69" s="37"/>
      <c r="S69" s="38"/>
      <c r="T69" s="38"/>
      <c r="U69" s="38"/>
      <c r="V69" s="38"/>
      <c r="W69" s="38"/>
      <c r="X69" s="38"/>
      <c r="Y69" s="3"/>
      <c r="Z69" s="8"/>
      <c r="AA69" s="9"/>
      <c r="AB69" s="10"/>
      <c r="AC69" s="10"/>
      <c r="AD69" s="10"/>
      <c r="AE69" s="10"/>
      <c r="AF69" s="10"/>
      <c r="AG69" s="10"/>
      <c r="AH69" s="10"/>
      <c r="AI69" s="10"/>
      <c r="AJ69" s="3"/>
      <c r="AK69" s="8"/>
      <c r="AL69" s="9"/>
      <c r="AM69" s="10"/>
      <c r="AN69" s="10"/>
      <c r="AO69" s="10"/>
      <c r="AP69" s="10"/>
      <c r="AQ69" s="10"/>
      <c r="AR69" s="10"/>
      <c r="AS69" s="10"/>
      <c r="AT69" s="10"/>
      <c r="AU69" s="34"/>
      <c r="AV69" s="34"/>
      <c r="AW69" s="39"/>
      <c r="AX69" s="40"/>
      <c r="AY69" s="40"/>
      <c r="AZ69" s="30"/>
      <c r="BA69" s="24"/>
      <c r="BB69" s="24"/>
      <c r="BC69" s="24"/>
      <c r="BD69" s="28"/>
      <c r="BE69" s="28"/>
      <c r="BF69" s="39"/>
    </row>
    <row r="70" spans="1:58" ht="12" customHeight="1">
      <c r="A70" s="36"/>
      <c r="B70" s="37"/>
      <c r="C70" s="37"/>
      <c r="D70" s="37"/>
      <c r="E70" s="37"/>
      <c r="F70" s="37"/>
      <c r="G70" s="37"/>
      <c r="H70" s="37"/>
      <c r="I70" s="37"/>
      <c r="J70" s="37"/>
      <c r="K70" s="37"/>
      <c r="L70" s="37"/>
      <c r="M70" s="37"/>
      <c r="N70" s="37"/>
      <c r="O70" s="37"/>
      <c r="P70" s="37"/>
      <c r="Q70" s="37"/>
      <c r="R70" s="37"/>
      <c r="S70" s="38"/>
      <c r="T70" s="38"/>
      <c r="U70" s="38"/>
      <c r="V70" s="38"/>
      <c r="W70" s="38"/>
      <c r="X70" s="38"/>
      <c r="Y70" s="3"/>
      <c r="Z70" s="8"/>
      <c r="AA70" s="9"/>
      <c r="AB70" s="10"/>
      <c r="AC70" s="10"/>
      <c r="AD70" s="10"/>
      <c r="AE70" s="10"/>
      <c r="AF70" s="10"/>
      <c r="AG70" s="10"/>
      <c r="AH70" s="10"/>
      <c r="AI70" s="10"/>
      <c r="AJ70" s="3"/>
      <c r="AK70" s="8"/>
      <c r="AL70" s="9"/>
      <c r="AM70" s="10"/>
      <c r="AN70" s="10"/>
      <c r="AO70" s="10"/>
      <c r="AP70" s="10"/>
      <c r="AQ70" s="10"/>
      <c r="AR70" s="10"/>
      <c r="AS70" s="10"/>
      <c r="AT70" s="10"/>
      <c r="AU70" s="34"/>
      <c r="AV70" s="34"/>
      <c r="AW70" s="39"/>
      <c r="AX70" s="40"/>
      <c r="AY70" s="40"/>
      <c r="AZ70" s="30"/>
      <c r="BA70" s="24"/>
      <c r="BB70" s="24"/>
      <c r="BC70" s="24"/>
      <c r="BD70" s="28"/>
      <c r="BE70" s="28"/>
      <c r="BF70" s="39"/>
    </row>
    <row r="71" spans="1:58" ht="12" customHeight="1">
      <c r="A71" s="36"/>
      <c r="B71" s="37"/>
      <c r="C71" s="37"/>
      <c r="D71" s="37"/>
      <c r="E71" s="37"/>
      <c r="F71" s="37"/>
      <c r="G71" s="37"/>
      <c r="H71" s="37"/>
      <c r="I71" s="37"/>
      <c r="J71" s="37"/>
      <c r="K71" s="37"/>
      <c r="L71" s="37"/>
      <c r="M71" s="37"/>
      <c r="N71" s="37"/>
      <c r="O71" s="37"/>
      <c r="P71" s="37"/>
      <c r="Q71" s="37"/>
      <c r="R71" s="37"/>
      <c r="S71" s="38"/>
      <c r="T71" s="38"/>
      <c r="U71" s="38"/>
      <c r="V71" s="38"/>
      <c r="W71" s="38"/>
      <c r="X71" s="38"/>
      <c r="Y71" s="3"/>
      <c r="Z71" s="8"/>
      <c r="AA71" s="9"/>
      <c r="AB71" s="10"/>
      <c r="AC71" s="10"/>
      <c r="AD71" s="10"/>
      <c r="AE71" s="10"/>
      <c r="AF71" s="10"/>
      <c r="AG71" s="10"/>
      <c r="AH71" s="10"/>
      <c r="AI71" s="10"/>
      <c r="AJ71" s="3"/>
      <c r="AK71" s="8"/>
      <c r="AL71" s="9"/>
      <c r="AM71" s="10"/>
      <c r="AN71" s="10"/>
      <c r="AO71" s="10"/>
      <c r="AP71" s="10"/>
      <c r="AQ71" s="10"/>
      <c r="AR71" s="10"/>
      <c r="AS71" s="10"/>
      <c r="AT71" s="10"/>
      <c r="AU71" s="34"/>
      <c r="AV71" s="34"/>
      <c r="AW71" s="39"/>
      <c r="AX71" s="40"/>
      <c r="AY71" s="40"/>
      <c r="AZ71" s="30"/>
      <c r="BA71" s="24"/>
      <c r="BB71" s="24"/>
      <c r="BC71" s="24"/>
      <c r="BD71" s="28"/>
      <c r="BE71" s="28"/>
      <c r="BF71" s="39"/>
    </row>
    <row r="72" spans="1:58" ht="12" customHeight="1">
      <c r="A72" s="36"/>
      <c r="B72" s="37"/>
      <c r="C72" s="37"/>
      <c r="D72" s="37"/>
      <c r="E72" s="37"/>
      <c r="F72" s="37"/>
      <c r="G72" s="37"/>
      <c r="H72" s="37"/>
      <c r="I72" s="37"/>
      <c r="J72" s="37"/>
      <c r="K72" s="37"/>
      <c r="L72" s="37"/>
      <c r="M72" s="37"/>
      <c r="N72" s="37"/>
      <c r="O72" s="37"/>
      <c r="P72" s="37"/>
      <c r="Q72" s="37"/>
      <c r="R72" s="37"/>
      <c r="S72" s="38"/>
      <c r="T72" s="38"/>
      <c r="U72" s="38"/>
      <c r="V72" s="38"/>
      <c r="W72" s="38"/>
      <c r="X72" s="38"/>
      <c r="Y72" s="3"/>
      <c r="Z72" s="8"/>
      <c r="AA72" s="9"/>
      <c r="AB72" s="10"/>
      <c r="AC72" s="10"/>
      <c r="AD72" s="10"/>
      <c r="AE72" s="10"/>
      <c r="AF72" s="10"/>
      <c r="AG72" s="10"/>
      <c r="AH72" s="10"/>
      <c r="AI72" s="10"/>
      <c r="AJ72" s="3"/>
      <c r="AK72" s="8"/>
      <c r="AL72" s="9"/>
      <c r="AM72" s="10"/>
      <c r="AN72" s="10"/>
      <c r="AO72" s="10"/>
      <c r="AP72" s="10"/>
      <c r="AQ72" s="10"/>
      <c r="AR72" s="10"/>
      <c r="AS72" s="10"/>
      <c r="AT72" s="10"/>
      <c r="AU72" s="34"/>
      <c r="AV72" s="34"/>
      <c r="AW72" s="39"/>
      <c r="AX72" s="40"/>
      <c r="AY72" s="40"/>
      <c r="AZ72" s="30"/>
      <c r="BA72" s="24"/>
      <c r="BB72" s="24"/>
      <c r="BC72" s="24"/>
      <c r="BD72" s="28"/>
      <c r="BE72" s="28"/>
      <c r="BF72" s="39"/>
    </row>
    <row r="73" spans="1:58" ht="12" customHeight="1">
      <c r="A73" s="36"/>
      <c r="B73" s="37"/>
      <c r="C73" s="37"/>
      <c r="D73" s="37"/>
      <c r="E73" s="37"/>
      <c r="F73" s="37"/>
      <c r="G73" s="37"/>
      <c r="H73" s="37"/>
      <c r="I73" s="37"/>
      <c r="J73" s="37"/>
      <c r="K73" s="37"/>
      <c r="L73" s="37"/>
      <c r="M73" s="37"/>
      <c r="N73" s="37"/>
      <c r="O73" s="37"/>
      <c r="P73" s="37"/>
      <c r="Q73" s="37"/>
      <c r="R73" s="37"/>
      <c r="S73" s="38"/>
      <c r="T73" s="38"/>
      <c r="U73" s="38"/>
      <c r="V73" s="38"/>
      <c r="W73" s="38"/>
      <c r="X73" s="38"/>
      <c r="Y73" s="3"/>
      <c r="Z73" s="8"/>
      <c r="AA73" s="9"/>
      <c r="AB73" s="10"/>
      <c r="AC73" s="10"/>
      <c r="AD73" s="10"/>
      <c r="AE73" s="10"/>
      <c r="AF73" s="10"/>
      <c r="AG73" s="10"/>
      <c r="AH73" s="10"/>
      <c r="AI73" s="10"/>
      <c r="AJ73" s="3"/>
      <c r="AK73" s="8"/>
      <c r="AL73" s="9"/>
      <c r="AM73" s="10"/>
      <c r="AN73" s="10"/>
      <c r="AO73" s="10"/>
      <c r="AP73" s="10"/>
      <c r="AQ73" s="10"/>
      <c r="AR73" s="10"/>
      <c r="AS73" s="10"/>
      <c r="AT73" s="10"/>
      <c r="AU73" s="34"/>
      <c r="AV73" s="34"/>
      <c r="AW73" s="39"/>
      <c r="AX73" s="40"/>
      <c r="AY73" s="40"/>
      <c r="AZ73" s="30"/>
      <c r="BA73" s="24"/>
      <c r="BB73" s="24"/>
      <c r="BC73" s="24"/>
      <c r="BD73" s="28"/>
      <c r="BE73" s="28"/>
      <c r="BF73" s="39"/>
    </row>
    <row r="74" spans="1:58" ht="12" customHeight="1">
      <c r="A74" s="36"/>
      <c r="B74" s="37"/>
      <c r="C74" s="37"/>
      <c r="D74" s="37"/>
      <c r="E74" s="37"/>
      <c r="F74" s="37"/>
      <c r="G74" s="37"/>
      <c r="H74" s="37"/>
      <c r="I74" s="37"/>
      <c r="J74" s="37"/>
      <c r="K74" s="37"/>
      <c r="L74" s="37"/>
      <c r="M74" s="37"/>
      <c r="N74" s="37"/>
      <c r="O74" s="37"/>
      <c r="P74" s="37"/>
      <c r="Q74" s="37"/>
      <c r="R74" s="37"/>
      <c r="S74" s="38"/>
      <c r="T74" s="38"/>
      <c r="U74" s="38"/>
      <c r="V74" s="38"/>
      <c r="W74" s="38"/>
      <c r="X74" s="38"/>
      <c r="Y74" s="3"/>
      <c r="Z74" s="8"/>
      <c r="AA74" s="9"/>
      <c r="AB74" s="10"/>
      <c r="AC74" s="10"/>
      <c r="AD74" s="10"/>
      <c r="AE74" s="10"/>
      <c r="AF74" s="10"/>
      <c r="AG74" s="10"/>
      <c r="AH74" s="10"/>
      <c r="AI74" s="10"/>
      <c r="AJ74" s="3"/>
      <c r="AK74" s="8"/>
      <c r="AL74" s="9"/>
      <c r="AM74" s="10"/>
      <c r="AN74" s="10"/>
      <c r="AO74" s="10"/>
      <c r="AP74" s="10"/>
      <c r="AQ74" s="10"/>
      <c r="AR74" s="10"/>
      <c r="AS74" s="10"/>
      <c r="AT74" s="10"/>
      <c r="AU74" s="34"/>
      <c r="AV74" s="34"/>
      <c r="AW74" s="39"/>
      <c r="AX74" s="40"/>
      <c r="AY74" s="40"/>
      <c r="AZ74" s="30"/>
      <c r="BA74" s="24"/>
      <c r="BB74" s="24"/>
      <c r="BC74" s="24"/>
      <c r="BD74" s="28"/>
      <c r="BE74" s="28"/>
      <c r="BF74" s="39"/>
    </row>
    <row r="75" spans="1:58" ht="12" customHeight="1">
      <c r="A75" s="36"/>
      <c r="B75" s="37"/>
      <c r="C75" s="37"/>
      <c r="D75" s="37"/>
      <c r="E75" s="37"/>
      <c r="F75" s="37"/>
      <c r="G75" s="37"/>
      <c r="H75" s="37"/>
      <c r="I75" s="37"/>
      <c r="J75" s="37"/>
      <c r="K75" s="37"/>
      <c r="L75" s="37"/>
      <c r="M75" s="37"/>
      <c r="N75" s="37"/>
      <c r="O75" s="37"/>
      <c r="P75" s="37"/>
      <c r="Q75" s="37"/>
      <c r="R75" s="37"/>
      <c r="S75" s="38"/>
      <c r="T75" s="38"/>
      <c r="U75" s="38"/>
      <c r="V75" s="38"/>
      <c r="W75" s="38"/>
      <c r="X75" s="38"/>
      <c r="Y75" s="3"/>
      <c r="Z75" s="8"/>
      <c r="AA75" s="9"/>
      <c r="AB75" s="10"/>
      <c r="AC75" s="10"/>
      <c r="AD75" s="10"/>
      <c r="AE75" s="10"/>
      <c r="AF75" s="10"/>
      <c r="AG75" s="10"/>
      <c r="AH75" s="10"/>
      <c r="AI75" s="10"/>
      <c r="AJ75" s="3"/>
      <c r="AK75" s="8"/>
      <c r="AL75" s="9"/>
      <c r="AM75" s="10"/>
      <c r="AN75" s="10"/>
      <c r="AO75" s="10"/>
      <c r="AP75" s="10"/>
      <c r="AQ75" s="10"/>
      <c r="AR75" s="10"/>
      <c r="AS75" s="10"/>
      <c r="AT75" s="10"/>
      <c r="AU75" s="34"/>
      <c r="AV75" s="34"/>
      <c r="AW75" s="39"/>
      <c r="AX75" s="40"/>
      <c r="AY75" s="40"/>
      <c r="AZ75" s="30"/>
      <c r="BA75" s="24"/>
      <c r="BB75" s="24"/>
      <c r="BC75" s="24"/>
      <c r="BD75" s="28"/>
      <c r="BE75" s="28"/>
      <c r="BF75" s="39"/>
    </row>
    <row r="76" spans="1:58" ht="12" customHeight="1">
      <c r="A76" s="36"/>
      <c r="B76" s="37"/>
      <c r="C76" s="37"/>
      <c r="D76" s="37"/>
      <c r="E76" s="37"/>
      <c r="F76" s="37"/>
      <c r="G76" s="37"/>
      <c r="H76" s="37"/>
      <c r="I76" s="37"/>
      <c r="J76" s="37"/>
      <c r="K76" s="37"/>
      <c r="L76" s="37"/>
      <c r="M76" s="37"/>
      <c r="N76" s="37"/>
      <c r="O76" s="37"/>
      <c r="P76" s="37"/>
      <c r="Q76" s="37"/>
      <c r="R76" s="37"/>
      <c r="S76" s="38"/>
      <c r="T76" s="38"/>
      <c r="U76" s="38"/>
      <c r="V76" s="38"/>
      <c r="W76" s="38"/>
      <c r="X76" s="38"/>
      <c r="Y76" s="3"/>
      <c r="Z76" s="8"/>
      <c r="AA76" s="9"/>
      <c r="AB76" s="10"/>
      <c r="AC76" s="10"/>
      <c r="AD76" s="10"/>
      <c r="AE76" s="10"/>
      <c r="AF76" s="10"/>
      <c r="AG76" s="10"/>
      <c r="AH76" s="10"/>
      <c r="AI76" s="10"/>
      <c r="AJ76" s="3"/>
      <c r="AK76" s="8"/>
      <c r="AL76" s="9"/>
      <c r="AM76" s="10"/>
      <c r="AN76" s="10"/>
      <c r="AO76" s="10"/>
      <c r="AP76" s="10"/>
      <c r="AQ76" s="10"/>
      <c r="AR76" s="10"/>
      <c r="AS76" s="10"/>
      <c r="AT76" s="10"/>
      <c r="AU76" s="34"/>
      <c r="AV76" s="34"/>
      <c r="AW76" s="39"/>
      <c r="AX76" s="40"/>
      <c r="AY76" s="40"/>
      <c r="AZ76" s="30"/>
      <c r="BA76" s="24"/>
      <c r="BB76" s="24"/>
      <c r="BC76" s="24"/>
      <c r="BD76" s="28"/>
      <c r="BE76" s="28"/>
      <c r="BF76" s="39"/>
    </row>
    <row r="77" spans="1:58" ht="12" customHeight="1">
      <c r="A77" s="36"/>
      <c r="B77" s="37"/>
      <c r="C77" s="37"/>
      <c r="D77" s="37"/>
      <c r="E77" s="37"/>
      <c r="F77" s="37"/>
      <c r="G77" s="37"/>
      <c r="H77" s="37"/>
      <c r="I77" s="37"/>
      <c r="J77" s="37"/>
      <c r="K77" s="37"/>
      <c r="L77" s="37"/>
      <c r="M77" s="37"/>
      <c r="N77" s="37"/>
      <c r="O77" s="37"/>
      <c r="P77" s="37"/>
      <c r="Q77" s="37"/>
      <c r="R77" s="37"/>
      <c r="S77" s="38"/>
      <c r="T77" s="38"/>
      <c r="U77" s="38"/>
      <c r="V77" s="38"/>
      <c r="W77" s="38"/>
      <c r="X77" s="38"/>
      <c r="Y77" s="3"/>
      <c r="Z77" s="8"/>
      <c r="AA77" s="9"/>
      <c r="AB77" s="10"/>
      <c r="AC77" s="10"/>
      <c r="AD77" s="10"/>
      <c r="AE77" s="10"/>
      <c r="AF77" s="10"/>
      <c r="AG77" s="10"/>
      <c r="AH77" s="10"/>
      <c r="AI77" s="10"/>
      <c r="AJ77" s="3"/>
      <c r="AK77" s="8"/>
      <c r="AL77" s="9"/>
      <c r="AM77" s="10"/>
      <c r="AN77" s="10"/>
      <c r="AO77" s="10"/>
      <c r="AP77" s="10"/>
      <c r="AQ77" s="10"/>
      <c r="AR77" s="10"/>
      <c r="AS77" s="10"/>
      <c r="AT77" s="10"/>
      <c r="AU77" s="34"/>
      <c r="AV77" s="34"/>
      <c r="AW77" s="39"/>
      <c r="AX77" s="40"/>
      <c r="AY77" s="40"/>
      <c r="AZ77" s="30"/>
      <c r="BA77" s="24"/>
      <c r="BB77" s="24"/>
      <c r="BC77" s="24"/>
      <c r="BD77" s="28"/>
      <c r="BE77" s="28"/>
      <c r="BF77" s="39"/>
    </row>
    <row r="78" spans="1:58" ht="12" customHeight="1">
      <c r="A78" s="36"/>
      <c r="B78" s="37"/>
      <c r="C78" s="37"/>
      <c r="D78" s="37"/>
      <c r="E78" s="37"/>
      <c r="F78" s="37"/>
      <c r="G78" s="37"/>
      <c r="H78" s="37"/>
      <c r="I78" s="37"/>
      <c r="J78" s="37"/>
      <c r="K78" s="37"/>
      <c r="L78" s="37"/>
      <c r="M78" s="37"/>
      <c r="N78" s="37"/>
      <c r="O78" s="37"/>
      <c r="P78" s="37"/>
      <c r="Q78" s="37"/>
      <c r="R78" s="37"/>
      <c r="S78" s="38"/>
      <c r="T78" s="38"/>
      <c r="U78" s="38"/>
      <c r="V78" s="38"/>
      <c r="W78" s="38"/>
      <c r="X78" s="38"/>
      <c r="Y78" s="3"/>
      <c r="Z78" s="8"/>
      <c r="AA78" s="9"/>
      <c r="AB78" s="10"/>
      <c r="AC78" s="10"/>
      <c r="AD78" s="10"/>
      <c r="AE78" s="10"/>
      <c r="AF78" s="10"/>
      <c r="AG78" s="10"/>
      <c r="AH78" s="10"/>
      <c r="AI78" s="10"/>
      <c r="AJ78" s="3"/>
      <c r="AK78" s="8"/>
      <c r="AL78" s="9"/>
      <c r="AM78" s="10"/>
      <c r="AN78" s="10"/>
      <c r="AO78" s="10"/>
      <c r="AP78" s="10"/>
      <c r="AQ78" s="10"/>
      <c r="AR78" s="10"/>
      <c r="AS78" s="10"/>
      <c r="AT78" s="10"/>
      <c r="AU78" s="34"/>
      <c r="AV78" s="34"/>
      <c r="AW78" s="39"/>
      <c r="AX78" s="40"/>
      <c r="AY78" s="40"/>
      <c r="AZ78" s="30"/>
      <c r="BA78" s="24"/>
      <c r="BB78" s="24"/>
      <c r="BC78" s="24"/>
      <c r="BD78" s="28"/>
      <c r="BE78" s="28"/>
      <c r="BF78" s="39"/>
    </row>
    <row r="79" spans="1:58" ht="12" customHeight="1">
      <c r="A79" s="36"/>
      <c r="B79" s="37"/>
      <c r="C79" s="37"/>
      <c r="D79" s="37"/>
      <c r="E79" s="37"/>
      <c r="F79" s="37"/>
      <c r="G79" s="37"/>
      <c r="H79" s="37"/>
      <c r="I79" s="37"/>
      <c r="J79" s="37"/>
      <c r="K79" s="37"/>
      <c r="L79" s="37"/>
      <c r="M79" s="37"/>
      <c r="N79" s="37"/>
      <c r="O79" s="37"/>
      <c r="P79" s="37"/>
      <c r="Q79" s="37"/>
      <c r="R79" s="37"/>
      <c r="S79" s="38"/>
      <c r="T79" s="38"/>
      <c r="U79" s="38"/>
      <c r="V79" s="38"/>
      <c r="W79" s="38"/>
      <c r="X79" s="38"/>
      <c r="Y79" s="3"/>
      <c r="Z79" s="8"/>
      <c r="AA79" s="9"/>
      <c r="AB79" s="10"/>
      <c r="AC79" s="10"/>
      <c r="AD79" s="10"/>
      <c r="AE79" s="10"/>
      <c r="AF79" s="10"/>
      <c r="AG79" s="10"/>
      <c r="AH79" s="10"/>
      <c r="AI79" s="10"/>
      <c r="AJ79" s="3"/>
      <c r="AK79" s="8"/>
      <c r="AL79" s="9"/>
      <c r="AM79" s="10"/>
      <c r="AN79" s="10"/>
      <c r="AO79" s="10"/>
      <c r="AP79" s="10"/>
      <c r="AQ79" s="10"/>
      <c r="AR79" s="10"/>
      <c r="AS79" s="10"/>
      <c r="AT79" s="10"/>
      <c r="AU79" s="34"/>
      <c r="AV79" s="34"/>
      <c r="AW79" s="39"/>
      <c r="AX79" s="40"/>
      <c r="AY79" s="40"/>
      <c r="AZ79" s="30"/>
      <c r="BA79" s="24"/>
      <c r="BB79" s="24"/>
      <c r="BC79" s="24"/>
      <c r="BD79" s="28"/>
      <c r="BE79" s="28"/>
      <c r="BF79" s="39"/>
    </row>
    <row r="80" spans="1:58" ht="12" customHeight="1">
      <c r="A80" s="36"/>
      <c r="B80" s="37"/>
      <c r="C80" s="37"/>
      <c r="D80" s="37"/>
      <c r="E80" s="37"/>
      <c r="F80" s="37"/>
      <c r="G80" s="37"/>
      <c r="H80" s="37"/>
      <c r="I80" s="37"/>
      <c r="J80" s="37"/>
      <c r="K80" s="37"/>
      <c r="L80" s="37"/>
      <c r="M80" s="37"/>
      <c r="N80" s="37"/>
      <c r="O80" s="37"/>
      <c r="P80" s="37"/>
      <c r="Q80" s="37"/>
      <c r="R80" s="37"/>
      <c r="S80" s="38"/>
      <c r="T80" s="38"/>
      <c r="U80" s="38"/>
      <c r="V80" s="38"/>
      <c r="W80" s="38"/>
      <c r="X80" s="38"/>
      <c r="Y80" s="3"/>
      <c r="Z80" s="8"/>
      <c r="AA80" s="9"/>
      <c r="AB80" s="10"/>
      <c r="AC80" s="10"/>
      <c r="AD80" s="10"/>
      <c r="AE80" s="10"/>
      <c r="AF80" s="10"/>
      <c r="AG80" s="10"/>
      <c r="AH80" s="10"/>
      <c r="AI80" s="10"/>
      <c r="AJ80" s="3"/>
      <c r="AK80" s="8"/>
      <c r="AL80" s="9"/>
      <c r="AM80" s="10"/>
      <c r="AN80" s="10"/>
      <c r="AO80" s="10"/>
      <c r="AP80" s="10"/>
      <c r="AQ80" s="10"/>
      <c r="AR80" s="10"/>
      <c r="AS80" s="10"/>
      <c r="AT80" s="10"/>
      <c r="AU80" s="34"/>
      <c r="AV80" s="34"/>
      <c r="AW80" s="39"/>
      <c r="AX80" s="40"/>
      <c r="AY80" s="40"/>
      <c r="AZ80" s="30"/>
      <c r="BA80" s="24"/>
      <c r="BB80" s="24"/>
      <c r="BC80" s="24"/>
      <c r="BD80" s="28"/>
      <c r="BE80" s="28"/>
      <c r="BF80" s="39"/>
    </row>
    <row r="81" spans="1:58" ht="12" customHeight="1">
      <c r="A81" s="36"/>
      <c r="B81" s="37"/>
      <c r="C81" s="37"/>
      <c r="D81" s="37"/>
      <c r="E81" s="37"/>
      <c r="F81" s="37"/>
      <c r="G81" s="37"/>
      <c r="H81" s="37"/>
      <c r="I81" s="37"/>
      <c r="J81" s="37"/>
      <c r="K81" s="37"/>
      <c r="L81" s="37"/>
      <c r="M81" s="37"/>
      <c r="N81" s="37"/>
      <c r="O81" s="37"/>
      <c r="P81" s="37"/>
      <c r="Q81" s="37"/>
      <c r="R81" s="37"/>
      <c r="S81" s="38"/>
      <c r="T81" s="38"/>
      <c r="U81" s="38"/>
      <c r="V81" s="38"/>
      <c r="W81" s="38"/>
      <c r="X81" s="38"/>
      <c r="Y81" s="3"/>
      <c r="Z81" s="8"/>
      <c r="AA81" s="9"/>
      <c r="AB81" s="10"/>
      <c r="AC81" s="10"/>
      <c r="AD81" s="10"/>
      <c r="AE81" s="10"/>
      <c r="AF81" s="10"/>
      <c r="AG81" s="10"/>
      <c r="AH81" s="10"/>
      <c r="AI81" s="10"/>
      <c r="AJ81" s="3"/>
      <c r="AK81" s="8"/>
      <c r="AL81" s="9"/>
      <c r="AM81" s="10"/>
      <c r="AN81" s="10"/>
      <c r="AO81" s="10"/>
      <c r="AP81" s="10"/>
      <c r="AQ81" s="10"/>
      <c r="AR81" s="10"/>
      <c r="AS81" s="10"/>
      <c r="AT81" s="10"/>
      <c r="AU81" s="34"/>
      <c r="AV81" s="34"/>
      <c r="AW81" s="39"/>
      <c r="AX81" s="40"/>
      <c r="AY81" s="40"/>
      <c r="AZ81" s="40"/>
      <c r="BA81" s="40"/>
      <c r="BB81" s="39"/>
      <c r="BC81" s="39"/>
      <c r="BD81" s="39"/>
      <c r="BE81" s="39"/>
      <c r="BF81" s="39"/>
    </row>
    <row r="82" spans="1:58" ht="12" customHeight="1">
      <c r="A82" s="36"/>
      <c r="B82" s="37"/>
      <c r="C82" s="37"/>
      <c r="D82" s="37"/>
      <c r="E82" s="37"/>
      <c r="F82" s="37"/>
      <c r="G82" s="37"/>
      <c r="H82" s="37"/>
      <c r="I82" s="37"/>
      <c r="J82" s="37"/>
      <c r="K82" s="37"/>
      <c r="L82" s="37"/>
      <c r="M82" s="37"/>
      <c r="N82" s="37"/>
      <c r="O82" s="37"/>
      <c r="P82" s="37"/>
      <c r="Q82" s="37"/>
      <c r="R82" s="37"/>
      <c r="S82" s="38"/>
      <c r="T82" s="38"/>
      <c r="U82" s="38"/>
      <c r="V82" s="38"/>
      <c r="W82" s="38"/>
      <c r="X82" s="38"/>
      <c r="Y82" s="3"/>
      <c r="Z82" s="8"/>
      <c r="AA82" s="9"/>
      <c r="AB82" s="10"/>
      <c r="AC82" s="10"/>
      <c r="AD82" s="10"/>
      <c r="AE82" s="10"/>
      <c r="AF82" s="10"/>
      <c r="AG82" s="10"/>
      <c r="AH82" s="10"/>
      <c r="AI82" s="10"/>
      <c r="AJ82" s="3"/>
      <c r="AK82" s="8"/>
      <c r="AL82" s="9"/>
      <c r="AM82" s="10"/>
      <c r="AN82" s="10"/>
      <c r="AO82" s="10"/>
      <c r="AP82" s="10"/>
      <c r="AQ82" s="10"/>
      <c r="AR82" s="10"/>
      <c r="AS82" s="10"/>
      <c r="AT82" s="10"/>
      <c r="AU82" s="34"/>
      <c r="AV82" s="34"/>
      <c r="AW82" s="39"/>
      <c r="AX82" s="40"/>
      <c r="AY82" s="40"/>
      <c r="AZ82" s="40"/>
      <c r="BA82" s="40"/>
      <c r="BB82" s="39"/>
      <c r="BC82" s="39"/>
      <c r="BD82" s="39"/>
      <c r="BE82" s="39"/>
      <c r="BF82" s="39"/>
    </row>
    <row r="83" spans="1:58" ht="12" customHeight="1">
      <c r="A83" s="36"/>
      <c r="B83" s="37"/>
      <c r="C83" s="37"/>
      <c r="D83" s="37"/>
      <c r="E83" s="37"/>
      <c r="F83" s="37"/>
      <c r="G83" s="37"/>
      <c r="H83" s="37"/>
      <c r="I83" s="37"/>
      <c r="J83" s="37"/>
      <c r="K83" s="37"/>
      <c r="L83" s="37"/>
      <c r="M83" s="37"/>
      <c r="N83" s="37"/>
      <c r="O83" s="37"/>
      <c r="P83" s="37"/>
      <c r="Q83" s="37"/>
      <c r="R83" s="37"/>
      <c r="S83" s="38"/>
      <c r="T83" s="38"/>
      <c r="U83" s="38"/>
      <c r="V83" s="38"/>
      <c r="W83" s="38"/>
      <c r="X83" s="38"/>
      <c r="Y83" s="3"/>
      <c r="Z83" s="8"/>
      <c r="AA83" s="9"/>
      <c r="AB83" s="10"/>
      <c r="AC83" s="10"/>
      <c r="AD83" s="10"/>
      <c r="AE83" s="10"/>
      <c r="AF83" s="10"/>
      <c r="AG83" s="10"/>
      <c r="AH83" s="10"/>
      <c r="AI83" s="10"/>
      <c r="AJ83" s="3"/>
      <c r="AK83" s="8"/>
      <c r="AL83" s="9"/>
      <c r="AM83" s="10"/>
      <c r="AN83" s="10"/>
      <c r="AO83" s="10"/>
      <c r="AP83" s="10"/>
      <c r="AQ83" s="10"/>
      <c r="AR83" s="10"/>
      <c r="AS83" s="10"/>
      <c r="AT83" s="10"/>
      <c r="AU83" s="34"/>
      <c r="AV83" s="34"/>
      <c r="AW83" s="39"/>
      <c r="AX83" s="40"/>
      <c r="AY83" s="40"/>
      <c r="AZ83" s="40"/>
      <c r="BA83" s="40"/>
      <c r="BB83" s="39"/>
      <c r="BC83" s="39"/>
      <c r="BD83" s="39"/>
      <c r="BE83" s="39"/>
      <c r="BF83" s="39"/>
    </row>
    <row r="84" spans="1:58" ht="12" customHeight="1">
      <c r="A84" s="36"/>
      <c r="B84" s="37"/>
      <c r="C84" s="37"/>
      <c r="D84" s="37"/>
      <c r="E84" s="37"/>
      <c r="F84" s="37"/>
      <c r="G84" s="37"/>
      <c r="H84" s="37"/>
      <c r="I84" s="37"/>
      <c r="J84" s="37"/>
      <c r="K84" s="37"/>
      <c r="L84" s="37"/>
      <c r="M84" s="37"/>
      <c r="N84" s="37"/>
      <c r="O84" s="37"/>
      <c r="P84" s="37"/>
      <c r="Q84" s="37"/>
      <c r="R84" s="37"/>
      <c r="S84" s="38"/>
      <c r="T84" s="38"/>
      <c r="U84" s="38"/>
      <c r="V84" s="38"/>
      <c r="W84" s="38"/>
      <c r="X84" s="38"/>
      <c r="Y84" s="3"/>
      <c r="Z84" s="8"/>
      <c r="AA84" s="9"/>
      <c r="AB84" s="10"/>
      <c r="AC84" s="10"/>
      <c r="AD84" s="10"/>
      <c r="AE84" s="10"/>
      <c r="AF84" s="10"/>
      <c r="AG84" s="10"/>
      <c r="AH84" s="10"/>
      <c r="AI84" s="10"/>
      <c r="AJ84" s="3"/>
      <c r="AK84" s="8"/>
      <c r="AL84" s="9"/>
      <c r="AM84" s="10"/>
      <c r="AN84" s="10"/>
      <c r="AO84" s="10"/>
      <c r="AP84" s="10"/>
      <c r="AQ84" s="10"/>
      <c r="AR84" s="10"/>
      <c r="AS84" s="10"/>
      <c r="AT84" s="10"/>
      <c r="AU84" s="34"/>
      <c r="AV84" s="34"/>
      <c r="AW84" s="39"/>
      <c r="AX84" s="40"/>
      <c r="AY84" s="40"/>
      <c r="AZ84" s="40"/>
      <c r="BA84" s="40"/>
      <c r="BB84" s="39"/>
      <c r="BC84" s="39"/>
      <c r="BD84" s="39"/>
      <c r="BE84" s="39"/>
      <c r="BF84" s="39"/>
    </row>
    <row r="85" spans="1:58" ht="12" customHeight="1">
      <c r="A85" s="36"/>
      <c r="B85" s="37"/>
      <c r="C85" s="37"/>
      <c r="D85" s="37"/>
      <c r="E85" s="37"/>
      <c r="F85" s="37"/>
      <c r="G85" s="37"/>
      <c r="H85" s="37"/>
      <c r="I85" s="37"/>
      <c r="J85" s="37"/>
      <c r="K85" s="37"/>
      <c r="L85" s="37"/>
      <c r="M85" s="37"/>
      <c r="N85" s="37"/>
      <c r="O85" s="37"/>
      <c r="P85" s="37"/>
      <c r="Q85" s="37"/>
      <c r="R85" s="37"/>
      <c r="S85" s="38"/>
      <c r="T85" s="38"/>
      <c r="U85" s="38"/>
      <c r="V85" s="38"/>
      <c r="W85" s="38"/>
      <c r="X85" s="38"/>
      <c r="Y85" s="3"/>
      <c r="Z85" s="8"/>
      <c r="AA85" s="9"/>
      <c r="AB85" s="10"/>
      <c r="AC85" s="10"/>
      <c r="AD85" s="10"/>
      <c r="AE85" s="10"/>
      <c r="AF85" s="10"/>
      <c r="AG85" s="10"/>
      <c r="AH85" s="10"/>
      <c r="AI85" s="10"/>
      <c r="AJ85" s="3"/>
      <c r="AK85" s="8"/>
      <c r="AL85" s="9"/>
      <c r="AM85" s="10"/>
      <c r="AN85" s="10"/>
      <c r="AO85" s="10"/>
      <c r="AP85" s="10"/>
      <c r="AQ85" s="10"/>
      <c r="AR85" s="10"/>
      <c r="AS85" s="10"/>
      <c r="AT85" s="10"/>
      <c r="AU85" s="34"/>
      <c r="AV85" s="34"/>
      <c r="AW85" s="39"/>
      <c r="AX85" s="40"/>
      <c r="AY85" s="40"/>
      <c r="AZ85" s="40"/>
      <c r="BA85" s="40"/>
      <c r="BB85" s="39"/>
      <c r="BC85" s="39"/>
      <c r="BD85" s="39"/>
      <c r="BE85" s="39"/>
      <c r="BF85" s="39"/>
    </row>
    <row r="86" spans="1:58" ht="12" customHeight="1">
      <c r="A86" s="36"/>
      <c r="B86" s="37"/>
      <c r="C86" s="37"/>
      <c r="D86" s="37"/>
      <c r="E86" s="37"/>
      <c r="F86" s="37"/>
      <c r="G86" s="37"/>
      <c r="H86" s="37"/>
      <c r="I86" s="37"/>
      <c r="J86" s="37"/>
      <c r="K86" s="37"/>
      <c r="L86" s="37"/>
      <c r="M86" s="37"/>
      <c r="N86" s="37"/>
      <c r="O86" s="37"/>
      <c r="P86" s="37"/>
      <c r="Q86" s="37"/>
      <c r="R86" s="37"/>
      <c r="S86" s="38"/>
      <c r="T86" s="38"/>
      <c r="U86" s="38"/>
      <c r="V86" s="38"/>
      <c r="W86" s="38"/>
      <c r="X86" s="38"/>
      <c r="Y86" s="3"/>
      <c r="Z86" s="8"/>
      <c r="AA86" s="9"/>
      <c r="AB86" s="10"/>
      <c r="AC86" s="10"/>
      <c r="AD86" s="10"/>
      <c r="AE86" s="10"/>
      <c r="AF86" s="10"/>
      <c r="AG86" s="10"/>
      <c r="AH86" s="10"/>
      <c r="AI86" s="10"/>
      <c r="AJ86" s="3"/>
      <c r="AK86" s="8"/>
      <c r="AL86" s="9"/>
      <c r="AM86" s="10"/>
      <c r="AN86" s="10"/>
      <c r="AO86" s="10"/>
      <c r="AP86" s="10"/>
      <c r="AQ86" s="10"/>
      <c r="AR86" s="10"/>
      <c r="AS86" s="10"/>
      <c r="AT86" s="10"/>
      <c r="AU86" s="34"/>
      <c r="AV86" s="34"/>
      <c r="AW86" s="39"/>
      <c r="AX86" s="40"/>
      <c r="AY86" s="40"/>
      <c r="AZ86" s="40"/>
      <c r="BA86" s="40"/>
      <c r="BB86" s="39"/>
      <c r="BC86" s="39"/>
      <c r="BD86" s="39"/>
      <c r="BE86" s="39"/>
      <c r="BF86" s="39"/>
    </row>
    <row r="87" spans="1:58" ht="12" customHeight="1">
      <c r="A87" s="36"/>
      <c r="B87" s="37"/>
      <c r="C87" s="37"/>
      <c r="D87" s="37"/>
      <c r="E87" s="37"/>
      <c r="F87" s="37"/>
      <c r="G87" s="37"/>
      <c r="H87" s="37"/>
      <c r="I87" s="37"/>
      <c r="J87" s="37"/>
      <c r="K87" s="37"/>
      <c r="L87" s="37"/>
      <c r="M87" s="37"/>
      <c r="N87" s="37"/>
      <c r="O87" s="37"/>
      <c r="P87" s="37"/>
      <c r="Q87" s="37"/>
      <c r="R87" s="37"/>
      <c r="S87" s="38"/>
      <c r="T87" s="38"/>
      <c r="U87" s="38"/>
      <c r="V87" s="38"/>
      <c r="W87" s="38"/>
      <c r="X87" s="38"/>
      <c r="Y87" s="3"/>
      <c r="Z87" s="8"/>
      <c r="AA87" s="9"/>
      <c r="AB87" s="10"/>
      <c r="AC87" s="10"/>
      <c r="AD87" s="10"/>
      <c r="AE87" s="10"/>
      <c r="AF87" s="10"/>
      <c r="AG87" s="10"/>
      <c r="AH87" s="10"/>
      <c r="AI87" s="10"/>
      <c r="AJ87" s="3"/>
      <c r="AK87" s="8"/>
      <c r="AL87" s="9"/>
      <c r="AM87" s="10"/>
      <c r="AN87" s="10"/>
      <c r="AO87" s="10"/>
      <c r="AP87" s="10"/>
      <c r="AQ87" s="10"/>
      <c r="AR87" s="10"/>
      <c r="AS87" s="10"/>
      <c r="AT87" s="10"/>
      <c r="AU87" s="34"/>
      <c r="AV87" s="34"/>
      <c r="AW87" s="39"/>
      <c r="AX87" s="40"/>
      <c r="AY87" s="40"/>
      <c r="AZ87" s="40"/>
      <c r="BA87" s="40"/>
      <c r="BB87" s="39"/>
      <c r="BC87" s="39"/>
      <c r="BD87" s="39"/>
      <c r="BE87" s="39"/>
      <c r="BF87" s="39"/>
    </row>
    <row r="88" spans="1:58" ht="12" customHeight="1">
      <c r="A88" s="36"/>
      <c r="B88" s="37"/>
      <c r="C88" s="37"/>
      <c r="D88" s="37"/>
      <c r="E88" s="37"/>
      <c r="F88" s="37"/>
      <c r="G88" s="37"/>
      <c r="H88" s="37"/>
      <c r="I88" s="37"/>
      <c r="J88" s="37"/>
      <c r="K88" s="37"/>
      <c r="L88" s="37"/>
      <c r="M88" s="37"/>
      <c r="N88" s="37"/>
      <c r="O88" s="37"/>
      <c r="P88" s="37"/>
      <c r="Q88" s="37"/>
      <c r="R88" s="37"/>
      <c r="S88" s="38"/>
      <c r="T88" s="38"/>
      <c r="U88" s="38"/>
      <c r="V88" s="38"/>
      <c r="W88" s="38"/>
      <c r="X88" s="38"/>
      <c r="Y88" s="3"/>
      <c r="Z88" s="8"/>
      <c r="AA88" s="9"/>
      <c r="AB88" s="10"/>
      <c r="AC88" s="10"/>
      <c r="AD88" s="10"/>
      <c r="AE88" s="10"/>
      <c r="AF88" s="10"/>
      <c r="AG88" s="10"/>
      <c r="AH88" s="10"/>
      <c r="AI88" s="10"/>
      <c r="AJ88" s="3"/>
      <c r="AK88" s="8"/>
      <c r="AL88" s="9"/>
      <c r="AM88" s="10"/>
      <c r="AN88" s="10"/>
      <c r="AO88" s="10"/>
      <c r="AP88" s="10"/>
      <c r="AQ88" s="10"/>
      <c r="AR88" s="10"/>
      <c r="AS88" s="10"/>
      <c r="AT88" s="10"/>
      <c r="AU88" s="34"/>
      <c r="AV88" s="34"/>
      <c r="AW88" s="39"/>
      <c r="AX88" s="40"/>
      <c r="AY88" s="40"/>
      <c r="AZ88" s="40"/>
      <c r="BA88" s="40"/>
      <c r="BB88" s="39"/>
      <c r="BC88" s="39"/>
      <c r="BD88" s="39"/>
      <c r="BE88" s="39"/>
      <c r="BF88" s="39"/>
    </row>
    <row r="89" spans="1:58" ht="12" customHeight="1">
      <c r="A89" s="36"/>
      <c r="B89" s="37"/>
      <c r="C89" s="37"/>
      <c r="D89" s="37"/>
      <c r="E89" s="37"/>
      <c r="F89" s="37"/>
      <c r="G89" s="37"/>
      <c r="H89" s="37"/>
      <c r="I89" s="37"/>
      <c r="J89" s="37"/>
      <c r="K89" s="37"/>
      <c r="L89" s="37"/>
      <c r="M89" s="37"/>
      <c r="N89" s="37"/>
      <c r="O89" s="37"/>
      <c r="P89" s="37"/>
      <c r="Q89" s="37"/>
      <c r="R89" s="37"/>
      <c r="S89" s="38"/>
      <c r="T89" s="38"/>
      <c r="U89" s="38"/>
      <c r="V89" s="38"/>
      <c r="W89" s="38"/>
      <c r="X89" s="38"/>
      <c r="Y89" s="3"/>
      <c r="Z89" s="8"/>
      <c r="AA89" s="9"/>
      <c r="AB89" s="10"/>
      <c r="AC89" s="10"/>
      <c r="AD89" s="10"/>
      <c r="AE89" s="10"/>
      <c r="AF89" s="10"/>
      <c r="AG89" s="10"/>
      <c r="AH89" s="10"/>
      <c r="AI89" s="10"/>
      <c r="AJ89" s="3"/>
      <c r="AK89" s="8"/>
      <c r="AL89" s="9"/>
      <c r="AM89" s="10"/>
      <c r="AN89" s="10"/>
      <c r="AO89" s="10"/>
      <c r="AP89" s="10"/>
      <c r="AQ89" s="10"/>
      <c r="AR89" s="10"/>
      <c r="AS89" s="10"/>
      <c r="AT89" s="10"/>
      <c r="AU89" s="34"/>
      <c r="AV89" s="34"/>
      <c r="AW89" s="39"/>
      <c r="AX89" s="40"/>
      <c r="AY89" s="40"/>
      <c r="AZ89" s="40"/>
      <c r="BA89" s="40"/>
      <c r="BB89" s="39"/>
      <c r="BC89" s="39"/>
      <c r="BD89" s="39"/>
      <c r="BE89" s="39"/>
      <c r="BF89" s="39"/>
    </row>
    <row r="90" spans="1:58" ht="12" customHeight="1">
      <c r="A90" s="36"/>
      <c r="B90" s="37"/>
      <c r="C90" s="37"/>
      <c r="D90" s="37"/>
      <c r="E90" s="37"/>
      <c r="F90" s="37"/>
      <c r="G90" s="37"/>
      <c r="H90" s="37"/>
      <c r="I90" s="37"/>
      <c r="J90" s="37"/>
      <c r="K90" s="37"/>
      <c r="L90" s="37"/>
      <c r="M90" s="37"/>
      <c r="N90" s="37"/>
      <c r="O90" s="37"/>
      <c r="P90" s="37"/>
      <c r="Q90" s="37"/>
      <c r="R90" s="37"/>
      <c r="S90" s="38"/>
      <c r="T90" s="38"/>
      <c r="U90" s="38"/>
      <c r="V90" s="38"/>
      <c r="W90" s="38"/>
      <c r="X90" s="38"/>
      <c r="Y90" s="3"/>
      <c r="Z90" s="8"/>
      <c r="AA90" s="9"/>
      <c r="AB90" s="10"/>
      <c r="AC90" s="10"/>
      <c r="AD90" s="10"/>
      <c r="AE90" s="10"/>
      <c r="AF90" s="10"/>
      <c r="AG90" s="10"/>
      <c r="AH90" s="10"/>
      <c r="AI90" s="10"/>
      <c r="AJ90" s="3"/>
      <c r="AK90" s="8"/>
      <c r="AL90" s="9"/>
      <c r="AM90" s="10"/>
      <c r="AN90" s="10"/>
      <c r="AO90" s="10"/>
      <c r="AP90" s="10"/>
      <c r="AQ90" s="10"/>
      <c r="AR90" s="10"/>
      <c r="AS90" s="10"/>
      <c r="AT90" s="10"/>
      <c r="AU90" s="34"/>
      <c r="AV90" s="34"/>
      <c r="AW90" s="39"/>
      <c r="AX90" s="40"/>
      <c r="AY90" s="40"/>
      <c r="AZ90" s="40"/>
      <c r="BA90" s="40"/>
      <c r="BB90" s="39"/>
      <c r="BC90" s="39"/>
      <c r="BD90" s="39"/>
      <c r="BE90" s="39"/>
      <c r="BF90" s="39"/>
    </row>
    <row r="91" spans="1:58" ht="12" customHeight="1">
      <c r="A91" s="36"/>
      <c r="B91" s="37"/>
      <c r="C91" s="37"/>
      <c r="D91" s="37"/>
      <c r="E91" s="37"/>
      <c r="F91" s="37"/>
      <c r="G91" s="37"/>
      <c r="H91" s="37"/>
      <c r="I91" s="37"/>
      <c r="J91" s="37"/>
      <c r="K91" s="37"/>
      <c r="L91" s="37"/>
      <c r="M91" s="37"/>
      <c r="N91" s="37"/>
      <c r="O91" s="37"/>
      <c r="P91" s="37"/>
      <c r="Q91" s="37"/>
      <c r="R91" s="37"/>
      <c r="S91" s="38"/>
      <c r="T91" s="38"/>
      <c r="U91" s="38"/>
      <c r="V91" s="38"/>
      <c r="W91" s="38"/>
      <c r="X91" s="38"/>
      <c r="Y91" s="3"/>
      <c r="Z91" s="8"/>
      <c r="AA91" s="9"/>
      <c r="AB91" s="10"/>
      <c r="AC91" s="10"/>
      <c r="AD91" s="10"/>
      <c r="AE91" s="10"/>
      <c r="AF91" s="10"/>
      <c r="AG91" s="10"/>
      <c r="AH91" s="10"/>
      <c r="AI91" s="10"/>
      <c r="AJ91" s="3"/>
      <c r="AK91" s="8"/>
      <c r="AL91" s="9"/>
      <c r="AM91" s="10"/>
      <c r="AN91" s="10"/>
      <c r="AO91" s="10"/>
      <c r="AP91" s="10"/>
      <c r="AQ91" s="10"/>
      <c r="AR91" s="10"/>
      <c r="AS91" s="10"/>
      <c r="AT91" s="10"/>
      <c r="AU91" s="34"/>
      <c r="AV91" s="34"/>
      <c r="AW91" s="39"/>
      <c r="AX91" s="40"/>
      <c r="AY91" s="40"/>
      <c r="AZ91" s="40"/>
      <c r="BA91" s="40"/>
      <c r="BB91" s="39"/>
      <c r="BC91" s="39"/>
      <c r="BD91" s="39"/>
      <c r="BE91" s="39"/>
      <c r="BF91" s="39"/>
    </row>
    <row r="92" spans="1:58" ht="12" customHeight="1">
      <c r="A92" s="36"/>
      <c r="B92" s="37"/>
      <c r="C92" s="37"/>
      <c r="D92" s="37"/>
      <c r="E92" s="37"/>
      <c r="F92" s="37"/>
      <c r="G92" s="37"/>
      <c r="H92" s="37"/>
      <c r="I92" s="37"/>
      <c r="J92" s="37"/>
      <c r="K92" s="37"/>
      <c r="L92" s="37"/>
      <c r="M92" s="37"/>
      <c r="N92" s="37"/>
      <c r="O92" s="37"/>
      <c r="P92" s="37"/>
      <c r="Q92" s="37"/>
      <c r="R92" s="37"/>
      <c r="S92" s="38"/>
      <c r="T92" s="38"/>
      <c r="U92" s="38"/>
      <c r="V92" s="38"/>
      <c r="W92" s="38"/>
      <c r="X92" s="38"/>
      <c r="Y92" s="3"/>
      <c r="Z92" s="8"/>
      <c r="AA92" s="9"/>
      <c r="AB92" s="10"/>
      <c r="AC92" s="10"/>
      <c r="AD92" s="10"/>
      <c r="AE92" s="10"/>
      <c r="AF92" s="10"/>
      <c r="AG92" s="10"/>
      <c r="AH92" s="10"/>
      <c r="AI92" s="10"/>
      <c r="AJ92" s="3"/>
      <c r="AK92" s="8"/>
      <c r="AL92" s="9"/>
      <c r="AM92" s="10"/>
      <c r="AN92" s="10"/>
      <c r="AO92" s="10"/>
      <c r="AP92" s="10"/>
      <c r="AQ92" s="10"/>
      <c r="AR92" s="10"/>
      <c r="AS92" s="10"/>
      <c r="AT92" s="10"/>
      <c r="AU92" s="34"/>
      <c r="AV92" s="34"/>
      <c r="AW92" s="39"/>
      <c r="AX92" s="40"/>
      <c r="AY92" s="40"/>
      <c r="AZ92" s="40"/>
      <c r="BA92" s="40"/>
      <c r="BB92" s="39"/>
      <c r="BC92" s="39"/>
      <c r="BD92" s="39"/>
      <c r="BE92" s="39"/>
      <c r="BF92" s="39"/>
    </row>
    <row r="93" spans="1:58" ht="12" customHeight="1">
      <c r="A93" s="36"/>
      <c r="B93" s="37"/>
      <c r="C93" s="37"/>
      <c r="D93" s="37"/>
      <c r="E93" s="37"/>
      <c r="F93" s="37"/>
      <c r="G93" s="37"/>
      <c r="H93" s="37"/>
      <c r="I93" s="37"/>
      <c r="J93" s="37"/>
      <c r="K93" s="37"/>
      <c r="L93" s="37"/>
      <c r="M93" s="37"/>
      <c r="N93" s="37"/>
      <c r="O93" s="37"/>
      <c r="P93" s="37"/>
      <c r="Q93" s="37"/>
      <c r="R93" s="37"/>
      <c r="S93" s="38"/>
      <c r="T93" s="38"/>
      <c r="U93" s="38"/>
      <c r="V93" s="38"/>
      <c r="W93" s="38"/>
      <c r="X93" s="38"/>
      <c r="Y93" s="3"/>
      <c r="Z93" s="8"/>
      <c r="AA93" s="9"/>
      <c r="AB93" s="10"/>
      <c r="AC93" s="10"/>
      <c r="AD93" s="10"/>
      <c r="AE93" s="10"/>
      <c r="AF93" s="10"/>
      <c r="AG93" s="10"/>
      <c r="AH93" s="10"/>
      <c r="AI93" s="10"/>
      <c r="AJ93" s="3"/>
      <c r="AK93" s="8"/>
      <c r="AL93" s="9"/>
      <c r="AM93" s="10"/>
      <c r="AN93" s="10"/>
      <c r="AO93" s="10"/>
      <c r="AP93" s="10"/>
      <c r="AQ93" s="10"/>
      <c r="AR93" s="10"/>
      <c r="AS93" s="10"/>
      <c r="AT93" s="10"/>
      <c r="AU93" s="34"/>
      <c r="AV93" s="34"/>
      <c r="AW93" s="39"/>
      <c r="AX93" s="40"/>
      <c r="AY93" s="40"/>
      <c r="AZ93" s="40"/>
      <c r="BA93" s="40"/>
      <c r="BB93" s="39"/>
      <c r="BC93" s="39"/>
      <c r="BD93" s="39"/>
      <c r="BE93" s="39"/>
      <c r="BF93" s="39"/>
    </row>
    <row r="94" spans="1:58" ht="12" customHeight="1">
      <c r="A94" s="36"/>
      <c r="B94" s="37"/>
      <c r="C94" s="37"/>
      <c r="D94" s="37"/>
      <c r="E94" s="37"/>
      <c r="F94" s="37"/>
      <c r="G94" s="37"/>
      <c r="H94" s="37"/>
      <c r="I94" s="37"/>
      <c r="J94" s="37"/>
      <c r="K94" s="37"/>
      <c r="L94" s="37"/>
      <c r="M94" s="37"/>
      <c r="N94" s="37"/>
      <c r="O94" s="37"/>
      <c r="P94" s="37"/>
      <c r="Q94" s="37"/>
      <c r="R94" s="37"/>
      <c r="S94" s="38"/>
      <c r="T94" s="38"/>
      <c r="U94" s="38"/>
      <c r="V94" s="38"/>
      <c r="W94" s="38"/>
      <c r="X94" s="38"/>
      <c r="Y94" s="3"/>
      <c r="Z94" s="8"/>
      <c r="AA94" s="9"/>
      <c r="AB94" s="10"/>
      <c r="AC94" s="10"/>
      <c r="AD94" s="10"/>
      <c r="AE94" s="10"/>
      <c r="AF94" s="10"/>
      <c r="AG94" s="10"/>
      <c r="AH94" s="10"/>
      <c r="AI94" s="10"/>
      <c r="AJ94" s="3"/>
      <c r="AK94" s="8"/>
      <c r="AL94" s="9"/>
      <c r="AM94" s="10"/>
      <c r="AN94" s="10"/>
      <c r="AO94" s="10"/>
      <c r="AP94" s="10"/>
      <c r="AQ94" s="10"/>
      <c r="AR94" s="10"/>
      <c r="AS94" s="10"/>
      <c r="AT94" s="10"/>
      <c r="AU94" s="34"/>
      <c r="AV94" s="34"/>
      <c r="AW94" s="39"/>
      <c r="AX94" s="40"/>
      <c r="AY94" s="40"/>
      <c r="AZ94" s="40"/>
      <c r="BA94" s="40"/>
      <c r="BB94" s="39"/>
      <c r="BC94" s="39"/>
      <c r="BD94" s="39"/>
      <c r="BE94" s="39"/>
      <c r="BF94" s="39"/>
    </row>
    <row r="95" spans="1:58" ht="16.2">
      <c r="A95" s="36"/>
      <c r="B95" s="37"/>
      <c r="C95" s="37"/>
      <c r="D95" s="37"/>
      <c r="E95" s="37"/>
      <c r="F95" s="37"/>
      <c r="G95" s="37"/>
      <c r="H95" s="37"/>
      <c r="I95" s="37"/>
      <c r="J95" s="37"/>
      <c r="K95" s="37"/>
      <c r="L95" s="37"/>
      <c r="M95" s="37"/>
      <c r="N95" s="37"/>
      <c r="O95" s="37"/>
      <c r="P95" s="37"/>
      <c r="Q95" s="37"/>
      <c r="R95" s="37"/>
      <c r="S95" s="38"/>
      <c r="T95" s="38"/>
      <c r="U95" s="38"/>
      <c r="V95" s="38"/>
      <c r="W95" s="38"/>
      <c r="X95" s="38"/>
      <c r="Y95" s="3"/>
      <c r="Z95" s="8"/>
      <c r="AA95" s="9"/>
      <c r="AB95" s="10"/>
      <c r="AC95" s="10"/>
      <c r="AD95" s="10"/>
      <c r="AE95" s="10"/>
      <c r="AF95" s="10"/>
      <c r="AG95" s="10"/>
      <c r="AH95" s="10"/>
      <c r="AI95" s="10"/>
      <c r="AJ95" s="3"/>
      <c r="AK95" s="8"/>
      <c r="AL95" s="9"/>
      <c r="AM95" s="10"/>
      <c r="AN95" s="10"/>
      <c r="AO95" s="10"/>
      <c r="AP95" s="10"/>
      <c r="AQ95" s="10"/>
      <c r="AR95" s="10"/>
      <c r="AS95" s="10"/>
      <c r="AT95" s="10"/>
      <c r="AU95" s="34"/>
      <c r="AV95" s="34"/>
      <c r="AW95" s="39"/>
      <c r="AX95" s="40"/>
      <c r="AY95" s="40"/>
      <c r="AZ95" s="40"/>
      <c r="BA95" s="40"/>
      <c r="BB95" s="39"/>
      <c r="BC95" s="39"/>
      <c r="BD95" s="39"/>
      <c r="BE95" s="39"/>
      <c r="BF95" s="39"/>
    </row>
    <row r="96" spans="1:58" ht="16.2">
      <c r="AD96" s="39"/>
      <c r="AE96" s="39"/>
      <c r="AF96" s="39"/>
      <c r="AG96" s="39"/>
      <c r="AH96" s="39"/>
      <c r="AI96" s="39"/>
      <c r="AJ96" s="39"/>
      <c r="AK96" s="39"/>
      <c r="AL96" s="39"/>
      <c r="AM96" s="39"/>
      <c r="AN96" s="39"/>
      <c r="AO96" s="39"/>
      <c r="AP96" s="39"/>
      <c r="AQ96" s="39"/>
      <c r="AR96" s="34"/>
      <c r="AS96" s="34"/>
      <c r="AT96" s="39"/>
      <c r="AU96" s="34"/>
      <c r="AV96" s="34"/>
      <c r="AW96" s="39"/>
      <c r="AX96" s="40"/>
      <c r="AY96" s="40"/>
      <c r="AZ96" s="40"/>
      <c r="BA96" s="40"/>
      <c r="BB96" s="39"/>
      <c r="BC96" s="39"/>
      <c r="BD96" s="39"/>
      <c r="BE96" s="39"/>
      <c r="BF96" s="39"/>
    </row>
    <row r="97" spans="1:58" ht="16.2">
      <c r="A97" s="72" t="s">
        <v>66</v>
      </c>
      <c r="B97" s="41"/>
      <c r="C97" s="41"/>
      <c r="D97" s="42" t="s">
        <v>17</v>
      </c>
      <c r="E97" s="43" t="s">
        <v>18</v>
      </c>
      <c r="F97" s="43" t="s">
        <v>19</v>
      </c>
      <c r="G97" s="43" t="s">
        <v>20</v>
      </c>
      <c r="H97" s="43" t="s">
        <v>22</v>
      </c>
      <c r="I97" s="44"/>
      <c r="J97" s="44"/>
      <c r="K97" s="45" t="s">
        <v>24</v>
      </c>
      <c r="L97" s="44"/>
      <c r="M97" s="44"/>
      <c r="N97" s="44"/>
      <c r="O97" s="44"/>
      <c r="P97" s="44"/>
      <c r="Q97" s="44"/>
      <c r="R97" s="44"/>
      <c r="S97" s="44"/>
      <c r="T97" s="44"/>
      <c r="U97" s="44"/>
      <c r="V97" s="44"/>
      <c r="W97" s="44"/>
      <c r="X97" s="44"/>
      <c r="AD97" s="39"/>
      <c r="AE97" s="39"/>
      <c r="AF97" s="39"/>
      <c r="AG97" s="39"/>
      <c r="AH97" s="39"/>
      <c r="AI97" s="39"/>
      <c r="AJ97" s="39"/>
      <c r="AK97" s="39"/>
      <c r="AL97" s="39"/>
      <c r="AM97" s="39"/>
      <c r="AN97" s="39"/>
      <c r="AO97" s="39"/>
      <c r="AP97" s="39"/>
      <c r="AQ97" s="39"/>
      <c r="AR97" s="34"/>
      <c r="AS97" s="34"/>
      <c r="AT97" s="39"/>
      <c r="AU97" s="34"/>
      <c r="AV97" s="34"/>
      <c r="AW97" s="39"/>
      <c r="AX97" s="40"/>
      <c r="AY97" s="40"/>
      <c r="AZ97" s="40"/>
      <c r="BA97" s="40"/>
      <c r="BB97" s="39"/>
      <c r="BC97" s="39"/>
      <c r="BD97" s="39"/>
      <c r="BE97" s="39"/>
      <c r="BF97" s="39"/>
    </row>
    <row r="98" spans="1:58" ht="16.2">
      <c r="A98" s="72" t="s">
        <v>67</v>
      </c>
      <c r="B98" s="41"/>
      <c r="C98" s="41"/>
      <c r="D98" s="42">
        <v>1</v>
      </c>
      <c r="E98" s="46">
        <v>1</v>
      </c>
      <c r="F98" s="46">
        <v>0</v>
      </c>
      <c r="G98" s="44" t="s">
        <v>21</v>
      </c>
      <c r="H98" s="46">
        <v>1</v>
      </c>
      <c r="I98" s="44"/>
      <c r="J98" s="44"/>
      <c r="K98" s="45" t="s">
        <v>25</v>
      </c>
      <c r="L98" s="44"/>
      <c r="M98" s="44"/>
      <c r="N98" s="44"/>
      <c r="O98" s="44"/>
      <c r="P98" s="44"/>
      <c r="Q98" s="44"/>
      <c r="R98" s="44"/>
      <c r="S98" s="44"/>
      <c r="T98" s="44"/>
      <c r="U98" s="44"/>
      <c r="V98" s="44"/>
      <c r="W98" s="44"/>
      <c r="X98" s="44"/>
      <c r="AD98" s="39"/>
      <c r="AE98" s="39"/>
      <c r="AF98" s="39"/>
      <c r="AG98" s="39"/>
      <c r="AH98" s="39"/>
      <c r="AI98" s="39"/>
      <c r="AJ98" s="39"/>
      <c r="AK98" s="39"/>
      <c r="AL98" s="39"/>
      <c r="AM98" s="39"/>
      <c r="AN98" s="39"/>
      <c r="AO98" s="39"/>
      <c r="AP98" s="39"/>
      <c r="AQ98" s="39"/>
      <c r="AR98" s="34"/>
      <c r="AS98" s="34"/>
      <c r="AT98" s="39"/>
      <c r="AU98" s="34"/>
      <c r="AV98" s="34"/>
      <c r="AW98" s="39"/>
      <c r="AX98" s="40"/>
      <c r="AY98" s="40"/>
      <c r="AZ98" s="40"/>
      <c r="BA98" s="40"/>
      <c r="BB98" s="39"/>
      <c r="BC98" s="39"/>
      <c r="BD98" s="39"/>
      <c r="BE98" s="39"/>
      <c r="BF98" s="39"/>
    </row>
    <row r="99" spans="1:58" ht="16.2">
      <c r="A99" s="72" t="s">
        <v>68</v>
      </c>
      <c r="B99" s="41"/>
      <c r="C99" s="41"/>
      <c r="D99" s="42">
        <v>2</v>
      </c>
      <c r="E99" s="46">
        <v>2</v>
      </c>
      <c r="F99" s="46">
        <v>1</v>
      </c>
      <c r="G99" s="44"/>
      <c r="H99" s="46">
        <v>2</v>
      </c>
      <c r="I99" s="44"/>
      <c r="J99" s="44"/>
      <c r="K99" s="45" t="s">
        <v>26</v>
      </c>
      <c r="L99" s="44"/>
      <c r="M99" s="44"/>
      <c r="N99" s="44"/>
      <c r="O99" s="44"/>
      <c r="P99" s="44"/>
      <c r="Q99" s="44"/>
      <c r="R99" s="44"/>
      <c r="S99" s="44"/>
      <c r="T99" s="44"/>
      <c r="U99" s="44"/>
      <c r="V99" s="44"/>
      <c r="W99" s="44"/>
      <c r="X99" s="44"/>
      <c r="AD99" s="39"/>
      <c r="AE99" s="39"/>
      <c r="AF99" s="39"/>
      <c r="AG99" s="39"/>
      <c r="AH99" s="39"/>
      <c r="AI99" s="39"/>
      <c r="AJ99" s="39"/>
      <c r="AK99" s="39"/>
      <c r="AL99" s="39"/>
      <c r="AM99" s="39"/>
      <c r="AN99" s="39"/>
      <c r="AO99" s="39"/>
      <c r="AP99" s="39"/>
      <c r="AQ99" s="39"/>
      <c r="AR99" s="34"/>
      <c r="AS99" s="34"/>
      <c r="AT99" s="39"/>
      <c r="AU99" s="34"/>
      <c r="AV99" s="34"/>
      <c r="AW99" s="39"/>
      <c r="AX99" s="40"/>
      <c r="AY99" s="40"/>
      <c r="AZ99" s="40"/>
      <c r="BA99" s="40"/>
      <c r="BB99" s="39"/>
      <c r="BC99" s="39"/>
      <c r="BD99" s="39"/>
      <c r="BE99" s="39"/>
      <c r="BF99" s="39"/>
    </row>
    <row r="100" spans="1:58" ht="16.2">
      <c r="A100" s="72" t="s">
        <v>69</v>
      </c>
      <c r="B100" s="41"/>
      <c r="C100" s="41"/>
      <c r="D100" s="42">
        <v>3</v>
      </c>
      <c r="E100" s="46">
        <v>3</v>
      </c>
      <c r="F100" s="46">
        <v>2</v>
      </c>
      <c r="G100" s="44"/>
      <c r="H100" s="46">
        <v>3</v>
      </c>
      <c r="I100" s="44"/>
      <c r="J100" s="44"/>
      <c r="K100" s="45"/>
      <c r="L100" s="44"/>
      <c r="M100" s="44"/>
      <c r="N100" s="44"/>
      <c r="O100" s="44"/>
      <c r="P100" s="44"/>
      <c r="Q100" s="44"/>
      <c r="R100" s="44"/>
      <c r="S100" s="44"/>
      <c r="T100" s="44"/>
      <c r="U100" s="44"/>
      <c r="V100" s="44"/>
      <c r="W100" s="44"/>
      <c r="X100" s="44"/>
      <c r="AD100" s="39"/>
      <c r="AE100" s="39"/>
      <c r="AF100" s="39"/>
      <c r="AG100" s="39"/>
      <c r="AH100" s="39"/>
      <c r="AI100" s="39"/>
      <c r="AJ100" s="39"/>
      <c r="AK100" s="39"/>
      <c r="AL100" s="39"/>
      <c r="AM100" s="39"/>
      <c r="AN100" s="39"/>
      <c r="AO100" s="39"/>
      <c r="AP100" s="39"/>
      <c r="AQ100" s="39"/>
      <c r="AR100" s="34"/>
      <c r="AS100" s="34"/>
      <c r="AT100" s="39"/>
      <c r="AU100" s="34"/>
      <c r="AV100" s="34"/>
      <c r="AW100" s="39"/>
      <c r="AX100" s="40"/>
      <c r="AY100" s="40"/>
      <c r="AZ100" s="40"/>
      <c r="BA100" s="40"/>
      <c r="BB100" s="39"/>
      <c r="BC100" s="39"/>
      <c r="BD100" s="39"/>
      <c r="BE100" s="39"/>
      <c r="BF100" s="39"/>
    </row>
    <row r="101" spans="1:58" ht="16.2">
      <c r="A101" s="72" t="s">
        <v>70</v>
      </c>
      <c r="B101" s="41"/>
      <c r="C101" s="41"/>
      <c r="D101" s="42">
        <v>4</v>
      </c>
      <c r="E101" s="46">
        <v>4</v>
      </c>
      <c r="F101" s="44"/>
      <c r="G101" s="44"/>
      <c r="H101" s="46">
        <v>4</v>
      </c>
      <c r="I101" s="44"/>
      <c r="J101" s="44"/>
      <c r="K101" s="44"/>
      <c r="L101" s="44"/>
      <c r="M101" s="44"/>
      <c r="N101" s="44"/>
      <c r="O101" s="44"/>
      <c r="P101" s="44"/>
      <c r="Q101" s="44"/>
      <c r="R101" s="44"/>
      <c r="S101" s="44"/>
      <c r="T101" s="44"/>
      <c r="U101" s="44"/>
      <c r="V101" s="44"/>
      <c r="W101" s="44"/>
      <c r="X101" s="44"/>
      <c r="AD101" s="39"/>
      <c r="AE101" s="39"/>
      <c r="AF101" s="39"/>
      <c r="AG101" s="39"/>
      <c r="AH101" s="39"/>
      <c r="AI101" s="39"/>
      <c r="AJ101" s="39"/>
      <c r="AK101" s="39"/>
      <c r="AL101" s="39"/>
      <c r="AM101" s="39"/>
      <c r="AN101" s="39"/>
      <c r="AO101" s="39"/>
      <c r="AP101" s="39"/>
      <c r="AQ101" s="39"/>
      <c r="AR101" s="34"/>
      <c r="AS101" s="34"/>
      <c r="AT101" s="39"/>
      <c r="AU101" s="34"/>
      <c r="AV101" s="34"/>
      <c r="AW101" s="39"/>
      <c r="AX101" s="40"/>
      <c r="AY101" s="40"/>
      <c r="AZ101" s="40"/>
      <c r="BA101" s="40"/>
      <c r="BB101" s="39"/>
      <c r="BC101" s="39"/>
      <c r="BD101" s="39"/>
      <c r="BE101" s="39"/>
      <c r="BF101" s="39"/>
    </row>
    <row r="102" spans="1:58" ht="16.2">
      <c r="A102" s="72" t="s">
        <v>71</v>
      </c>
      <c r="B102" s="41"/>
      <c r="C102" s="41"/>
      <c r="D102" s="42">
        <v>5</v>
      </c>
      <c r="E102" s="46">
        <v>5</v>
      </c>
      <c r="F102" s="44"/>
      <c r="G102" s="44"/>
      <c r="H102" s="46">
        <v>5</v>
      </c>
      <c r="I102" s="44"/>
      <c r="J102" s="44"/>
      <c r="K102" s="44"/>
      <c r="L102" s="44"/>
      <c r="M102" s="44"/>
      <c r="N102" s="44"/>
      <c r="O102" s="44"/>
      <c r="P102" s="44"/>
      <c r="Q102" s="44"/>
      <c r="R102" s="44"/>
      <c r="S102" s="44"/>
      <c r="T102" s="44"/>
      <c r="U102" s="44"/>
      <c r="V102" s="44"/>
      <c r="W102" s="44"/>
      <c r="X102" s="44"/>
      <c r="AD102" s="39"/>
      <c r="AE102" s="39"/>
      <c r="AF102" s="39"/>
      <c r="AG102" s="39"/>
      <c r="AH102" s="39"/>
      <c r="AI102" s="39"/>
      <c r="AJ102" s="39"/>
      <c r="AK102" s="39"/>
      <c r="AL102" s="39"/>
      <c r="AM102" s="39"/>
      <c r="AN102" s="39"/>
      <c r="AO102" s="39"/>
      <c r="AP102" s="39"/>
      <c r="AQ102" s="39"/>
      <c r="AR102" s="34"/>
      <c r="AS102" s="34"/>
      <c r="AT102" s="39"/>
      <c r="AU102" s="34"/>
      <c r="AV102" s="34"/>
      <c r="AW102" s="39"/>
      <c r="AX102" s="40"/>
      <c r="AY102" s="40"/>
      <c r="AZ102" s="40"/>
      <c r="BA102" s="40"/>
      <c r="BB102" s="39"/>
      <c r="BC102" s="39"/>
      <c r="BD102" s="39"/>
      <c r="BE102" s="39"/>
      <c r="BF102" s="39"/>
    </row>
    <row r="103" spans="1:58" ht="16.2">
      <c r="A103" s="72" t="s">
        <v>72</v>
      </c>
      <c r="B103" s="41"/>
      <c r="C103" s="41"/>
      <c r="D103" s="42">
        <v>6</v>
      </c>
      <c r="E103" s="46">
        <v>6</v>
      </c>
      <c r="F103" s="44"/>
      <c r="G103" s="44"/>
      <c r="H103" s="46">
        <v>6</v>
      </c>
      <c r="I103" s="44"/>
      <c r="J103" s="44"/>
      <c r="K103" s="44"/>
      <c r="L103" s="44"/>
      <c r="M103" s="44"/>
      <c r="N103" s="44"/>
      <c r="O103" s="44"/>
      <c r="P103" s="44"/>
      <c r="Q103" s="44"/>
      <c r="R103" s="44"/>
      <c r="S103" s="44"/>
      <c r="T103" s="44"/>
      <c r="U103" s="44"/>
      <c r="V103" s="44"/>
      <c r="W103" s="44"/>
      <c r="X103" s="44"/>
      <c r="AU103" s="34"/>
      <c r="AV103" s="34"/>
      <c r="AW103" s="39"/>
      <c r="AX103" s="40"/>
      <c r="AY103" s="40"/>
      <c r="AZ103" s="40"/>
      <c r="BA103" s="40"/>
      <c r="BB103" s="39"/>
      <c r="BC103" s="39"/>
      <c r="BD103" s="39"/>
      <c r="BE103" s="39"/>
      <c r="BF103" s="39"/>
    </row>
    <row r="104" spans="1:58" ht="16.2">
      <c r="A104" s="72" t="s">
        <v>73</v>
      </c>
      <c r="B104" s="41"/>
      <c r="C104" s="41"/>
      <c r="D104" s="42">
        <v>7</v>
      </c>
      <c r="E104" s="46">
        <v>7</v>
      </c>
      <c r="F104" s="44"/>
      <c r="G104" s="44"/>
      <c r="H104" s="46">
        <v>7</v>
      </c>
      <c r="I104" s="44"/>
      <c r="J104" s="44"/>
      <c r="K104" s="44"/>
      <c r="L104" s="44"/>
      <c r="M104" s="44"/>
      <c r="N104" s="44"/>
      <c r="O104" s="44"/>
      <c r="P104" s="44"/>
      <c r="Q104" s="44"/>
      <c r="R104" s="44"/>
      <c r="S104" s="44"/>
      <c r="T104" s="44"/>
      <c r="U104" s="44"/>
      <c r="V104" s="44"/>
      <c r="W104" s="44"/>
      <c r="X104" s="44"/>
      <c r="AU104" s="34"/>
      <c r="AV104" s="34"/>
      <c r="AW104" s="39"/>
      <c r="AX104" s="40"/>
      <c r="AY104" s="40"/>
      <c r="AZ104" s="40"/>
      <c r="BA104" s="40"/>
      <c r="BB104" s="39"/>
      <c r="BC104" s="39"/>
      <c r="BD104" s="39"/>
      <c r="BE104" s="39"/>
      <c r="BF104" s="39"/>
    </row>
    <row r="105" spans="1:58" ht="16.2">
      <c r="A105" s="72" t="s">
        <v>74</v>
      </c>
      <c r="B105" s="41"/>
      <c r="C105" s="41"/>
      <c r="D105" s="42">
        <v>8</v>
      </c>
      <c r="E105" s="46">
        <v>8</v>
      </c>
      <c r="F105" s="44"/>
      <c r="G105" s="44"/>
      <c r="H105" s="46">
        <v>8</v>
      </c>
      <c r="I105" s="44"/>
      <c r="J105" s="44"/>
      <c r="K105" s="44"/>
      <c r="L105" s="44"/>
      <c r="M105" s="44"/>
      <c r="N105" s="44"/>
      <c r="O105" s="44"/>
      <c r="P105" s="44"/>
      <c r="Q105" s="44"/>
      <c r="R105" s="44"/>
      <c r="S105" s="44"/>
      <c r="T105" s="44"/>
      <c r="U105" s="44"/>
      <c r="V105" s="44"/>
      <c r="W105" s="44"/>
      <c r="X105" s="44"/>
      <c r="AU105" s="34"/>
      <c r="AV105" s="34"/>
      <c r="AW105" s="39"/>
      <c r="AX105" s="40"/>
      <c r="AY105" s="40"/>
      <c r="AZ105" s="40"/>
      <c r="BA105" s="40"/>
      <c r="BB105" s="39"/>
      <c r="BC105" s="39"/>
      <c r="BD105" s="39"/>
      <c r="BE105" s="39"/>
      <c r="BF105" s="39"/>
    </row>
    <row r="106" spans="1:58" ht="16.2">
      <c r="A106" s="73" t="s">
        <v>75</v>
      </c>
      <c r="B106" s="41"/>
      <c r="C106" s="41"/>
      <c r="D106" s="42">
        <v>9</v>
      </c>
      <c r="E106" s="46">
        <v>9</v>
      </c>
      <c r="F106" s="44"/>
      <c r="G106" s="44"/>
      <c r="H106" s="46">
        <v>9</v>
      </c>
      <c r="I106" s="44"/>
      <c r="J106" s="44"/>
      <c r="K106" s="44"/>
      <c r="L106" s="44"/>
      <c r="M106" s="44"/>
      <c r="N106" s="44"/>
      <c r="O106" s="44"/>
      <c r="P106" s="44"/>
      <c r="Q106" s="44"/>
      <c r="R106" s="44"/>
      <c r="S106" s="44"/>
      <c r="T106" s="44"/>
      <c r="U106" s="44"/>
      <c r="V106" s="44"/>
      <c r="W106" s="44"/>
      <c r="X106" s="44"/>
      <c r="AU106" s="34"/>
      <c r="AV106" s="34"/>
      <c r="AW106" s="39"/>
      <c r="AX106" s="40"/>
      <c r="AY106" s="40"/>
      <c r="AZ106" s="40"/>
      <c r="BA106" s="40"/>
      <c r="BB106" s="39"/>
      <c r="BC106" s="39"/>
      <c r="BD106" s="39"/>
      <c r="BE106" s="39"/>
      <c r="BF106" s="39"/>
    </row>
    <row r="107" spans="1:58">
      <c r="A107" s="73" t="s">
        <v>76</v>
      </c>
      <c r="B107" s="41"/>
      <c r="C107" s="41"/>
      <c r="D107" s="42">
        <v>10</v>
      </c>
      <c r="E107" s="46">
        <v>10</v>
      </c>
      <c r="F107" s="44"/>
      <c r="G107" s="44"/>
      <c r="H107" s="46">
        <v>10</v>
      </c>
      <c r="I107" s="44"/>
      <c r="J107" s="44"/>
      <c r="K107" s="44"/>
      <c r="L107" s="44"/>
      <c r="M107" s="44"/>
      <c r="N107" s="44"/>
      <c r="O107" s="44"/>
      <c r="P107" s="44"/>
      <c r="Q107" s="44"/>
      <c r="R107" s="44"/>
      <c r="S107" s="44"/>
      <c r="T107" s="44"/>
      <c r="U107" s="44"/>
      <c r="V107" s="44"/>
      <c r="W107" s="44"/>
      <c r="X107" s="44"/>
      <c r="AP107" s="2"/>
      <c r="AQ107" s="2"/>
      <c r="AR107" s="2"/>
      <c r="AS107" s="2"/>
      <c r="AT107" s="2"/>
    </row>
    <row r="108" spans="1:58">
      <c r="A108" s="41"/>
      <c r="B108" s="41"/>
      <c r="C108" s="41"/>
      <c r="D108" s="42">
        <v>11</v>
      </c>
      <c r="E108" s="46">
        <v>11</v>
      </c>
      <c r="F108" s="44"/>
      <c r="G108" s="44"/>
      <c r="H108" s="44"/>
      <c r="I108" s="44"/>
      <c r="J108" s="44"/>
      <c r="K108" s="44"/>
      <c r="L108" s="44"/>
      <c r="M108" s="44"/>
      <c r="N108" s="44"/>
      <c r="O108" s="44"/>
      <c r="P108" s="44"/>
      <c r="Q108" s="44"/>
      <c r="R108" s="44"/>
      <c r="S108" s="44"/>
      <c r="T108" s="44"/>
      <c r="U108" s="44"/>
      <c r="V108" s="44"/>
      <c r="W108" s="44"/>
      <c r="X108" s="44"/>
      <c r="AP108" s="2"/>
      <c r="AQ108" s="2"/>
      <c r="AR108" s="2"/>
      <c r="AS108" s="2"/>
      <c r="AT108" s="2"/>
    </row>
    <row r="109" spans="1:58">
      <c r="A109" s="41"/>
      <c r="B109" s="41"/>
      <c r="C109" s="41"/>
      <c r="D109" s="42">
        <v>12</v>
      </c>
      <c r="E109" s="46">
        <v>12</v>
      </c>
      <c r="F109" s="44"/>
      <c r="G109" s="44"/>
      <c r="H109" s="44"/>
      <c r="I109" s="44"/>
      <c r="J109" s="44"/>
      <c r="K109" s="44"/>
      <c r="L109" s="44"/>
      <c r="M109" s="44"/>
      <c r="N109" s="44"/>
      <c r="O109" s="44"/>
      <c r="P109" s="44"/>
      <c r="Q109" s="44"/>
      <c r="R109" s="44"/>
      <c r="S109" s="44"/>
      <c r="T109" s="44"/>
      <c r="U109" s="44"/>
      <c r="V109" s="44"/>
      <c r="W109" s="44"/>
      <c r="X109" s="44"/>
      <c r="AP109" s="2"/>
      <c r="AQ109" s="2"/>
      <c r="AR109" s="2"/>
      <c r="AS109" s="2"/>
      <c r="AT109" s="2"/>
    </row>
    <row r="110" spans="1:58">
      <c r="A110" s="41"/>
      <c r="B110" s="41"/>
      <c r="C110" s="41"/>
      <c r="D110" s="47"/>
      <c r="E110" s="46">
        <v>13</v>
      </c>
      <c r="F110" s="44"/>
      <c r="G110" s="44"/>
      <c r="H110" s="44"/>
      <c r="I110" s="44"/>
      <c r="J110" s="44"/>
      <c r="K110" s="44"/>
      <c r="L110" s="44"/>
      <c r="M110" s="44"/>
      <c r="N110" s="44"/>
      <c r="O110" s="44"/>
      <c r="P110" s="44"/>
      <c r="Q110" s="44"/>
      <c r="R110" s="44"/>
      <c r="S110" s="44"/>
      <c r="T110" s="44"/>
      <c r="U110" s="44"/>
      <c r="V110" s="44"/>
      <c r="W110" s="44"/>
      <c r="X110" s="44"/>
      <c r="AP110" s="2"/>
      <c r="AQ110" s="2"/>
      <c r="AR110" s="2"/>
      <c r="AS110" s="2"/>
      <c r="AT110" s="2"/>
    </row>
    <row r="111" spans="1:58">
      <c r="A111" s="41"/>
      <c r="B111" s="41"/>
      <c r="C111" s="41"/>
      <c r="D111" s="47"/>
      <c r="E111" s="46">
        <v>14</v>
      </c>
      <c r="F111" s="44"/>
      <c r="G111" s="44"/>
      <c r="H111" s="44"/>
      <c r="I111" s="44"/>
      <c r="J111" s="44"/>
      <c r="K111" s="44"/>
      <c r="L111" s="44"/>
      <c r="M111" s="44"/>
      <c r="N111" s="44"/>
      <c r="O111" s="44"/>
      <c r="P111" s="44"/>
      <c r="Q111" s="44"/>
      <c r="R111" s="44"/>
      <c r="S111" s="44"/>
      <c r="T111" s="44"/>
      <c r="U111" s="44"/>
      <c r="V111" s="44"/>
      <c r="W111" s="44"/>
      <c r="X111" s="44"/>
      <c r="AP111" s="2"/>
      <c r="AQ111" s="2"/>
      <c r="AR111" s="2"/>
      <c r="AS111" s="2"/>
      <c r="AT111" s="2"/>
      <c r="AU111" s="2"/>
      <c r="AV111" s="2"/>
      <c r="AW111" s="2"/>
      <c r="AX111" s="2"/>
      <c r="AY111" s="2"/>
      <c r="AZ111" s="2"/>
      <c r="BA111" s="2"/>
    </row>
    <row r="112" spans="1:58">
      <c r="A112" s="41"/>
      <c r="B112" s="41"/>
      <c r="C112" s="41"/>
      <c r="D112" s="47"/>
      <c r="E112" s="46">
        <v>15</v>
      </c>
      <c r="F112" s="44"/>
      <c r="G112" s="44"/>
      <c r="H112" s="44"/>
      <c r="I112" s="44"/>
      <c r="J112" s="44"/>
      <c r="K112" s="44"/>
      <c r="L112" s="44"/>
      <c r="M112" s="44"/>
      <c r="N112" s="44"/>
      <c r="O112" s="44"/>
      <c r="P112" s="44"/>
      <c r="Q112" s="44"/>
      <c r="R112" s="44"/>
      <c r="S112" s="44"/>
      <c r="T112" s="44"/>
      <c r="U112" s="44"/>
      <c r="V112" s="44"/>
      <c r="W112" s="44"/>
      <c r="X112" s="44"/>
      <c r="AP112" s="2"/>
      <c r="AQ112" s="2"/>
      <c r="AR112" s="2"/>
      <c r="AS112" s="2"/>
      <c r="AT112" s="2"/>
      <c r="AU112" s="2"/>
      <c r="AV112" s="2"/>
      <c r="AW112" s="2"/>
      <c r="AX112" s="2"/>
      <c r="AY112" s="2"/>
      <c r="AZ112" s="2"/>
      <c r="BA112" s="2"/>
    </row>
    <row r="113" spans="4:53">
      <c r="D113" s="44"/>
      <c r="E113" s="46">
        <v>16</v>
      </c>
      <c r="F113" s="44"/>
      <c r="G113" s="44"/>
      <c r="H113" s="44"/>
      <c r="I113" s="44"/>
      <c r="J113" s="44"/>
      <c r="K113" s="44"/>
      <c r="L113" s="44"/>
      <c r="M113" s="44"/>
      <c r="N113" s="44"/>
      <c r="O113" s="44"/>
      <c r="P113" s="44"/>
      <c r="Q113" s="44"/>
      <c r="R113" s="44"/>
      <c r="S113" s="44"/>
      <c r="T113" s="44"/>
      <c r="U113" s="44"/>
      <c r="V113" s="44"/>
      <c r="W113" s="44"/>
      <c r="X113" s="44"/>
      <c r="AU113" s="2"/>
      <c r="AV113" s="2"/>
      <c r="AW113" s="2"/>
      <c r="AX113" s="2"/>
      <c r="AY113" s="2"/>
      <c r="AZ113" s="2"/>
      <c r="BA113" s="2"/>
    </row>
    <row r="114" spans="4:53">
      <c r="D114" s="44"/>
      <c r="E114" s="46">
        <v>17</v>
      </c>
      <c r="F114" s="44"/>
      <c r="G114" s="44"/>
      <c r="H114" s="44"/>
      <c r="I114" s="44"/>
      <c r="J114" s="44"/>
      <c r="K114" s="44"/>
      <c r="L114" s="44"/>
      <c r="M114" s="44"/>
      <c r="N114" s="44"/>
      <c r="O114" s="44"/>
      <c r="P114" s="44"/>
      <c r="Q114" s="44"/>
      <c r="R114" s="44"/>
      <c r="S114" s="44"/>
      <c r="T114" s="44"/>
      <c r="U114" s="44"/>
      <c r="V114" s="44"/>
      <c r="W114" s="44"/>
      <c r="X114" s="44"/>
      <c r="AU114" s="2"/>
      <c r="AV114" s="2"/>
      <c r="AW114" s="2"/>
      <c r="AX114" s="2"/>
      <c r="AY114" s="2"/>
      <c r="AZ114" s="2"/>
      <c r="BA114" s="2"/>
    </row>
    <row r="115" spans="4:53">
      <c r="D115" s="44"/>
      <c r="E115" s="46">
        <v>18</v>
      </c>
      <c r="F115" s="44"/>
      <c r="G115" s="44"/>
      <c r="H115" s="44"/>
      <c r="I115" s="44"/>
      <c r="J115" s="44"/>
      <c r="K115" s="44"/>
      <c r="L115" s="44"/>
      <c r="M115" s="44"/>
      <c r="N115" s="44"/>
      <c r="O115" s="44"/>
      <c r="P115" s="44"/>
      <c r="Q115" s="44"/>
      <c r="R115" s="44"/>
      <c r="S115" s="44"/>
      <c r="T115" s="44"/>
      <c r="U115" s="44"/>
      <c r="V115" s="44"/>
      <c r="W115" s="44"/>
      <c r="X115" s="44"/>
      <c r="AU115" s="2"/>
      <c r="AV115" s="2"/>
      <c r="AW115" s="2"/>
      <c r="AX115" s="2"/>
      <c r="AY115" s="2"/>
      <c r="AZ115" s="2"/>
      <c r="BA115" s="2"/>
    </row>
    <row r="116" spans="4:53">
      <c r="D116" s="44"/>
      <c r="E116" s="46">
        <v>19</v>
      </c>
      <c r="F116" s="44"/>
      <c r="G116" s="44"/>
      <c r="H116" s="44"/>
      <c r="I116" s="44"/>
      <c r="J116" s="44"/>
      <c r="K116" s="44"/>
      <c r="L116" s="44"/>
      <c r="M116" s="44"/>
      <c r="N116" s="44"/>
      <c r="O116" s="44"/>
      <c r="P116" s="44"/>
      <c r="Q116" s="44"/>
      <c r="R116" s="44"/>
      <c r="S116" s="44"/>
      <c r="T116" s="44"/>
      <c r="U116" s="44"/>
      <c r="V116" s="44"/>
      <c r="W116" s="44"/>
      <c r="X116" s="44"/>
      <c r="AU116" s="2"/>
      <c r="AV116" s="2"/>
      <c r="AW116" s="2"/>
      <c r="AX116" s="2"/>
      <c r="AY116" s="2"/>
      <c r="AZ116" s="2"/>
      <c r="BA116" s="2"/>
    </row>
    <row r="117" spans="4:53">
      <c r="D117" s="44"/>
      <c r="E117" s="46">
        <v>20</v>
      </c>
      <c r="F117" s="44"/>
      <c r="G117" s="44"/>
      <c r="H117" s="44"/>
      <c r="I117" s="44"/>
      <c r="J117" s="44"/>
      <c r="K117" s="44"/>
      <c r="L117" s="44"/>
      <c r="M117" s="44"/>
      <c r="N117" s="44"/>
      <c r="O117" s="44"/>
      <c r="P117" s="44"/>
      <c r="Q117" s="44"/>
      <c r="R117" s="44"/>
      <c r="S117" s="44"/>
      <c r="T117" s="44"/>
      <c r="U117" s="44"/>
      <c r="V117" s="44"/>
      <c r="W117" s="44"/>
      <c r="X117" s="44"/>
    </row>
    <row r="118" spans="4:53">
      <c r="D118" s="44"/>
      <c r="E118" s="46">
        <v>21</v>
      </c>
      <c r="F118" s="44"/>
      <c r="G118" s="44"/>
      <c r="H118" s="44"/>
      <c r="I118" s="44"/>
      <c r="J118" s="44"/>
      <c r="K118" s="44"/>
      <c r="L118" s="44"/>
      <c r="M118" s="44"/>
      <c r="N118" s="44"/>
      <c r="O118" s="44"/>
      <c r="P118" s="44"/>
      <c r="Q118" s="44"/>
      <c r="R118" s="44"/>
      <c r="S118" s="44"/>
      <c r="T118" s="44"/>
      <c r="U118" s="44"/>
      <c r="V118" s="44"/>
      <c r="W118" s="44"/>
      <c r="X118" s="44"/>
    </row>
    <row r="119" spans="4:53">
      <c r="D119" s="44"/>
      <c r="E119" s="46">
        <v>22</v>
      </c>
      <c r="F119" s="44"/>
      <c r="G119" s="44"/>
      <c r="H119" s="44"/>
      <c r="I119" s="44"/>
      <c r="J119" s="44"/>
      <c r="K119" s="44"/>
      <c r="L119" s="44"/>
      <c r="M119" s="44"/>
      <c r="N119" s="44"/>
      <c r="O119" s="44"/>
      <c r="P119" s="44"/>
      <c r="Q119" s="44"/>
      <c r="R119" s="44"/>
      <c r="S119" s="44"/>
      <c r="T119" s="44"/>
      <c r="U119" s="44"/>
      <c r="V119" s="44"/>
      <c r="W119" s="44"/>
      <c r="X119" s="44"/>
    </row>
    <row r="120" spans="4:53">
      <c r="D120" s="44"/>
      <c r="E120" s="46">
        <v>23</v>
      </c>
      <c r="F120" s="44"/>
      <c r="G120" s="44"/>
      <c r="H120" s="44"/>
      <c r="I120" s="44"/>
      <c r="J120" s="44"/>
      <c r="K120" s="44"/>
      <c r="L120" s="44"/>
      <c r="M120" s="44"/>
      <c r="N120" s="44"/>
      <c r="O120" s="44"/>
      <c r="P120" s="44"/>
      <c r="Q120" s="44"/>
      <c r="R120" s="44"/>
      <c r="S120" s="44"/>
      <c r="T120" s="44"/>
      <c r="U120" s="44"/>
      <c r="V120" s="44"/>
      <c r="W120" s="44"/>
      <c r="X120" s="44"/>
    </row>
    <row r="121" spans="4:53">
      <c r="D121" s="44"/>
      <c r="E121" s="46">
        <v>24</v>
      </c>
      <c r="F121" s="44"/>
      <c r="G121" s="44"/>
      <c r="H121" s="44"/>
      <c r="I121" s="44"/>
      <c r="J121" s="44"/>
      <c r="K121" s="44"/>
      <c r="L121" s="44"/>
      <c r="M121" s="44"/>
      <c r="N121" s="44"/>
      <c r="O121" s="44"/>
      <c r="P121" s="44"/>
      <c r="Q121" s="44"/>
      <c r="R121" s="44"/>
      <c r="S121" s="44"/>
      <c r="T121" s="44"/>
      <c r="U121" s="44"/>
      <c r="V121" s="44"/>
      <c r="W121" s="44"/>
      <c r="X121" s="44"/>
    </row>
    <row r="122" spans="4:53">
      <c r="D122" s="44"/>
      <c r="E122" s="46">
        <v>25</v>
      </c>
      <c r="F122" s="44"/>
      <c r="G122" s="44"/>
      <c r="H122" s="44"/>
      <c r="I122" s="44"/>
      <c r="J122" s="44"/>
      <c r="K122" s="44"/>
      <c r="L122" s="44"/>
      <c r="M122" s="44"/>
      <c r="N122" s="44"/>
      <c r="O122" s="44"/>
      <c r="P122" s="44"/>
      <c r="Q122" s="44"/>
      <c r="R122" s="44"/>
      <c r="S122" s="44"/>
      <c r="T122" s="44"/>
      <c r="U122" s="44"/>
      <c r="V122" s="44"/>
      <c r="W122" s="44"/>
      <c r="X122" s="44"/>
    </row>
    <row r="123" spans="4:53">
      <c r="D123" s="44"/>
      <c r="E123" s="46">
        <v>26</v>
      </c>
      <c r="F123" s="44"/>
      <c r="G123" s="44"/>
      <c r="H123" s="44"/>
      <c r="I123" s="44"/>
      <c r="J123" s="44"/>
      <c r="K123" s="44"/>
      <c r="L123" s="44"/>
      <c r="M123" s="44"/>
      <c r="N123" s="44"/>
      <c r="O123" s="44"/>
      <c r="P123" s="44"/>
      <c r="Q123" s="44"/>
      <c r="R123" s="44"/>
      <c r="S123" s="44"/>
      <c r="T123" s="44"/>
      <c r="U123" s="44"/>
      <c r="V123" s="44"/>
      <c r="W123" s="44"/>
      <c r="X123" s="44"/>
    </row>
    <row r="124" spans="4:53">
      <c r="D124" s="44"/>
      <c r="E124" s="46">
        <v>27</v>
      </c>
      <c r="F124" s="44"/>
      <c r="G124" s="44"/>
      <c r="H124" s="44"/>
      <c r="I124" s="44"/>
      <c r="J124" s="44"/>
      <c r="K124" s="44"/>
      <c r="L124" s="44"/>
      <c r="M124" s="44"/>
      <c r="N124" s="44"/>
      <c r="O124" s="44"/>
      <c r="P124" s="44"/>
      <c r="Q124" s="44"/>
      <c r="R124" s="44"/>
      <c r="S124" s="44"/>
      <c r="T124" s="44"/>
      <c r="U124" s="44"/>
      <c r="V124" s="44"/>
      <c r="W124" s="44"/>
      <c r="X124" s="44"/>
    </row>
    <row r="125" spans="4:53">
      <c r="D125" s="44"/>
      <c r="E125" s="46">
        <v>28</v>
      </c>
      <c r="F125" s="44"/>
      <c r="G125" s="44"/>
      <c r="H125" s="44"/>
      <c r="I125" s="44"/>
      <c r="J125" s="44"/>
      <c r="K125" s="44"/>
      <c r="L125" s="44"/>
      <c r="M125" s="44"/>
      <c r="N125" s="44"/>
      <c r="O125" s="44"/>
      <c r="P125" s="44"/>
      <c r="Q125" s="44"/>
      <c r="R125" s="44"/>
      <c r="S125" s="44"/>
      <c r="T125" s="44"/>
      <c r="U125" s="44"/>
      <c r="V125" s="44"/>
      <c r="W125" s="44"/>
      <c r="X125" s="44"/>
    </row>
    <row r="126" spans="4:53">
      <c r="D126" s="44"/>
      <c r="E126" s="46">
        <v>29</v>
      </c>
      <c r="F126" s="44"/>
      <c r="G126" s="44"/>
      <c r="H126" s="44"/>
      <c r="I126" s="44"/>
      <c r="J126" s="44"/>
      <c r="K126" s="44"/>
      <c r="L126" s="44"/>
      <c r="M126" s="44"/>
      <c r="N126" s="44"/>
      <c r="O126" s="44"/>
      <c r="P126" s="44"/>
      <c r="Q126" s="44"/>
      <c r="R126" s="44"/>
      <c r="S126" s="44"/>
      <c r="T126" s="44"/>
      <c r="U126" s="44"/>
      <c r="V126" s="44"/>
      <c r="W126" s="44"/>
      <c r="X126" s="44"/>
    </row>
    <row r="127" spans="4:53">
      <c r="D127" s="44"/>
      <c r="E127" s="46">
        <v>30</v>
      </c>
      <c r="F127" s="44"/>
      <c r="G127" s="44"/>
      <c r="H127" s="44"/>
      <c r="I127" s="44"/>
      <c r="J127" s="44"/>
      <c r="K127" s="44"/>
      <c r="L127" s="44"/>
      <c r="M127" s="44"/>
      <c r="N127" s="44"/>
      <c r="O127" s="44"/>
      <c r="P127" s="44"/>
      <c r="Q127" s="44"/>
      <c r="R127" s="44"/>
      <c r="S127" s="44"/>
      <c r="T127" s="44"/>
      <c r="U127" s="44"/>
      <c r="V127" s="44"/>
      <c r="W127" s="44"/>
      <c r="X127" s="44"/>
    </row>
    <row r="128" spans="4:53">
      <c r="D128" s="44"/>
      <c r="E128" s="46">
        <v>31</v>
      </c>
      <c r="F128" s="44"/>
      <c r="G128" s="44"/>
      <c r="H128" s="44"/>
      <c r="I128" s="44"/>
      <c r="J128" s="44"/>
      <c r="K128" s="44"/>
      <c r="L128" s="44"/>
      <c r="M128" s="44"/>
      <c r="N128" s="44"/>
      <c r="O128" s="44"/>
      <c r="P128" s="44"/>
      <c r="Q128" s="44"/>
      <c r="R128" s="44"/>
      <c r="S128" s="44"/>
      <c r="T128" s="44"/>
      <c r="U128" s="44"/>
      <c r="V128" s="44"/>
      <c r="W128" s="44"/>
      <c r="X128" s="44"/>
    </row>
    <row r="129" spans="4:24">
      <c r="D129" s="44"/>
      <c r="E129" s="44"/>
      <c r="F129" s="44"/>
      <c r="G129" s="44"/>
      <c r="H129" s="44"/>
      <c r="I129" s="44"/>
      <c r="J129" s="44"/>
      <c r="K129" s="44"/>
      <c r="L129" s="44"/>
      <c r="M129" s="44"/>
      <c r="N129" s="44"/>
      <c r="O129" s="44"/>
      <c r="P129" s="44"/>
      <c r="Q129" s="44"/>
      <c r="R129" s="44"/>
      <c r="S129" s="44"/>
      <c r="T129" s="44"/>
      <c r="U129" s="44"/>
      <c r="V129" s="44"/>
      <c r="W129" s="44"/>
      <c r="X129" s="44"/>
    </row>
    <row r="130" spans="4:24">
      <c r="D130" s="44"/>
      <c r="E130" s="44"/>
      <c r="F130" s="44"/>
      <c r="G130" s="44"/>
      <c r="H130" s="44"/>
      <c r="I130" s="44"/>
      <c r="J130" s="44"/>
      <c r="K130" s="44"/>
      <c r="L130" s="44"/>
      <c r="M130" s="44"/>
      <c r="N130" s="44"/>
      <c r="O130" s="44"/>
      <c r="P130" s="44"/>
      <c r="Q130" s="44"/>
      <c r="R130" s="44"/>
      <c r="S130" s="44"/>
      <c r="T130" s="44"/>
      <c r="U130" s="44"/>
      <c r="V130" s="44"/>
      <c r="W130" s="44"/>
      <c r="X130" s="44"/>
    </row>
    <row r="131" spans="4:24">
      <c r="D131" s="44"/>
      <c r="E131" s="44"/>
      <c r="F131" s="44"/>
      <c r="G131" s="44"/>
      <c r="H131" s="44"/>
      <c r="I131" s="44"/>
      <c r="J131" s="44"/>
      <c r="K131" s="44"/>
      <c r="L131" s="44"/>
      <c r="M131" s="44"/>
      <c r="N131" s="44"/>
      <c r="O131" s="44"/>
      <c r="P131" s="44"/>
      <c r="Q131" s="44"/>
      <c r="R131" s="44"/>
      <c r="S131" s="44"/>
      <c r="T131" s="44"/>
      <c r="U131" s="44"/>
      <c r="V131" s="44"/>
      <c r="W131" s="44"/>
      <c r="X131" s="44"/>
    </row>
  </sheetData>
  <sheetProtection selectLockedCells="1"/>
  <mergeCells count="613">
    <mergeCell ref="AX3:AY4"/>
    <mergeCell ref="U2:V3"/>
    <mergeCell ref="W2:X3"/>
    <mergeCell ref="AA4:AB4"/>
    <mergeCell ref="Q37:T38"/>
    <mergeCell ref="R39:S40"/>
    <mergeCell ref="T39:T40"/>
    <mergeCell ref="V39:W40"/>
    <mergeCell ref="X39:X40"/>
    <mergeCell ref="Y39:Z40"/>
    <mergeCell ref="AA39:AA40"/>
    <mergeCell ref="AB39:AC40"/>
    <mergeCell ref="AD39:AD40"/>
    <mergeCell ref="AC2:AD3"/>
    <mergeCell ref="AE2:AJ3"/>
    <mergeCell ref="Y4:Z4"/>
    <mergeCell ref="AV1:AW2"/>
    <mergeCell ref="Y5:Z5"/>
    <mergeCell ref="AA5:AB5"/>
    <mergeCell ref="AE5:AF5"/>
    <mergeCell ref="AH5:AI5"/>
    <mergeCell ref="AH4:AI4"/>
    <mergeCell ref="AD1:AG1"/>
    <mergeCell ref="AV3:AW4"/>
    <mergeCell ref="I2:J3"/>
    <mergeCell ref="K2:L3"/>
    <mergeCell ref="M2:N3"/>
    <mergeCell ref="O2:P3"/>
    <mergeCell ref="Q2:R3"/>
    <mergeCell ref="S2:T3"/>
    <mergeCell ref="A1:B1"/>
    <mergeCell ref="D1:F1"/>
    <mergeCell ref="L1:N1"/>
    <mergeCell ref="BM3:BN4"/>
    <mergeCell ref="BO3:BP4"/>
    <mergeCell ref="A4:B4"/>
    <mergeCell ref="C4:D4"/>
    <mergeCell ref="I4:J4"/>
    <mergeCell ref="K4:L4"/>
    <mergeCell ref="M4:N4"/>
    <mergeCell ref="O4:P4"/>
    <mergeCell ref="Q4:R4"/>
    <mergeCell ref="S4:T4"/>
    <mergeCell ref="AZ3:BA4"/>
    <mergeCell ref="BB3:BC4"/>
    <mergeCell ref="BD3:BE4"/>
    <mergeCell ref="BG3:BH4"/>
    <mergeCell ref="BI3:BJ4"/>
    <mergeCell ref="BK3:BL4"/>
    <mergeCell ref="Y2:Z3"/>
    <mergeCell ref="AA2:AB3"/>
    <mergeCell ref="AE4:AF4"/>
    <mergeCell ref="BG1:BH2"/>
    <mergeCell ref="A2:B3"/>
    <mergeCell ref="C2:D3"/>
    <mergeCell ref="E2:F3"/>
    <mergeCell ref="G2:H3"/>
    <mergeCell ref="O5:P5"/>
    <mergeCell ref="Q5:R5"/>
    <mergeCell ref="S5:T5"/>
    <mergeCell ref="BO5:BO6"/>
    <mergeCell ref="BB5:BB6"/>
    <mergeCell ref="BC5:BC6"/>
    <mergeCell ref="BD5:BD6"/>
    <mergeCell ref="Y6:Z6"/>
    <mergeCell ref="AA6:AB6"/>
    <mergeCell ref="AE6:AF6"/>
    <mergeCell ref="AH6:AI6"/>
    <mergeCell ref="AX5:AY6"/>
    <mergeCell ref="BP5:BP6"/>
    <mergeCell ref="A6:B6"/>
    <mergeCell ref="C6:D6"/>
    <mergeCell ref="I6:J6"/>
    <mergeCell ref="K6:L6"/>
    <mergeCell ref="M6:N6"/>
    <mergeCell ref="O6:P6"/>
    <mergeCell ref="Q6:R6"/>
    <mergeCell ref="S6:T6"/>
    <mergeCell ref="BG5:BH6"/>
    <mergeCell ref="BI5:BJ6"/>
    <mergeCell ref="BK5:BK6"/>
    <mergeCell ref="BL5:BL6"/>
    <mergeCell ref="BM5:BM6"/>
    <mergeCell ref="BN5:BN6"/>
    <mergeCell ref="AZ5:AZ6"/>
    <mergeCell ref="BA5:BA6"/>
    <mergeCell ref="BE5:BE6"/>
    <mergeCell ref="AV5:AW6"/>
    <mergeCell ref="A5:B5"/>
    <mergeCell ref="C5:D5"/>
    <mergeCell ref="I5:J5"/>
    <mergeCell ref="K5:L5"/>
    <mergeCell ref="M5:N5"/>
    <mergeCell ref="Q7:R7"/>
    <mergeCell ref="S7:T7"/>
    <mergeCell ref="Y7:Z7"/>
    <mergeCell ref="AA7:AB7"/>
    <mergeCell ref="AE7:AF7"/>
    <mergeCell ref="AH7:AI7"/>
    <mergeCell ref="A7:B7"/>
    <mergeCell ref="C7:D7"/>
    <mergeCell ref="I7:J7"/>
    <mergeCell ref="K7:L7"/>
    <mergeCell ref="M7:N7"/>
    <mergeCell ref="O7:P7"/>
    <mergeCell ref="BB7:BB8"/>
    <mergeCell ref="BC7:BC8"/>
    <mergeCell ref="BD7:BD8"/>
    <mergeCell ref="BE7:BE8"/>
    <mergeCell ref="AV7:AW8"/>
    <mergeCell ref="AX7:AY8"/>
    <mergeCell ref="Y8:Z8"/>
    <mergeCell ref="AA8:AB8"/>
    <mergeCell ref="AE8:AF8"/>
    <mergeCell ref="AH8:AI8"/>
    <mergeCell ref="A9:B9"/>
    <mergeCell ref="C9:D9"/>
    <mergeCell ref="I9:J9"/>
    <mergeCell ref="K9:L9"/>
    <mergeCell ref="M9:N9"/>
    <mergeCell ref="O9:P9"/>
    <mergeCell ref="BO7:BO8"/>
    <mergeCell ref="BP7:BP8"/>
    <mergeCell ref="A8:B8"/>
    <mergeCell ref="C8:D8"/>
    <mergeCell ref="I8:J8"/>
    <mergeCell ref="K8:L8"/>
    <mergeCell ref="M8:N8"/>
    <mergeCell ref="O8:P8"/>
    <mergeCell ref="Q8:R8"/>
    <mergeCell ref="S8:T8"/>
    <mergeCell ref="BG7:BH8"/>
    <mergeCell ref="BI7:BJ8"/>
    <mergeCell ref="BK7:BK8"/>
    <mergeCell ref="BL7:BL8"/>
    <mergeCell ref="BM7:BM8"/>
    <mergeCell ref="BN7:BN8"/>
    <mergeCell ref="AZ7:AZ8"/>
    <mergeCell ref="BA7:BA8"/>
    <mergeCell ref="Y10:Z10"/>
    <mergeCell ref="AA10:AB10"/>
    <mergeCell ref="AE10:AF10"/>
    <mergeCell ref="AH10:AI10"/>
    <mergeCell ref="Q9:R9"/>
    <mergeCell ref="S9:T9"/>
    <mergeCell ref="Y9:Z9"/>
    <mergeCell ref="AA9:AB9"/>
    <mergeCell ref="AE9:AF9"/>
    <mergeCell ref="AH9:AI9"/>
    <mergeCell ref="BO9:BO10"/>
    <mergeCell ref="BP9:BP10"/>
    <mergeCell ref="A10:B10"/>
    <mergeCell ref="C10:D10"/>
    <mergeCell ref="I10:J10"/>
    <mergeCell ref="K10:L10"/>
    <mergeCell ref="M10:N10"/>
    <mergeCell ref="O10:P10"/>
    <mergeCell ref="Q10:R10"/>
    <mergeCell ref="S10:T10"/>
    <mergeCell ref="BG9:BH10"/>
    <mergeCell ref="BI9:BJ10"/>
    <mergeCell ref="BK9:BK10"/>
    <mergeCell ref="BL9:BL10"/>
    <mergeCell ref="BM9:BM10"/>
    <mergeCell ref="BN9:BN10"/>
    <mergeCell ref="AZ9:AZ10"/>
    <mergeCell ref="BA9:BA10"/>
    <mergeCell ref="BB9:BB10"/>
    <mergeCell ref="BC9:BC10"/>
    <mergeCell ref="BD9:BD10"/>
    <mergeCell ref="BE9:BE10"/>
    <mergeCell ref="AV9:AW10"/>
    <mergeCell ref="AX9:AY10"/>
    <mergeCell ref="Q11:R11"/>
    <mergeCell ref="S11:T11"/>
    <mergeCell ref="Y11:Z11"/>
    <mergeCell ref="AA11:AB11"/>
    <mergeCell ref="AE11:AF11"/>
    <mergeCell ref="AH11:AI11"/>
    <mergeCell ref="A11:B11"/>
    <mergeCell ref="C11:D11"/>
    <mergeCell ref="I11:J11"/>
    <mergeCell ref="K11:L11"/>
    <mergeCell ref="M11:N11"/>
    <mergeCell ref="O11:P11"/>
    <mergeCell ref="BB11:BB12"/>
    <mergeCell ref="BC11:BC12"/>
    <mergeCell ref="BD11:BD12"/>
    <mergeCell ref="BE11:BE12"/>
    <mergeCell ref="AV11:AW12"/>
    <mergeCell ref="AX11:AY12"/>
    <mergeCell ref="Y12:Z12"/>
    <mergeCell ref="AA12:AB12"/>
    <mergeCell ref="AE12:AF12"/>
    <mergeCell ref="AH12:AI12"/>
    <mergeCell ref="A13:B13"/>
    <mergeCell ref="C13:D13"/>
    <mergeCell ref="I13:J13"/>
    <mergeCell ref="K13:L13"/>
    <mergeCell ref="M13:N13"/>
    <mergeCell ref="O13:P13"/>
    <mergeCell ref="BO11:BO12"/>
    <mergeCell ref="BP11:BP12"/>
    <mergeCell ref="A12:B12"/>
    <mergeCell ref="C12:D12"/>
    <mergeCell ref="I12:J12"/>
    <mergeCell ref="K12:L12"/>
    <mergeCell ref="M12:N12"/>
    <mergeCell ref="O12:P12"/>
    <mergeCell ref="Q12:R12"/>
    <mergeCell ref="S12:T12"/>
    <mergeCell ref="BG11:BH12"/>
    <mergeCell ref="BI11:BJ12"/>
    <mergeCell ref="BK11:BK12"/>
    <mergeCell ref="BL11:BL12"/>
    <mergeCell ref="BM11:BM12"/>
    <mergeCell ref="BN11:BN12"/>
    <mergeCell ref="AZ11:AZ12"/>
    <mergeCell ref="BA11:BA12"/>
    <mergeCell ref="BA13:BC14"/>
    <mergeCell ref="BD13:BE14"/>
    <mergeCell ref="BG13:BI14"/>
    <mergeCell ref="BJ13:BK14"/>
    <mergeCell ref="BL13:BN14"/>
    <mergeCell ref="BO13:BP14"/>
    <mergeCell ref="AV13:AX14"/>
    <mergeCell ref="AY13:AZ14"/>
    <mergeCell ref="Q14:R14"/>
    <mergeCell ref="S14:T14"/>
    <mergeCell ref="Y14:Z14"/>
    <mergeCell ref="AA14:AB14"/>
    <mergeCell ref="AE14:AF14"/>
    <mergeCell ref="AH14:AI14"/>
    <mergeCell ref="Q13:R13"/>
    <mergeCell ref="S13:T13"/>
    <mergeCell ref="Y13:Z13"/>
    <mergeCell ref="AA13:AB13"/>
    <mergeCell ref="AE13:AF13"/>
    <mergeCell ref="AH13:AI13"/>
    <mergeCell ref="A14:B14"/>
    <mergeCell ref="C14:D14"/>
    <mergeCell ref="I14:J14"/>
    <mergeCell ref="K14:L14"/>
    <mergeCell ref="M14:N14"/>
    <mergeCell ref="O14:P14"/>
    <mergeCell ref="Q15:R15"/>
    <mergeCell ref="S15:T15"/>
    <mergeCell ref="Y15:Z15"/>
    <mergeCell ref="BO15:BP16"/>
    <mergeCell ref="AV15:AX16"/>
    <mergeCell ref="AY15:AZ16"/>
    <mergeCell ref="Q16:R16"/>
    <mergeCell ref="S16:T16"/>
    <mergeCell ref="Y16:Z16"/>
    <mergeCell ref="AA16:AB16"/>
    <mergeCell ref="AA15:AB15"/>
    <mergeCell ref="A15:B15"/>
    <mergeCell ref="C15:D15"/>
    <mergeCell ref="I15:J15"/>
    <mergeCell ref="K15:L15"/>
    <mergeCell ref="M15:N15"/>
    <mergeCell ref="O15:P15"/>
    <mergeCell ref="BA15:BC16"/>
    <mergeCell ref="BD15:BE16"/>
    <mergeCell ref="A16:B16"/>
    <mergeCell ref="C16:D16"/>
    <mergeCell ref="I16:J16"/>
    <mergeCell ref="K16:L16"/>
    <mergeCell ref="M16:N16"/>
    <mergeCell ref="O16:P16"/>
    <mergeCell ref="A17:B17"/>
    <mergeCell ref="C17:D17"/>
    <mergeCell ref="I17:J17"/>
    <mergeCell ref="K17:L17"/>
    <mergeCell ref="M17:N17"/>
    <mergeCell ref="O17:P17"/>
    <mergeCell ref="BG15:BI16"/>
    <mergeCell ref="BJ15:BK16"/>
    <mergeCell ref="BL15:BN16"/>
    <mergeCell ref="BA17:BC18"/>
    <mergeCell ref="BD17:BE18"/>
    <mergeCell ref="BG17:BI18"/>
    <mergeCell ref="BJ17:BK18"/>
    <mergeCell ref="BL17:BN18"/>
    <mergeCell ref="A18:B18"/>
    <mergeCell ref="C18:D18"/>
    <mergeCell ref="I18:J18"/>
    <mergeCell ref="K18:L18"/>
    <mergeCell ref="M18:N18"/>
    <mergeCell ref="O18:P18"/>
    <mergeCell ref="BO19:BP20"/>
    <mergeCell ref="AV19:AX20"/>
    <mergeCell ref="AY19:AZ20"/>
    <mergeCell ref="Q20:R20"/>
    <mergeCell ref="S20:T20"/>
    <mergeCell ref="Y20:Z20"/>
    <mergeCell ref="AA20:AB20"/>
    <mergeCell ref="AA19:AB19"/>
    <mergeCell ref="BO17:BP18"/>
    <mergeCell ref="AV17:AX18"/>
    <mergeCell ref="AY17:AZ18"/>
    <mergeCell ref="Q18:R18"/>
    <mergeCell ref="S18:T18"/>
    <mergeCell ref="Y18:Z18"/>
    <mergeCell ref="AA18:AB18"/>
    <mergeCell ref="Q17:R17"/>
    <mergeCell ref="S17:T17"/>
    <mergeCell ref="Y17:Z17"/>
    <mergeCell ref="AA17:AB17"/>
    <mergeCell ref="M19:N19"/>
    <mergeCell ref="O19:P19"/>
    <mergeCell ref="BA19:BC20"/>
    <mergeCell ref="BD19:BE20"/>
    <mergeCell ref="A20:B20"/>
    <mergeCell ref="C20:D20"/>
    <mergeCell ref="I20:J20"/>
    <mergeCell ref="K20:L20"/>
    <mergeCell ref="M20:N20"/>
    <mergeCell ref="O20:P20"/>
    <mergeCell ref="Q19:R19"/>
    <mergeCell ref="S19:T19"/>
    <mergeCell ref="Y19:Z19"/>
    <mergeCell ref="A21:B21"/>
    <mergeCell ref="C21:D21"/>
    <mergeCell ref="I21:J21"/>
    <mergeCell ref="K21:L21"/>
    <mergeCell ref="M21:N21"/>
    <mergeCell ref="O21:P21"/>
    <mergeCell ref="BG19:BI20"/>
    <mergeCell ref="BJ19:BK20"/>
    <mergeCell ref="BL19:BN20"/>
    <mergeCell ref="BA21:BC22"/>
    <mergeCell ref="BD21:BE22"/>
    <mergeCell ref="BG21:BI22"/>
    <mergeCell ref="BJ21:BK22"/>
    <mergeCell ref="BL21:BN22"/>
    <mergeCell ref="A22:B22"/>
    <mergeCell ref="C22:D22"/>
    <mergeCell ref="I22:J22"/>
    <mergeCell ref="K22:L22"/>
    <mergeCell ref="M22:N22"/>
    <mergeCell ref="O22:P22"/>
    <mergeCell ref="A19:B19"/>
    <mergeCell ref="C19:D19"/>
    <mergeCell ref="I19:J19"/>
    <mergeCell ref="K19:L19"/>
    <mergeCell ref="BO21:BP22"/>
    <mergeCell ref="AV21:AX22"/>
    <mergeCell ref="AY21:AZ22"/>
    <mergeCell ref="Q22:R22"/>
    <mergeCell ref="S22:T22"/>
    <mergeCell ref="Y22:Z22"/>
    <mergeCell ref="AA22:AB22"/>
    <mergeCell ref="Q21:R21"/>
    <mergeCell ref="S21:T21"/>
    <mergeCell ref="Y21:Z21"/>
    <mergeCell ref="AA21:AB21"/>
    <mergeCell ref="A24:B24"/>
    <mergeCell ref="C24:D24"/>
    <mergeCell ref="I24:J24"/>
    <mergeCell ref="K24:L24"/>
    <mergeCell ref="M24:N24"/>
    <mergeCell ref="O24:P24"/>
    <mergeCell ref="BG23:BI24"/>
    <mergeCell ref="Q23:R23"/>
    <mergeCell ref="S23:T23"/>
    <mergeCell ref="Y23:Z23"/>
    <mergeCell ref="A23:B23"/>
    <mergeCell ref="C23:D23"/>
    <mergeCell ref="I23:J23"/>
    <mergeCell ref="K23:L23"/>
    <mergeCell ref="M23:N23"/>
    <mergeCell ref="O23:P23"/>
    <mergeCell ref="BJ23:BK24"/>
    <mergeCell ref="BL23:BN24"/>
    <mergeCell ref="BO23:BP24"/>
    <mergeCell ref="AV23:AX24"/>
    <mergeCell ref="AY23:AZ24"/>
    <mergeCell ref="Q24:R24"/>
    <mergeCell ref="S24:T24"/>
    <mergeCell ref="Y24:Z24"/>
    <mergeCell ref="AA24:AB24"/>
    <mergeCell ref="AA23:AB23"/>
    <mergeCell ref="BA23:BC24"/>
    <mergeCell ref="BD23:BE24"/>
    <mergeCell ref="BD25:BE26"/>
    <mergeCell ref="BG25:BI26"/>
    <mergeCell ref="BJ25:BK26"/>
    <mergeCell ref="BL25:BN26"/>
    <mergeCell ref="BO25:BP26"/>
    <mergeCell ref="AV25:AX26"/>
    <mergeCell ref="AY25:AZ26"/>
    <mergeCell ref="Q26:R26"/>
    <mergeCell ref="S26:T26"/>
    <mergeCell ref="Y26:Z26"/>
    <mergeCell ref="AA26:AB26"/>
    <mergeCell ref="Q25:R25"/>
    <mergeCell ref="S25:T25"/>
    <mergeCell ref="Y25:Z25"/>
    <mergeCell ref="AA25:AB25"/>
    <mergeCell ref="O28:P28"/>
    <mergeCell ref="A27:B27"/>
    <mergeCell ref="C27:D27"/>
    <mergeCell ref="I27:J27"/>
    <mergeCell ref="K27:L27"/>
    <mergeCell ref="M27:N27"/>
    <mergeCell ref="O27:P27"/>
    <mergeCell ref="BA25:BC26"/>
    <mergeCell ref="A25:B25"/>
    <mergeCell ref="C25:D25"/>
    <mergeCell ref="I25:J25"/>
    <mergeCell ref="K25:L25"/>
    <mergeCell ref="M25:N25"/>
    <mergeCell ref="O25:P25"/>
    <mergeCell ref="Q28:R28"/>
    <mergeCell ref="S28:T28"/>
    <mergeCell ref="Y28:Z28"/>
    <mergeCell ref="Q29:R29"/>
    <mergeCell ref="S29:T29"/>
    <mergeCell ref="Y29:Z29"/>
    <mergeCell ref="AA28:AB28"/>
    <mergeCell ref="BM29:BN30"/>
    <mergeCell ref="A26:B26"/>
    <mergeCell ref="C26:D26"/>
    <mergeCell ref="I26:J26"/>
    <mergeCell ref="K26:L26"/>
    <mergeCell ref="M26:N26"/>
    <mergeCell ref="O26:P26"/>
    <mergeCell ref="AV27:AW28"/>
    <mergeCell ref="BG27:BH28"/>
    <mergeCell ref="Q27:R27"/>
    <mergeCell ref="S27:T27"/>
    <mergeCell ref="Y27:Z27"/>
    <mergeCell ref="AA27:AB27"/>
    <mergeCell ref="A28:B28"/>
    <mergeCell ref="C28:D28"/>
    <mergeCell ref="I28:J28"/>
    <mergeCell ref="K28:L28"/>
    <mergeCell ref="Y30:Z30"/>
    <mergeCell ref="AA30:AB30"/>
    <mergeCell ref="M28:N28"/>
    <mergeCell ref="BO29:BP30"/>
    <mergeCell ref="A30:B30"/>
    <mergeCell ref="C30:D30"/>
    <mergeCell ref="I30:J30"/>
    <mergeCell ref="K30:L30"/>
    <mergeCell ref="M30:N30"/>
    <mergeCell ref="O30:P30"/>
    <mergeCell ref="Q30:R30"/>
    <mergeCell ref="S30:T30"/>
    <mergeCell ref="AZ29:BA30"/>
    <mergeCell ref="BB29:BC30"/>
    <mergeCell ref="BD29:BE30"/>
    <mergeCell ref="BG29:BH30"/>
    <mergeCell ref="BI29:BJ30"/>
    <mergeCell ref="BK29:BL30"/>
    <mergeCell ref="A29:B29"/>
    <mergeCell ref="C29:D29"/>
    <mergeCell ref="I29:J29"/>
    <mergeCell ref="K29:L29"/>
    <mergeCell ref="M29:N29"/>
    <mergeCell ref="AV29:AW30"/>
    <mergeCell ref="AX29:AY30"/>
    <mergeCell ref="O29:P29"/>
    <mergeCell ref="AA29:AB29"/>
    <mergeCell ref="M31:N31"/>
    <mergeCell ref="Y31:Z31"/>
    <mergeCell ref="BK31:BK32"/>
    <mergeCell ref="BL31:BL32"/>
    <mergeCell ref="BM31:BM32"/>
    <mergeCell ref="A31:B31"/>
    <mergeCell ref="C31:D31"/>
    <mergeCell ref="E31:F31"/>
    <mergeCell ref="G31:H31"/>
    <mergeCell ref="I31:J31"/>
    <mergeCell ref="K31:L31"/>
    <mergeCell ref="AV31:AW32"/>
    <mergeCell ref="AV33:AW34"/>
    <mergeCell ref="AX33:AY34"/>
    <mergeCell ref="AZ33:AZ34"/>
    <mergeCell ref="BA33:BA34"/>
    <mergeCell ref="BB33:BB34"/>
    <mergeCell ref="BC33:BC34"/>
    <mergeCell ref="BN31:BN32"/>
    <mergeCell ref="BO31:BO32"/>
    <mergeCell ref="BP31:BP32"/>
    <mergeCell ref="BB31:BB32"/>
    <mergeCell ref="BC31:BC32"/>
    <mergeCell ref="BD31:BD32"/>
    <mergeCell ref="BE31:BE32"/>
    <mergeCell ref="BG31:BH32"/>
    <mergeCell ref="BI31:BJ32"/>
    <mergeCell ref="AX31:AY32"/>
    <mergeCell ref="BO33:BO34"/>
    <mergeCell ref="AZ31:AZ32"/>
    <mergeCell ref="BA31:BA32"/>
    <mergeCell ref="BM35:BM36"/>
    <mergeCell ref="BN35:BN36"/>
    <mergeCell ref="BO35:BO36"/>
    <mergeCell ref="BP33:BP34"/>
    <mergeCell ref="BD33:BD34"/>
    <mergeCell ref="BE33:BE34"/>
    <mergeCell ref="BG33:BH34"/>
    <mergeCell ref="BI33:BJ34"/>
    <mergeCell ref="BK33:BK34"/>
    <mergeCell ref="BL33:BL34"/>
    <mergeCell ref="B36:E37"/>
    <mergeCell ref="B38:B39"/>
    <mergeCell ref="C38:I39"/>
    <mergeCell ref="J38:K39"/>
    <mergeCell ref="L37:N37"/>
    <mergeCell ref="L38:M39"/>
    <mergeCell ref="N38:N39"/>
    <mergeCell ref="BP35:BP36"/>
    <mergeCell ref="BC35:BC36"/>
    <mergeCell ref="BD35:BD36"/>
    <mergeCell ref="BE35:BE36"/>
    <mergeCell ref="BG35:BH36"/>
    <mergeCell ref="BI35:BJ36"/>
    <mergeCell ref="BK35:BK36"/>
    <mergeCell ref="AV35:AW36"/>
    <mergeCell ref="AX35:AY36"/>
    <mergeCell ref="AZ35:AZ36"/>
    <mergeCell ref="BA35:BA36"/>
    <mergeCell ref="BB35:BB36"/>
    <mergeCell ref="A34:G35"/>
    <mergeCell ref="H34:U35"/>
    <mergeCell ref="BL35:BL36"/>
    <mergeCell ref="BM33:BM34"/>
    <mergeCell ref="BN33:BN34"/>
    <mergeCell ref="BA37:BA38"/>
    <mergeCell ref="BB37:BB38"/>
    <mergeCell ref="BC37:BC38"/>
    <mergeCell ref="BD37:BD38"/>
    <mergeCell ref="BE37:BE38"/>
    <mergeCell ref="BG37:BH38"/>
    <mergeCell ref="AV37:AW38"/>
    <mergeCell ref="AX37:AY38"/>
    <mergeCell ref="AZ37:AZ38"/>
    <mergeCell ref="BD39:BE40"/>
    <mergeCell ref="BG39:BI40"/>
    <mergeCell ref="BP37:BP38"/>
    <mergeCell ref="BI37:BJ38"/>
    <mergeCell ref="BK37:BK38"/>
    <mergeCell ref="BL37:BL38"/>
    <mergeCell ref="BM37:BM38"/>
    <mergeCell ref="BN37:BN38"/>
    <mergeCell ref="BO37:BO38"/>
    <mergeCell ref="BO41:BP42"/>
    <mergeCell ref="AV41:AX42"/>
    <mergeCell ref="AY41:AZ42"/>
    <mergeCell ref="BA41:BC42"/>
    <mergeCell ref="BD41:BE42"/>
    <mergeCell ref="BL43:BN44"/>
    <mergeCell ref="BO43:BP44"/>
    <mergeCell ref="BG43:BI44"/>
    <mergeCell ref="B40:B41"/>
    <mergeCell ref="C40:I41"/>
    <mergeCell ref="J40:K41"/>
    <mergeCell ref="B42:B43"/>
    <mergeCell ref="C42:I43"/>
    <mergeCell ref="J42:K43"/>
    <mergeCell ref="L40:M41"/>
    <mergeCell ref="N40:N41"/>
    <mergeCell ref="L42:M43"/>
    <mergeCell ref="BJ39:BK40"/>
    <mergeCell ref="BL39:BN40"/>
    <mergeCell ref="BO39:BP40"/>
    <mergeCell ref="AV39:AX40"/>
    <mergeCell ref="AY39:AZ40"/>
    <mergeCell ref="BA39:BC40"/>
    <mergeCell ref="BG41:BI42"/>
    <mergeCell ref="AV43:AX44"/>
    <mergeCell ref="AY43:AZ44"/>
    <mergeCell ref="BA43:BC44"/>
    <mergeCell ref="BD43:BE44"/>
    <mergeCell ref="N42:N43"/>
    <mergeCell ref="R42:AD43"/>
    <mergeCell ref="BJ45:BK46"/>
    <mergeCell ref="BL45:BN46"/>
    <mergeCell ref="BJ43:BK44"/>
    <mergeCell ref="BJ41:BK42"/>
    <mergeCell ref="BL41:BN42"/>
    <mergeCell ref="BO45:BP46"/>
    <mergeCell ref="AV45:AX46"/>
    <mergeCell ref="AY45:AZ46"/>
    <mergeCell ref="BA45:BC46"/>
    <mergeCell ref="BD45:BE46"/>
    <mergeCell ref="BA47:BC48"/>
    <mergeCell ref="BD47:BE48"/>
    <mergeCell ref="BG47:BI48"/>
    <mergeCell ref="BJ47:BK48"/>
    <mergeCell ref="BL47:BN48"/>
    <mergeCell ref="BO47:BP48"/>
    <mergeCell ref="AV47:AX48"/>
    <mergeCell ref="AY47:AZ48"/>
    <mergeCell ref="BG45:BI46"/>
    <mergeCell ref="BA49:BC50"/>
    <mergeCell ref="BD49:BE50"/>
    <mergeCell ref="BG49:BI50"/>
    <mergeCell ref="BJ49:BK50"/>
    <mergeCell ref="BL49:BN50"/>
    <mergeCell ref="BO49:BP50"/>
    <mergeCell ref="AV49:AX50"/>
    <mergeCell ref="AY49:AZ50"/>
    <mergeCell ref="BA51:BC52"/>
    <mergeCell ref="BD51:BE52"/>
    <mergeCell ref="BG51:BI52"/>
    <mergeCell ref="BJ51:BK52"/>
    <mergeCell ref="BL51:BN52"/>
    <mergeCell ref="BO51:BP52"/>
    <mergeCell ref="AV51:AX52"/>
    <mergeCell ref="AY51:AZ52"/>
  </mergeCells>
  <phoneticPr fontId="2"/>
  <dataValidations count="3">
    <dataValidation imeMode="off" allowBlank="1" showInputMessage="1" showErrorMessage="1" sqref="U4:X30 E4:H30" xr:uid="{CC6EC75E-80F1-4888-ACE8-0E00073E4C3A}"/>
    <dataValidation type="list" allowBlank="1" showInputMessage="1" showErrorMessage="1" sqref="AM34:AM52 AB51:AB52 K51:K52 W51:W52" xr:uid="{B1D8AE81-5882-4C57-9516-D2E466CCFF24}">
      <formula1>$E$98:$E$128</formula1>
    </dataValidation>
    <dataValidation type="list" allowBlank="1" showInputMessage="1" showErrorMessage="1" sqref="T51:T52 AK51:AK52 B51:B52 H51:H52 N51:N52 Z51:Z52" xr:uid="{D106D30C-347F-4046-B519-A8B9516139AC}">
      <formula1>$D$98:$D$109</formula1>
    </dataValidation>
  </dataValidations>
  <pageMargins left="0.7" right="0.7" top="0.75" bottom="0.75" header="0.3" footer="0.3"/>
  <pageSetup paperSize="9" scale="32" orientation="landscape" horizontalDpi="4294967292" verticalDpi="4294967292" copies="3" r:id="rId1"/>
  <rowBreaks count="1" manualBreakCount="1">
    <brk id="52" max="16383" man="1"/>
  </rowBreaks>
  <colBreaks count="1" manualBreakCount="1">
    <brk id="46"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08BFC-083A-417A-99C4-631B56AAA825}">
  <sheetPr>
    <tabColor rgb="FFFFC000"/>
    <pageSetUpPr fitToPage="1"/>
  </sheetPr>
  <dimension ref="A1:BQ131"/>
  <sheetViews>
    <sheetView topLeftCell="A7" zoomScale="130" zoomScaleNormal="130" workbookViewId="0">
      <selection activeCell="P42" sqref="P42"/>
    </sheetView>
  </sheetViews>
  <sheetFormatPr defaultColWidth="13" defaultRowHeight="14.4"/>
  <cols>
    <col min="1" max="47" width="3.296875" style="21" customWidth="1"/>
    <col min="48" max="56" width="4.796875" style="21" customWidth="1"/>
    <col min="57" max="57" width="5.796875" style="21" customWidth="1"/>
    <col min="58" max="58" width="2.296875" style="31" customWidth="1"/>
    <col min="59" max="67" width="4.796875" style="21" customWidth="1"/>
    <col min="68" max="68" width="5.69921875" style="21" customWidth="1"/>
    <col min="69" max="16384" width="13" style="21"/>
  </cols>
  <sheetData>
    <row r="1" spans="1:68" ht="12" customHeight="1">
      <c r="A1" s="383">
        <f ca="1">EOMONTH(A4,-1)+1</f>
        <v>44531</v>
      </c>
      <c r="B1" s="384"/>
      <c r="C1" s="1" t="s">
        <v>0</v>
      </c>
      <c r="D1" s="385">
        <f ca="1">L1/C31</f>
        <v>10.791666666666666</v>
      </c>
      <c r="E1" s="385"/>
      <c r="F1" s="386"/>
      <c r="G1" s="52" t="s">
        <v>57</v>
      </c>
      <c r="H1" s="53"/>
      <c r="I1" s="53"/>
      <c r="J1" s="54"/>
      <c r="K1" s="49"/>
      <c r="L1" s="387">
        <f ca="1">VLOOKUP(A1,支援効果集計!$E$4:$F$15,2,FALSE)</f>
        <v>259</v>
      </c>
      <c r="M1" s="387"/>
      <c r="N1" s="388"/>
      <c r="O1" s="50" t="s">
        <v>56</v>
      </c>
      <c r="P1" s="51"/>
      <c r="Q1" s="51"/>
      <c r="R1" s="55"/>
      <c r="S1" s="48"/>
      <c r="T1" s="56"/>
      <c r="U1" s="2"/>
      <c r="V1" s="2"/>
      <c r="W1" s="2"/>
      <c r="X1" s="2"/>
      <c r="Y1" s="2"/>
      <c r="Z1" s="4"/>
      <c r="AA1" s="5" t="s">
        <v>1</v>
      </c>
      <c r="AB1" s="58" t="s">
        <v>61</v>
      </c>
      <c r="AC1" s="5"/>
      <c r="AD1" s="441" t="str">
        <f>RIGHT(支援効果集計!B2,1)</f>
        <v>6</v>
      </c>
      <c r="AE1" s="441"/>
      <c r="AF1" s="441"/>
      <c r="AG1" s="441"/>
      <c r="AH1" s="11" t="s">
        <v>2</v>
      </c>
      <c r="AI1" s="3"/>
      <c r="AJ1" s="2"/>
      <c r="AK1" s="75"/>
      <c r="AL1" s="76"/>
      <c r="AM1" s="75"/>
      <c r="AN1" s="76"/>
      <c r="AO1" s="75"/>
      <c r="AP1" s="76"/>
      <c r="AQ1" s="75"/>
      <c r="AR1" s="76"/>
      <c r="AS1" s="75"/>
      <c r="AT1" s="76"/>
      <c r="AU1" s="18"/>
      <c r="AV1" s="438" t="s">
        <v>46</v>
      </c>
      <c r="AW1" s="439"/>
      <c r="AX1" s="19"/>
      <c r="AY1" s="18"/>
      <c r="AZ1" s="18"/>
      <c r="BA1" s="18"/>
      <c r="BB1" s="18"/>
      <c r="BC1" s="18"/>
      <c r="BD1" s="18"/>
      <c r="BE1" s="18"/>
      <c r="BF1" s="20"/>
      <c r="BG1" s="438" t="s">
        <v>47</v>
      </c>
      <c r="BH1" s="439"/>
      <c r="BI1" s="18"/>
      <c r="BJ1" s="18"/>
      <c r="BK1" s="18"/>
      <c r="BL1" s="18"/>
      <c r="BM1" s="18"/>
      <c r="BN1" s="18"/>
      <c r="BO1" s="18"/>
      <c r="BP1" s="18"/>
    </row>
    <row r="2" spans="1:68" ht="12" customHeight="1" thickBot="1">
      <c r="A2" s="413" t="s">
        <v>3</v>
      </c>
      <c r="B2" s="414"/>
      <c r="C2" s="404" t="s">
        <v>4</v>
      </c>
      <c r="D2" s="404"/>
      <c r="E2" s="394" t="s">
        <v>5</v>
      </c>
      <c r="F2" s="404"/>
      <c r="G2" s="404" t="s">
        <v>6</v>
      </c>
      <c r="H2" s="404"/>
      <c r="I2" s="404" t="s">
        <v>7</v>
      </c>
      <c r="J2" s="404"/>
      <c r="K2" s="404" t="s">
        <v>8</v>
      </c>
      <c r="L2" s="404"/>
      <c r="M2" s="404" t="s">
        <v>9</v>
      </c>
      <c r="N2" s="404"/>
      <c r="O2" s="404" t="s">
        <v>10</v>
      </c>
      <c r="P2" s="404"/>
      <c r="Q2" s="404" t="s">
        <v>11</v>
      </c>
      <c r="R2" s="404"/>
      <c r="S2" s="404" t="s">
        <v>23</v>
      </c>
      <c r="T2" s="405"/>
      <c r="U2" s="394" t="s">
        <v>12</v>
      </c>
      <c r="V2" s="395"/>
      <c r="W2" s="396" t="s">
        <v>63</v>
      </c>
      <c r="X2" s="397"/>
      <c r="Y2" s="400" t="s">
        <v>77</v>
      </c>
      <c r="Z2" s="401"/>
      <c r="AA2" s="371" t="s">
        <v>13</v>
      </c>
      <c r="AB2" s="372"/>
      <c r="AC2" s="451" t="s">
        <v>62</v>
      </c>
      <c r="AD2" s="401"/>
      <c r="AE2" s="432" t="s">
        <v>78</v>
      </c>
      <c r="AF2" s="433"/>
      <c r="AG2" s="433"/>
      <c r="AH2" s="433"/>
      <c r="AI2" s="433"/>
      <c r="AJ2" s="434"/>
      <c r="AK2" s="81"/>
      <c r="AL2" s="81"/>
      <c r="AM2" s="202"/>
      <c r="AN2" s="202"/>
      <c r="AO2" s="202"/>
      <c r="AP2" s="202"/>
      <c r="AQ2" s="202"/>
      <c r="AR2" s="202"/>
      <c r="AS2" s="202"/>
      <c r="AT2" s="202"/>
      <c r="AU2" s="18"/>
      <c r="AV2" s="440"/>
      <c r="AW2" s="440"/>
      <c r="AX2" s="22"/>
      <c r="AY2" s="18"/>
      <c r="AZ2" s="18"/>
      <c r="BA2" s="18"/>
      <c r="BB2" s="18"/>
      <c r="BC2" s="18"/>
      <c r="BD2" s="18"/>
      <c r="BE2" s="18"/>
      <c r="BF2" s="20"/>
      <c r="BG2" s="440"/>
      <c r="BH2" s="440"/>
      <c r="BI2" s="23"/>
      <c r="BJ2" s="18"/>
      <c r="BK2" s="18"/>
      <c r="BL2" s="18"/>
      <c r="BM2" s="18"/>
      <c r="BN2" s="18"/>
      <c r="BO2" s="18"/>
      <c r="BP2" s="18"/>
    </row>
    <row r="3" spans="1:68" ht="12" customHeight="1">
      <c r="A3" s="413"/>
      <c r="B3" s="414"/>
      <c r="C3" s="404"/>
      <c r="D3" s="404"/>
      <c r="E3" s="394"/>
      <c r="F3" s="404"/>
      <c r="G3" s="404"/>
      <c r="H3" s="404"/>
      <c r="I3" s="404"/>
      <c r="J3" s="404"/>
      <c r="K3" s="404"/>
      <c r="L3" s="404"/>
      <c r="M3" s="404"/>
      <c r="N3" s="404"/>
      <c r="O3" s="404"/>
      <c r="P3" s="404"/>
      <c r="Q3" s="404"/>
      <c r="R3" s="404"/>
      <c r="S3" s="404"/>
      <c r="T3" s="405"/>
      <c r="U3" s="394"/>
      <c r="V3" s="395"/>
      <c r="W3" s="398"/>
      <c r="X3" s="399"/>
      <c r="Y3" s="402"/>
      <c r="Z3" s="403"/>
      <c r="AA3" s="373"/>
      <c r="AB3" s="374"/>
      <c r="AC3" s="402"/>
      <c r="AD3" s="403"/>
      <c r="AE3" s="435"/>
      <c r="AF3" s="436"/>
      <c r="AG3" s="436"/>
      <c r="AH3" s="436"/>
      <c r="AI3" s="436"/>
      <c r="AJ3" s="437"/>
      <c r="AK3" s="81"/>
      <c r="AL3" s="81"/>
      <c r="AM3" s="202"/>
      <c r="AN3" s="202"/>
      <c r="AO3" s="202"/>
      <c r="AP3" s="202"/>
      <c r="AQ3" s="202"/>
      <c r="AR3" s="202"/>
      <c r="AS3" s="202"/>
      <c r="AT3" s="202"/>
      <c r="AU3" s="12"/>
      <c r="AV3" s="429" t="s">
        <v>28</v>
      </c>
      <c r="AW3" s="418"/>
      <c r="AX3" s="418">
        <f ca="1">AY13*AY21</f>
        <v>259</v>
      </c>
      <c r="AY3" s="419"/>
      <c r="AZ3" s="421" t="s">
        <v>29</v>
      </c>
      <c r="BA3" s="422"/>
      <c r="BB3" s="425" t="s">
        <v>30</v>
      </c>
      <c r="BC3" s="422"/>
      <c r="BD3" s="425" t="s">
        <v>31</v>
      </c>
      <c r="BE3" s="427"/>
      <c r="BF3" s="24"/>
      <c r="BG3" s="429" t="s">
        <v>28</v>
      </c>
      <c r="BH3" s="418"/>
      <c r="BI3" s="418">
        <f ca="1">BJ13*BJ21</f>
        <v>259</v>
      </c>
      <c r="BJ3" s="419"/>
      <c r="BK3" s="421" t="s">
        <v>29</v>
      </c>
      <c r="BL3" s="422"/>
      <c r="BM3" s="425" t="s">
        <v>30</v>
      </c>
      <c r="BN3" s="422"/>
      <c r="BO3" s="425" t="s">
        <v>31</v>
      </c>
      <c r="BP3" s="427"/>
    </row>
    <row r="4" spans="1:68" ht="12" customHeight="1">
      <c r="A4" s="406" cm="1">
        <f t="array" aca="1" ref="A4" ca="1">INDIRECT("'期'!"&amp;$A$32&amp;ROW())</f>
        <v>44531</v>
      </c>
      <c r="B4" s="407"/>
      <c r="C4" s="391">
        <f ca="1">IF(A4="","",1)</f>
        <v>1</v>
      </c>
      <c r="D4" s="408"/>
      <c r="E4" s="62">
        <v>2</v>
      </c>
      <c r="F4" s="63">
        <v>6</v>
      </c>
      <c r="G4" s="62">
        <v>2</v>
      </c>
      <c r="H4" s="63">
        <v>5</v>
      </c>
      <c r="I4" s="409">
        <f>IFERROR(Q4/O4,"")</f>
        <v>0.875</v>
      </c>
      <c r="J4" s="410"/>
      <c r="K4" s="411">
        <f ca="1">IFERROR(O4/C4,"")</f>
        <v>8</v>
      </c>
      <c r="L4" s="411"/>
      <c r="M4" s="412">
        <f ca="1">IFERROR(Q4/C4,"")</f>
        <v>7</v>
      </c>
      <c r="N4" s="412"/>
      <c r="O4" s="389">
        <f>E4+F4</f>
        <v>8</v>
      </c>
      <c r="P4" s="390"/>
      <c r="Q4" s="391">
        <f>H4+G4</f>
        <v>7</v>
      </c>
      <c r="R4" s="391"/>
      <c r="S4" s="392">
        <f ca="1">L1-Q4</f>
        <v>252</v>
      </c>
      <c r="T4" s="393"/>
      <c r="U4" s="122"/>
      <c r="V4" s="123"/>
      <c r="W4" s="129">
        <v>3</v>
      </c>
      <c r="X4" s="130">
        <v>4</v>
      </c>
      <c r="Y4" s="364" t="s">
        <v>170</v>
      </c>
      <c r="Z4" s="365"/>
      <c r="AA4" s="430" t="s">
        <v>164</v>
      </c>
      <c r="AB4" s="431"/>
      <c r="AC4" s="194" t="s">
        <v>211</v>
      </c>
      <c r="AD4" s="68" t="s">
        <v>170</v>
      </c>
      <c r="AE4" s="442" t="s">
        <v>14</v>
      </c>
      <c r="AF4" s="443"/>
      <c r="AG4" s="79" t="s">
        <v>15</v>
      </c>
      <c r="AH4" s="442" t="s">
        <v>14</v>
      </c>
      <c r="AI4" s="443"/>
      <c r="AJ4" s="79" t="s">
        <v>15</v>
      </c>
      <c r="AK4" s="80"/>
      <c r="AL4" s="80"/>
      <c r="AM4" s="201"/>
      <c r="AN4" s="201"/>
      <c r="AO4" s="201"/>
      <c r="AP4" s="201"/>
      <c r="AQ4" s="201"/>
      <c r="AR4" s="201"/>
      <c r="AS4" s="201"/>
      <c r="AT4" s="201"/>
      <c r="AU4" s="13"/>
      <c r="AV4" s="366"/>
      <c r="AW4" s="367"/>
      <c r="AX4" s="367"/>
      <c r="AY4" s="420"/>
      <c r="AZ4" s="423"/>
      <c r="BA4" s="424"/>
      <c r="BB4" s="426"/>
      <c r="BC4" s="424"/>
      <c r="BD4" s="426"/>
      <c r="BE4" s="428"/>
      <c r="BF4" s="25"/>
      <c r="BG4" s="366"/>
      <c r="BH4" s="367"/>
      <c r="BI4" s="367"/>
      <c r="BJ4" s="420"/>
      <c r="BK4" s="423"/>
      <c r="BL4" s="424"/>
      <c r="BM4" s="426"/>
      <c r="BN4" s="424"/>
      <c r="BO4" s="426"/>
      <c r="BP4" s="428"/>
    </row>
    <row r="5" spans="1:68" ht="12" customHeight="1">
      <c r="A5" s="453" cm="1">
        <f t="array" aca="1" ref="A5" ca="1">INDIRECT("'期'!"&amp;$A$32&amp;ROW())</f>
        <v>44532</v>
      </c>
      <c r="B5" s="454"/>
      <c r="C5" s="455">
        <f ca="1">IF(A5="","",C4+1)</f>
        <v>2</v>
      </c>
      <c r="D5" s="456"/>
      <c r="E5" s="64">
        <v>0</v>
      </c>
      <c r="F5" s="65">
        <v>3</v>
      </c>
      <c r="G5" s="64">
        <v>0</v>
      </c>
      <c r="H5" s="65">
        <v>5</v>
      </c>
      <c r="I5" s="457">
        <f t="shared" ref="I5:I30" si="0">IFERROR(Q5/O5,"")</f>
        <v>1.0909090909090908</v>
      </c>
      <c r="J5" s="457"/>
      <c r="K5" s="412">
        <f t="shared" ref="K5:K30" ca="1" si="1">IFERROR(O5/C5,"")</f>
        <v>5.5</v>
      </c>
      <c r="L5" s="412"/>
      <c r="M5" s="412">
        <f t="shared" ref="M5:M30" ca="1" si="2">IFERROR(Q5/C5,"")</f>
        <v>6</v>
      </c>
      <c r="N5" s="412"/>
      <c r="O5" s="458">
        <f>O4+E5+F5</f>
        <v>11</v>
      </c>
      <c r="P5" s="459"/>
      <c r="Q5" s="458">
        <f>Q4+H5+G5</f>
        <v>12</v>
      </c>
      <c r="R5" s="459"/>
      <c r="S5" s="455">
        <f ca="1">$L$1-Q5</f>
        <v>247</v>
      </c>
      <c r="T5" s="458"/>
      <c r="U5" s="124"/>
      <c r="V5" s="125">
        <v>2</v>
      </c>
      <c r="W5" s="131">
        <v>0</v>
      </c>
      <c r="X5" s="132">
        <v>4</v>
      </c>
      <c r="Y5" s="379" t="s">
        <v>168</v>
      </c>
      <c r="Z5" s="380"/>
      <c r="AA5" s="381" t="s">
        <v>163</v>
      </c>
      <c r="AB5" s="382"/>
      <c r="AC5" s="195"/>
      <c r="AD5" s="69" t="s">
        <v>168</v>
      </c>
      <c r="AE5" s="377"/>
      <c r="AF5" s="378"/>
      <c r="AG5" s="197"/>
      <c r="AH5" s="377"/>
      <c r="AI5" s="378"/>
      <c r="AJ5" s="197"/>
      <c r="AK5" s="80"/>
      <c r="AL5" s="80"/>
      <c r="AM5" s="201"/>
      <c r="AN5" s="201"/>
      <c r="AO5" s="201"/>
      <c r="AP5" s="201"/>
      <c r="AQ5" s="201"/>
      <c r="AR5" s="201"/>
      <c r="AS5" s="201"/>
      <c r="AT5" s="201"/>
      <c r="AU5" s="13"/>
      <c r="AV5" s="366" t="s">
        <v>32</v>
      </c>
      <c r="AW5" s="367"/>
      <c r="AX5" s="447">
        <f>SUM(G4:H10)</f>
        <v>54</v>
      </c>
      <c r="AY5" s="448"/>
      <c r="AZ5" s="366" t="s">
        <v>51</v>
      </c>
      <c r="BA5" s="452">
        <f>AVERAGE(G4:H10)*2</f>
        <v>7.7142857142857144</v>
      </c>
      <c r="BB5" s="367" t="s">
        <v>51</v>
      </c>
      <c r="BC5" s="415">
        <f>AVERAGE(I4:J10)</f>
        <v>1.010640988582165</v>
      </c>
      <c r="BD5" s="367" t="s">
        <v>51</v>
      </c>
      <c r="BE5" s="417">
        <f>SUM(U4:V10)/AX5</f>
        <v>7.407407407407407E-2</v>
      </c>
      <c r="BF5" s="25"/>
      <c r="BG5" s="366" t="s">
        <v>32</v>
      </c>
      <c r="BH5" s="367"/>
      <c r="BI5" s="447">
        <f>SUM(G11:H16)</f>
        <v>45</v>
      </c>
      <c r="BJ5" s="448"/>
      <c r="BK5" s="366" t="s">
        <v>51</v>
      </c>
      <c r="BL5" s="445">
        <f>BA5</f>
        <v>7.7142857142857144</v>
      </c>
      <c r="BM5" s="367" t="s">
        <v>51</v>
      </c>
      <c r="BN5" s="446">
        <f>BC5</f>
        <v>1.010640988582165</v>
      </c>
      <c r="BO5" s="367" t="s">
        <v>51</v>
      </c>
      <c r="BP5" s="444">
        <f>BE5</f>
        <v>7.407407407407407E-2</v>
      </c>
    </row>
    <row r="6" spans="1:68" ht="12" customHeight="1">
      <c r="A6" s="453" cm="1">
        <f t="array" aca="1" ref="A6" ca="1">INDIRECT("'期'!"&amp;$A$32&amp;ROW())</f>
        <v>44533</v>
      </c>
      <c r="B6" s="454"/>
      <c r="C6" s="455">
        <f t="shared" ref="C6:C30" ca="1" si="3">IF(A6="","",C5+1)</f>
        <v>3</v>
      </c>
      <c r="D6" s="456"/>
      <c r="E6" s="64">
        <v>3</v>
      </c>
      <c r="F6" s="65">
        <v>3</v>
      </c>
      <c r="G6" s="64">
        <v>4</v>
      </c>
      <c r="H6" s="65">
        <v>2</v>
      </c>
      <c r="I6" s="457">
        <f t="shared" si="0"/>
        <v>1.0588235294117647</v>
      </c>
      <c r="J6" s="457"/>
      <c r="K6" s="412">
        <f t="shared" ca="1" si="1"/>
        <v>5.666666666666667</v>
      </c>
      <c r="L6" s="412"/>
      <c r="M6" s="412">
        <f t="shared" ca="1" si="2"/>
        <v>6</v>
      </c>
      <c r="N6" s="412"/>
      <c r="O6" s="458">
        <f t="shared" ref="O6:O30" si="4">O5+E6+F6</f>
        <v>17</v>
      </c>
      <c r="P6" s="459"/>
      <c r="Q6" s="458">
        <f t="shared" ref="Q6:Q30" si="5">Q5+H6+G6</f>
        <v>18</v>
      </c>
      <c r="R6" s="459"/>
      <c r="S6" s="455">
        <f t="shared" ref="S6:S30" ca="1" si="6">$L$1-Q6</f>
        <v>241</v>
      </c>
      <c r="T6" s="458"/>
      <c r="U6" s="124">
        <v>1</v>
      </c>
      <c r="V6" s="125"/>
      <c r="W6" s="131">
        <v>4</v>
      </c>
      <c r="X6" s="132">
        <v>3</v>
      </c>
      <c r="Y6" s="379" t="s">
        <v>210</v>
      </c>
      <c r="Z6" s="380"/>
      <c r="AA6" s="381" t="s">
        <v>170</v>
      </c>
      <c r="AB6" s="382"/>
      <c r="AC6" s="195" t="s">
        <v>170</v>
      </c>
      <c r="AD6" s="69" t="s">
        <v>165</v>
      </c>
      <c r="AE6" s="375"/>
      <c r="AF6" s="376"/>
      <c r="AG6" s="198"/>
      <c r="AH6" s="375"/>
      <c r="AI6" s="376"/>
      <c r="AJ6" s="198"/>
      <c r="AK6" s="80"/>
      <c r="AL6" s="80"/>
      <c r="AM6" s="201"/>
      <c r="AN6" s="201"/>
      <c r="AO6" s="201"/>
      <c r="AP6" s="201"/>
      <c r="AQ6" s="201"/>
      <c r="AR6" s="201"/>
      <c r="AS6" s="201"/>
      <c r="AT6" s="201"/>
      <c r="AU6" s="13"/>
      <c r="AV6" s="366"/>
      <c r="AW6" s="367"/>
      <c r="AX6" s="449"/>
      <c r="AY6" s="450"/>
      <c r="AZ6" s="366"/>
      <c r="BA6" s="452"/>
      <c r="BB6" s="367"/>
      <c r="BC6" s="416"/>
      <c r="BD6" s="367"/>
      <c r="BE6" s="417"/>
      <c r="BF6" s="25"/>
      <c r="BG6" s="366"/>
      <c r="BH6" s="367"/>
      <c r="BI6" s="449"/>
      <c r="BJ6" s="450"/>
      <c r="BK6" s="366"/>
      <c r="BL6" s="445"/>
      <c r="BM6" s="367"/>
      <c r="BN6" s="446"/>
      <c r="BO6" s="367"/>
      <c r="BP6" s="444"/>
    </row>
    <row r="7" spans="1:68" ht="12" customHeight="1">
      <c r="A7" s="453" cm="1">
        <f t="array" aca="1" ref="A7" ca="1">INDIRECT("'期'!"&amp;$A$32&amp;ROW())</f>
        <v>44534</v>
      </c>
      <c r="B7" s="454"/>
      <c r="C7" s="455">
        <f t="shared" ca="1" si="3"/>
        <v>4</v>
      </c>
      <c r="D7" s="456"/>
      <c r="E7" s="64">
        <v>5</v>
      </c>
      <c r="F7" s="65">
        <v>8</v>
      </c>
      <c r="G7" s="64">
        <v>5</v>
      </c>
      <c r="H7" s="65">
        <v>7</v>
      </c>
      <c r="I7" s="457">
        <f t="shared" si="0"/>
        <v>1</v>
      </c>
      <c r="J7" s="457"/>
      <c r="K7" s="412">
        <f t="shared" ca="1" si="1"/>
        <v>7.5</v>
      </c>
      <c r="L7" s="412"/>
      <c r="M7" s="412">
        <f t="shared" ca="1" si="2"/>
        <v>7.5</v>
      </c>
      <c r="N7" s="412"/>
      <c r="O7" s="458">
        <f t="shared" si="4"/>
        <v>30</v>
      </c>
      <c r="P7" s="459"/>
      <c r="Q7" s="458">
        <f t="shared" si="5"/>
        <v>30</v>
      </c>
      <c r="R7" s="459"/>
      <c r="S7" s="455">
        <f t="shared" ca="1" si="6"/>
        <v>229</v>
      </c>
      <c r="T7" s="458"/>
      <c r="U7" s="126"/>
      <c r="V7" s="125"/>
      <c r="W7" s="131">
        <v>5</v>
      </c>
      <c r="X7" s="132">
        <v>5</v>
      </c>
      <c r="Y7" s="379" t="s">
        <v>181</v>
      </c>
      <c r="Z7" s="380"/>
      <c r="AA7" s="381" t="s">
        <v>168</v>
      </c>
      <c r="AB7" s="382"/>
      <c r="AC7" s="195" t="s">
        <v>165</v>
      </c>
      <c r="AD7" s="69" t="s">
        <v>163</v>
      </c>
      <c r="AE7" s="375"/>
      <c r="AF7" s="376"/>
      <c r="AG7" s="198"/>
      <c r="AH7" s="375"/>
      <c r="AI7" s="376"/>
      <c r="AJ7" s="198"/>
      <c r="AK7" s="80"/>
      <c r="AL7" s="80"/>
      <c r="AM7" s="201"/>
      <c r="AN7" s="201"/>
      <c r="AO7" s="201"/>
      <c r="AP7" s="201"/>
      <c r="AQ7" s="201"/>
      <c r="AR7" s="201"/>
      <c r="AS7" s="201"/>
      <c r="AT7" s="201"/>
      <c r="AU7" s="13"/>
      <c r="AV7" s="366" t="s">
        <v>33</v>
      </c>
      <c r="AW7" s="367"/>
      <c r="AX7" s="460">
        <f ca="1">AX3-AX5</f>
        <v>205</v>
      </c>
      <c r="AY7" s="461"/>
      <c r="AZ7" s="366" t="s">
        <v>52</v>
      </c>
      <c r="BA7" s="445">
        <f>BL7</f>
        <v>7.7142857142857144</v>
      </c>
      <c r="BB7" s="367" t="s">
        <v>52</v>
      </c>
      <c r="BC7" s="464">
        <f>BN7</f>
        <v>0.99781615285274339</v>
      </c>
      <c r="BD7" s="367" t="s">
        <v>52</v>
      </c>
      <c r="BE7" s="444">
        <f>BP7</f>
        <v>0</v>
      </c>
      <c r="BF7" s="25"/>
      <c r="BG7" s="366" t="s">
        <v>33</v>
      </c>
      <c r="BH7" s="367"/>
      <c r="BI7" s="460">
        <f ca="1">BI3-BI5</f>
        <v>214</v>
      </c>
      <c r="BJ7" s="461"/>
      <c r="BK7" s="366" t="s">
        <v>52</v>
      </c>
      <c r="BL7" s="452">
        <f>AVERAGE(G10:H16)*2</f>
        <v>7.7142857142857144</v>
      </c>
      <c r="BM7" s="367" t="s">
        <v>52</v>
      </c>
      <c r="BN7" s="463">
        <f>AVERAGE(I10:J16)</f>
        <v>0.99781615285274339</v>
      </c>
      <c r="BO7" s="367" t="s">
        <v>52</v>
      </c>
      <c r="BP7" s="417">
        <f>SUM(U10:V16)/BI5</f>
        <v>0</v>
      </c>
    </row>
    <row r="8" spans="1:68" ht="12" customHeight="1">
      <c r="A8" s="453" cm="1">
        <f t="array" aca="1" ref="A8" ca="1">INDIRECT("'期'!"&amp;$A$32&amp;ROW())</f>
        <v>44536</v>
      </c>
      <c r="B8" s="454"/>
      <c r="C8" s="455">
        <f t="shared" ca="1" si="3"/>
        <v>5</v>
      </c>
      <c r="D8" s="456"/>
      <c r="E8" s="64">
        <v>2</v>
      </c>
      <c r="F8" s="65">
        <v>5</v>
      </c>
      <c r="G8" s="64">
        <v>3</v>
      </c>
      <c r="H8" s="65">
        <v>5</v>
      </c>
      <c r="I8" s="457">
        <f t="shared" si="0"/>
        <v>1.027027027027027</v>
      </c>
      <c r="J8" s="457"/>
      <c r="K8" s="412">
        <f t="shared" ca="1" si="1"/>
        <v>7.4</v>
      </c>
      <c r="L8" s="412"/>
      <c r="M8" s="412">
        <f t="shared" ca="1" si="2"/>
        <v>7.6</v>
      </c>
      <c r="N8" s="412"/>
      <c r="O8" s="458">
        <f t="shared" si="4"/>
        <v>37</v>
      </c>
      <c r="P8" s="459"/>
      <c r="Q8" s="458">
        <f t="shared" si="5"/>
        <v>38</v>
      </c>
      <c r="R8" s="459"/>
      <c r="S8" s="455">
        <f t="shared" ca="1" si="6"/>
        <v>221</v>
      </c>
      <c r="T8" s="458"/>
      <c r="U8" s="124">
        <v>1</v>
      </c>
      <c r="V8" s="125"/>
      <c r="W8" s="131">
        <v>3</v>
      </c>
      <c r="X8" s="132">
        <v>3</v>
      </c>
      <c r="Y8" s="379" t="s">
        <v>211</v>
      </c>
      <c r="Z8" s="380"/>
      <c r="AA8" s="381" t="s">
        <v>165</v>
      </c>
      <c r="AB8" s="382"/>
      <c r="AC8" s="195" t="s">
        <v>168</v>
      </c>
      <c r="AD8" s="69" t="s">
        <v>211</v>
      </c>
      <c r="AE8" s="375"/>
      <c r="AF8" s="376"/>
      <c r="AG8" s="198"/>
      <c r="AH8" s="375"/>
      <c r="AI8" s="376"/>
      <c r="AJ8" s="198"/>
      <c r="AK8" s="80"/>
      <c r="AL8" s="80"/>
      <c r="AM8" s="201"/>
      <c r="AN8" s="201"/>
      <c r="AO8" s="201"/>
      <c r="AP8" s="201"/>
      <c r="AQ8" s="201"/>
      <c r="AR8" s="201"/>
      <c r="AS8" s="201"/>
      <c r="AT8" s="201"/>
      <c r="AU8" s="13"/>
      <c r="AV8" s="366"/>
      <c r="AW8" s="367"/>
      <c r="AX8" s="426"/>
      <c r="AY8" s="462"/>
      <c r="AZ8" s="366"/>
      <c r="BA8" s="445"/>
      <c r="BB8" s="367"/>
      <c r="BC8" s="464"/>
      <c r="BD8" s="367"/>
      <c r="BE8" s="444"/>
      <c r="BF8" s="24"/>
      <c r="BG8" s="366"/>
      <c r="BH8" s="367"/>
      <c r="BI8" s="426"/>
      <c r="BJ8" s="462"/>
      <c r="BK8" s="366"/>
      <c r="BL8" s="452"/>
      <c r="BM8" s="367"/>
      <c r="BN8" s="463"/>
      <c r="BO8" s="367"/>
      <c r="BP8" s="417"/>
    </row>
    <row r="9" spans="1:68" ht="12" customHeight="1">
      <c r="A9" s="453" cm="1">
        <f t="array" aca="1" ref="A9" ca="1">INDIRECT("'期'!"&amp;$A$32&amp;ROW())</f>
        <v>44537</v>
      </c>
      <c r="B9" s="454"/>
      <c r="C9" s="455">
        <f t="shared" ca="1" si="3"/>
        <v>6</v>
      </c>
      <c r="D9" s="456"/>
      <c r="E9" s="64">
        <v>3</v>
      </c>
      <c r="F9" s="65">
        <v>4</v>
      </c>
      <c r="G9" s="64">
        <v>3</v>
      </c>
      <c r="H9" s="65">
        <v>4</v>
      </c>
      <c r="I9" s="457">
        <f t="shared" si="0"/>
        <v>1.0227272727272727</v>
      </c>
      <c r="J9" s="457"/>
      <c r="K9" s="412">
        <f t="shared" ca="1" si="1"/>
        <v>7.333333333333333</v>
      </c>
      <c r="L9" s="412"/>
      <c r="M9" s="412">
        <f t="shared" ca="1" si="2"/>
        <v>7.5</v>
      </c>
      <c r="N9" s="412"/>
      <c r="O9" s="458">
        <f t="shared" si="4"/>
        <v>44</v>
      </c>
      <c r="P9" s="459"/>
      <c r="Q9" s="458">
        <f t="shared" si="5"/>
        <v>45</v>
      </c>
      <c r="R9" s="459"/>
      <c r="S9" s="455">
        <f t="shared" ca="1" si="6"/>
        <v>214</v>
      </c>
      <c r="T9" s="458"/>
      <c r="U9" s="124"/>
      <c r="V9" s="125"/>
      <c r="W9" s="131">
        <v>3</v>
      </c>
      <c r="X9" s="132">
        <v>4</v>
      </c>
      <c r="Y9" s="379" t="s">
        <v>165</v>
      </c>
      <c r="Z9" s="380"/>
      <c r="AA9" s="381" t="s">
        <v>163</v>
      </c>
      <c r="AB9" s="382"/>
      <c r="AC9" s="195" t="s">
        <v>170</v>
      </c>
      <c r="AD9" s="69" t="s">
        <v>165</v>
      </c>
      <c r="AE9" s="375"/>
      <c r="AF9" s="376"/>
      <c r="AG9" s="198"/>
      <c r="AH9" s="375"/>
      <c r="AI9" s="376"/>
      <c r="AJ9" s="198"/>
      <c r="AK9" s="80"/>
      <c r="AL9" s="80"/>
      <c r="AM9" s="201"/>
      <c r="AN9" s="201"/>
      <c r="AO9" s="201"/>
      <c r="AP9" s="201"/>
      <c r="AQ9" s="201"/>
      <c r="AR9" s="201"/>
      <c r="AS9" s="201"/>
      <c r="AT9" s="201"/>
      <c r="AU9" s="13"/>
      <c r="AV9" s="366" t="s">
        <v>34</v>
      </c>
      <c r="AW9" s="367"/>
      <c r="AX9" s="447">
        <f ca="1">C31</f>
        <v>24</v>
      </c>
      <c r="AY9" s="448"/>
      <c r="AZ9" s="366" t="s">
        <v>53</v>
      </c>
      <c r="BA9" s="445">
        <f>BA35</f>
        <v>8.6666666666666661</v>
      </c>
      <c r="BB9" s="367" t="s">
        <v>53</v>
      </c>
      <c r="BC9" s="464">
        <f>BC35</f>
        <v>0.99601884576989941</v>
      </c>
      <c r="BD9" s="367" t="s">
        <v>53</v>
      </c>
      <c r="BE9" s="444">
        <f>BE35</f>
        <v>3.8461538461538464E-2</v>
      </c>
      <c r="BF9" s="25"/>
      <c r="BG9" s="366" t="s">
        <v>34</v>
      </c>
      <c r="BH9" s="367"/>
      <c r="BI9" s="447">
        <f ca="1">C31-6</f>
        <v>18</v>
      </c>
      <c r="BJ9" s="448"/>
      <c r="BK9" s="366" t="s">
        <v>53</v>
      </c>
      <c r="BL9" s="445">
        <f>BA35</f>
        <v>8.6666666666666661</v>
      </c>
      <c r="BM9" s="367" t="s">
        <v>53</v>
      </c>
      <c r="BN9" s="464">
        <f>BC35</f>
        <v>0.99601884576989941</v>
      </c>
      <c r="BO9" s="367" t="s">
        <v>53</v>
      </c>
      <c r="BP9" s="444">
        <f>BE35</f>
        <v>3.8461538461538464E-2</v>
      </c>
    </row>
    <row r="10" spans="1:68" ht="12" customHeight="1">
      <c r="A10" s="453" cm="1">
        <f t="array" aca="1" ref="A10" ca="1">INDIRECT("'期'!"&amp;$A$32&amp;ROW())</f>
        <v>44538</v>
      </c>
      <c r="B10" s="454"/>
      <c r="C10" s="455">
        <f t="shared" ca="1" si="3"/>
        <v>7</v>
      </c>
      <c r="D10" s="456"/>
      <c r="E10" s="64">
        <v>4</v>
      </c>
      <c r="F10" s="65">
        <v>6</v>
      </c>
      <c r="G10" s="64">
        <v>3</v>
      </c>
      <c r="H10" s="65">
        <v>6</v>
      </c>
      <c r="I10" s="457">
        <f t="shared" si="0"/>
        <v>1</v>
      </c>
      <c r="J10" s="457"/>
      <c r="K10" s="412">
        <f t="shared" ca="1" si="1"/>
        <v>7.7142857142857144</v>
      </c>
      <c r="L10" s="412"/>
      <c r="M10" s="412">
        <f t="shared" ca="1" si="2"/>
        <v>7.7142857142857144</v>
      </c>
      <c r="N10" s="412"/>
      <c r="O10" s="458">
        <f t="shared" si="4"/>
        <v>54</v>
      </c>
      <c r="P10" s="459"/>
      <c r="Q10" s="458">
        <f t="shared" si="5"/>
        <v>54</v>
      </c>
      <c r="R10" s="459"/>
      <c r="S10" s="455">
        <f t="shared" ca="1" si="6"/>
        <v>205</v>
      </c>
      <c r="T10" s="458"/>
      <c r="U10" s="124"/>
      <c r="V10" s="125"/>
      <c r="W10" s="131">
        <v>5</v>
      </c>
      <c r="X10" s="132">
        <v>6</v>
      </c>
      <c r="Y10" s="379" t="s">
        <v>163</v>
      </c>
      <c r="Z10" s="380"/>
      <c r="AA10" s="381" t="s">
        <v>211</v>
      </c>
      <c r="AB10" s="382"/>
      <c r="AC10" s="195" t="s">
        <v>168</v>
      </c>
      <c r="AD10" s="69" t="s">
        <v>163</v>
      </c>
      <c r="AE10" s="375"/>
      <c r="AF10" s="376"/>
      <c r="AG10" s="198"/>
      <c r="AH10" s="375"/>
      <c r="AI10" s="376"/>
      <c r="AJ10" s="198"/>
      <c r="AK10" s="80"/>
      <c r="AL10" s="80"/>
      <c r="AM10" s="201"/>
      <c r="AN10" s="201"/>
      <c r="AO10" s="201"/>
      <c r="AP10" s="201"/>
      <c r="AQ10" s="201"/>
      <c r="AR10" s="201"/>
      <c r="AS10" s="201"/>
      <c r="AT10" s="201"/>
      <c r="AU10" s="13"/>
      <c r="AV10" s="366"/>
      <c r="AW10" s="367"/>
      <c r="AX10" s="449"/>
      <c r="AY10" s="450"/>
      <c r="AZ10" s="366"/>
      <c r="BA10" s="445"/>
      <c r="BB10" s="367"/>
      <c r="BC10" s="464"/>
      <c r="BD10" s="367"/>
      <c r="BE10" s="444"/>
      <c r="BF10" s="25"/>
      <c r="BG10" s="366"/>
      <c r="BH10" s="367"/>
      <c r="BI10" s="449"/>
      <c r="BJ10" s="450"/>
      <c r="BK10" s="366"/>
      <c r="BL10" s="445"/>
      <c r="BM10" s="367"/>
      <c r="BN10" s="464"/>
      <c r="BO10" s="367"/>
      <c r="BP10" s="444"/>
    </row>
    <row r="11" spans="1:68" ht="12" customHeight="1">
      <c r="A11" s="453" cm="1">
        <f t="array" aca="1" ref="A11" ca="1">INDIRECT("'期'!"&amp;$A$32&amp;ROW())</f>
        <v>44539</v>
      </c>
      <c r="B11" s="454"/>
      <c r="C11" s="455">
        <f t="shared" ca="1" si="3"/>
        <v>8</v>
      </c>
      <c r="D11" s="456"/>
      <c r="E11" s="64">
        <v>0</v>
      </c>
      <c r="F11" s="65">
        <v>5</v>
      </c>
      <c r="G11" s="64">
        <v>0</v>
      </c>
      <c r="H11" s="65">
        <v>5</v>
      </c>
      <c r="I11" s="457">
        <f t="shared" si="0"/>
        <v>1</v>
      </c>
      <c r="J11" s="457"/>
      <c r="K11" s="412">
        <f t="shared" ca="1" si="1"/>
        <v>7.375</v>
      </c>
      <c r="L11" s="412"/>
      <c r="M11" s="412">
        <f t="shared" ca="1" si="2"/>
        <v>7.375</v>
      </c>
      <c r="N11" s="412"/>
      <c r="O11" s="458">
        <f t="shared" si="4"/>
        <v>59</v>
      </c>
      <c r="P11" s="459"/>
      <c r="Q11" s="458">
        <f t="shared" si="5"/>
        <v>59</v>
      </c>
      <c r="R11" s="459"/>
      <c r="S11" s="455">
        <f t="shared" ca="1" si="6"/>
        <v>200</v>
      </c>
      <c r="T11" s="458"/>
      <c r="U11" s="124"/>
      <c r="V11" s="125"/>
      <c r="W11" s="131">
        <v>0</v>
      </c>
      <c r="X11" s="132">
        <v>3</v>
      </c>
      <c r="Y11" s="379" t="s">
        <v>168</v>
      </c>
      <c r="Z11" s="380"/>
      <c r="AA11" s="381" t="s">
        <v>164</v>
      </c>
      <c r="AB11" s="382"/>
      <c r="AC11" s="195"/>
      <c r="AD11" s="69" t="s">
        <v>211</v>
      </c>
      <c r="AE11" s="375"/>
      <c r="AF11" s="376"/>
      <c r="AG11" s="198"/>
      <c r="AH11" s="375"/>
      <c r="AI11" s="376"/>
      <c r="AJ11" s="198"/>
      <c r="AK11" s="80"/>
      <c r="AL11" s="80"/>
      <c r="AM11" s="201"/>
      <c r="AN11" s="201"/>
      <c r="AO11" s="201"/>
      <c r="AP11" s="201"/>
      <c r="AQ11" s="201"/>
      <c r="AR11" s="201"/>
      <c r="AS11" s="201"/>
      <c r="AT11" s="201"/>
      <c r="AU11" s="13"/>
      <c r="AV11" s="368" t="s">
        <v>50</v>
      </c>
      <c r="AW11" s="367"/>
      <c r="AX11" s="465">
        <f ca="1">AX7/AX9</f>
        <v>8.5416666666666661</v>
      </c>
      <c r="AY11" s="466"/>
      <c r="AZ11" s="366" t="s">
        <v>54</v>
      </c>
      <c r="BA11" s="446">
        <f>BL37</f>
        <v>8.4</v>
      </c>
      <c r="BB11" s="367" t="s">
        <v>54</v>
      </c>
      <c r="BC11" s="464">
        <f>BN37</f>
        <v>1.0105097135871504</v>
      </c>
      <c r="BD11" s="367" t="s">
        <v>54</v>
      </c>
      <c r="BE11" s="444">
        <f>BP37</f>
        <v>0.16666666666666666</v>
      </c>
      <c r="BF11" s="25"/>
      <c r="BG11" s="368" t="s">
        <v>50</v>
      </c>
      <c r="BH11" s="367"/>
      <c r="BI11" s="465">
        <f ca="1">BI7/BI9</f>
        <v>11.888888888888889</v>
      </c>
      <c r="BJ11" s="466"/>
      <c r="BK11" s="366" t="s">
        <v>54</v>
      </c>
      <c r="BL11" s="446">
        <f>BL37</f>
        <v>8.4</v>
      </c>
      <c r="BM11" s="367" t="s">
        <v>54</v>
      </c>
      <c r="BN11" s="464">
        <f>BN37</f>
        <v>1.0105097135871504</v>
      </c>
      <c r="BO11" s="367" t="s">
        <v>54</v>
      </c>
      <c r="BP11" s="444">
        <f>BP37</f>
        <v>0.16666666666666666</v>
      </c>
    </row>
    <row r="12" spans="1:68" ht="12" customHeight="1" thickBot="1">
      <c r="A12" s="453" cm="1">
        <f t="array" aca="1" ref="A12" ca="1">INDIRECT("'期'!"&amp;$A$32&amp;ROW())</f>
        <v>44540</v>
      </c>
      <c r="B12" s="454"/>
      <c r="C12" s="455">
        <f t="shared" ca="1" si="3"/>
        <v>9</v>
      </c>
      <c r="D12" s="456"/>
      <c r="E12" s="64">
        <v>3</v>
      </c>
      <c r="F12" s="65">
        <v>3</v>
      </c>
      <c r="G12" s="64">
        <v>5</v>
      </c>
      <c r="H12" s="65">
        <v>2</v>
      </c>
      <c r="I12" s="457">
        <f t="shared" si="0"/>
        <v>1.0153846153846153</v>
      </c>
      <c r="J12" s="457"/>
      <c r="K12" s="412">
        <f t="shared" ca="1" si="1"/>
        <v>7.2222222222222223</v>
      </c>
      <c r="L12" s="412"/>
      <c r="M12" s="412">
        <f t="shared" ca="1" si="2"/>
        <v>7.333333333333333</v>
      </c>
      <c r="N12" s="412"/>
      <c r="O12" s="458">
        <f t="shared" si="4"/>
        <v>65</v>
      </c>
      <c r="P12" s="459"/>
      <c r="Q12" s="458">
        <f t="shared" si="5"/>
        <v>66</v>
      </c>
      <c r="R12" s="459"/>
      <c r="S12" s="455">
        <f t="shared" ca="1" si="6"/>
        <v>193</v>
      </c>
      <c r="T12" s="458"/>
      <c r="U12" s="124"/>
      <c r="V12" s="125"/>
      <c r="W12" s="131">
        <v>5</v>
      </c>
      <c r="X12" s="132">
        <v>2</v>
      </c>
      <c r="Y12" s="379" t="s">
        <v>168</v>
      </c>
      <c r="Z12" s="380"/>
      <c r="AA12" s="381" t="s">
        <v>208</v>
      </c>
      <c r="AB12" s="382"/>
      <c r="AC12" s="195" t="s">
        <v>211</v>
      </c>
      <c r="AD12" s="69" t="s">
        <v>163</v>
      </c>
      <c r="AE12" s="375"/>
      <c r="AF12" s="376"/>
      <c r="AG12" s="198"/>
      <c r="AH12" s="375"/>
      <c r="AI12" s="376"/>
      <c r="AJ12" s="198"/>
      <c r="AK12" s="80"/>
      <c r="AL12" s="80"/>
      <c r="AM12" s="201"/>
      <c r="AN12" s="201"/>
      <c r="AO12" s="201"/>
      <c r="AP12" s="201"/>
      <c r="AQ12" s="201"/>
      <c r="AR12" s="201"/>
      <c r="AS12" s="201"/>
      <c r="AT12" s="201"/>
      <c r="AU12" s="13"/>
      <c r="AV12" s="369"/>
      <c r="AW12" s="370"/>
      <c r="AX12" s="467"/>
      <c r="AY12" s="468"/>
      <c r="AZ12" s="471"/>
      <c r="BA12" s="472"/>
      <c r="BB12" s="469"/>
      <c r="BC12" s="473"/>
      <c r="BD12" s="469"/>
      <c r="BE12" s="470"/>
      <c r="BF12" s="25"/>
      <c r="BG12" s="369"/>
      <c r="BH12" s="370"/>
      <c r="BI12" s="467"/>
      <c r="BJ12" s="468"/>
      <c r="BK12" s="471"/>
      <c r="BL12" s="472"/>
      <c r="BM12" s="469"/>
      <c r="BN12" s="473"/>
      <c r="BO12" s="469"/>
      <c r="BP12" s="470"/>
    </row>
    <row r="13" spans="1:68" ht="12" customHeight="1">
      <c r="A13" s="453" cm="1">
        <f t="array" aca="1" ref="A13" ca="1">INDIRECT("'期'!"&amp;$A$32&amp;ROW())</f>
        <v>44541</v>
      </c>
      <c r="B13" s="454"/>
      <c r="C13" s="455">
        <f t="shared" ca="1" si="3"/>
        <v>10</v>
      </c>
      <c r="D13" s="456"/>
      <c r="E13" s="64">
        <v>5</v>
      </c>
      <c r="F13" s="65">
        <v>8</v>
      </c>
      <c r="G13" s="64">
        <v>5</v>
      </c>
      <c r="H13" s="65">
        <v>7</v>
      </c>
      <c r="I13" s="457">
        <f t="shared" si="0"/>
        <v>1</v>
      </c>
      <c r="J13" s="457"/>
      <c r="K13" s="412">
        <f t="shared" ca="1" si="1"/>
        <v>7.8</v>
      </c>
      <c r="L13" s="412"/>
      <c r="M13" s="480">
        <f t="shared" ca="1" si="2"/>
        <v>7.8</v>
      </c>
      <c r="N13" s="480"/>
      <c r="O13" s="458">
        <f t="shared" si="4"/>
        <v>78</v>
      </c>
      <c r="P13" s="459"/>
      <c r="Q13" s="458">
        <f t="shared" si="5"/>
        <v>78</v>
      </c>
      <c r="R13" s="459"/>
      <c r="S13" s="455">
        <f t="shared" ca="1" si="6"/>
        <v>181</v>
      </c>
      <c r="T13" s="458"/>
      <c r="U13" s="124"/>
      <c r="V13" s="125"/>
      <c r="W13" s="131">
        <v>4</v>
      </c>
      <c r="X13" s="132">
        <v>4</v>
      </c>
      <c r="Y13" s="379" t="s">
        <v>165</v>
      </c>
      <c r="Z13" s="380"/>
      <c r="AA13" s="381" t="s">
        <v>170</v>
      </c>
      <c r="AB13" s="382"/>
      <c r="AC13" s="195" t="s">
        <v>170</v>
      </c>
      <c r="AD13" s="69" t="s">
        <v>163</v>
      </c>
      <c r="AE13" s="375"/>
      <c r="AF13" s="376"/>
      <c r="AG13" s="198"/>
      <c r="AH13" s="375"/>
      <c r="AI13" s="376"/>
      <c r="AJ13" s="198"/>
      <c r="AK13" s="80"/>
      <c r="AL13" s="80"/>
      <c r="AM13" s="201"/>
      <c r="AN13" s="201"/>
      <c r="AO13" s="201"/>
      <c r="AP13" s="201"/>
      <c r="AQ13" s="201"/>
      <c r="AR13" s="201"/>
      <c r="AS13" s="201"/>
      <c r="AT13" s="201"/>
      <c r="AU13" s="13"/>
      <c r="AV13" s="429" t="s">
        <v>35</v>
      </c>
      <c r="AW13" s="418"/>
      <c r="AX13" s="418"/>
      <c r="AY13" s="418">
        <f ca="1">D1</f>
        <v>10.791666666666666</v>
      </c>
      <c r="AZ13" s="479"/>
      <c r="BA13" s="481" t="s">
        <v>65</v>
      </c>
      <c r="BB13" s="479"/>
      <c r="BC13" s="479"/>
      <c r="BD13" s="474">
        <v>1.66</v>
      </c>
      <c r="BE13" s="475"/>
      <c r="BF13" s="24"/>
      <c r="BG13" s="429" t="s">
        <v>35</v>
      </c>
      <c r="BH13" s="418"/>
      <c r="BI13" s="418"/>
      <c r="BJ13" s="418">
        <f ca="1">AY13</f>
        <v>10.791666666666666</v>
      </c>
      <c r="BK13" s="479"/>
      <c r="BL13" s="479" t="s">
        <v>36</v>
      </c>
      <c r="BM13" s="479"/>
      <c r="BN13" s="479"/>
      <c r="BO13" s="474">
        <v>1.66</v>
      </c>
      <c r="BP13" s="475"/>
    </row>
    <row r="14" spans="1:68" ht="12" customHeight="1">
      <c r="A14" s="453" cm="1">
        <f t="array" aca="1" ref="A14" ca="1">INDIRECT("'期'!"&amp;$A$32&amp;ROW())</f>
        <v>44543</v>
      </c>
      <c r="B14" s="454"/>
      <c r="C14" s="455">
        <f t="shared" ca="1" si="3"/>
        <v>11</v>
      </c>
      <c r="D14" s="456"/>
      <c r="E14" s="64">
        <v>3</v>
      </c>
      <c r="F14" s="65">
        <v>4</v>
      </c>
      <c r="G14" s="64">
        <v>3</v>
      </c>
      <c r="H14" s="65">
        <v>4</v>
      </c>
      <c r="I14" s="457">
        <f t="shared" si="0"/>
        <v>1</v>
      </c>
      <c r="J14" s="457"/>
      <c r="K14" s="412">
        <f t="shared" ca="1" si="1"/>
        <v>7.7272727272727275</v>
      </c>
      <c r="L14" s="412"/>
      <c r="M14" s="412">
        <f t="shared" ca="1" si="2"/>
        <v>7.7272727272727275</v>
      </c>
      <c r="N14" s="412"/>
      <c r="O14" s="458">
        <f t="shared" si="4"/>
        <v>85</v>
      </c>
      <c r="P14" s="459"/>
      <c r="Q14" s="458">
        <f t="shared" si="5"/>
        <v>85</v>
      </c>
      <c r="R14" s="459"/>
      <c r="S14" s="455">
        <f t="shared" ca="1" si="6"/>
        <v>174</v>
      </c>
      <c r="T14" s="458"/>
      <c r="U14" s="124"/>
      <c r="V14" s="125"/>
      <c r="W14" s="131">
        <v>5</v>
      </c>
      <c r="X14" s="132">
        <v>5</v>
      </c>
      <c r="Y14" s="379" t="s">
        <v>212</v>
      </c>
      <c r="Z14" s="380"/>
      <c r="AA14" s="381" t="s">
        <v>211</v>
      </c>
      <c r="AB14" s="382"/>
      <c r="AC14" s="195" t="s">
        <v>170</v>
      </c>
      <c r="AD14" s="69" t="s">
        <v>163</v>
      </c>
      <c r="AE14" s="482"/>
      <c r="AF14" s="483"/>
      <c r="AG14" s="199"/>
      <c r="AH14" s="482"/>
      <c r="AI14" s="483"/>
      <c r="AJ14" s="199"/>
      <c r="AK14" s="80"/>
      <c r="AL14" s="80"/>
      <c r="AM14" s="201"/>
      <c r="AN14" s="201"/>
      <c r="AO14" s="201"/>
      <c r="AP14" s="201"/>
      <c r="AQ14" s="201"/>
      <c r="AR14" s="201"/>
      <c r="AS14" s="201"/>
      <c r="AT14" s="201"/>
      <c r="AU14" s="13"/>
      <c r="AV14" s="366"/>
      <c r="AW14" s="367"/>
      <c r="AX14" s="367"/>
      <c r="AY14" s="367"/>
      <c r="AZ14" s="367"/>
      <c r="BA14" s="367"/>
      <c r="BB14" s="367"/>
      <c r="BC14" s="367"/>
      <c r="BD14" s="476"/>
      <c r="BE14" s="477"/>
      <c r="BF14" s="24"/>
      <c r="BG14" s="366"/>
      <c r="BH14" s="367"/>
      <c r="BI14" s="367"/>
      <c r="BJ14" s="367"/>
      <c r="BK14" s="367"/>
      <c r="BL14" s="367"/>
      <c r="BM14" s="367"/>
      <c r="BN14" s="367"/>
      <c r="BO14" s="476"/>
      <c r="BP14" s="477"/>
    </row>
    <row r="15" spans="1:68" ht="12" customHeight="1">
      <c r="A15" s="453" cm="1">
        <f t="array" aca="1" ref="A15" ca="1">INDIRECT("'期'!"&amp;$A$32&amp;ROW())</f>
        <v>44544</v>
      </c>
      <c r="B15" s="454"/>
      <c r="C15" s="455">
        <f t="shared" ca="1" si="3"/>
        <v>12</v>
      </c>
      <c r="D15" s="456"/>
      <c r="E15" s="64">
        <v>3</v>
      </c>
      <c r="F15" s="65">
        <v>4</v>
      </c>
      <c r="G15" s="64">
        <v>2</v>
      </c>
      <c r="H15" s="65">
        <v>4</v>
      </c>
      <c r="I15" s="457">
        <f t="shared" si="0"/>
        <v>0.98913043478260865</v>
      </c>
      <c r="J15" s="457"/>
      <c r="K15" s="412">
        <f t="shared" ca="1" si="1"/>
        <v>7.666666666666667</v>
      </c>
      <c r="L15" s="412"/>
      <c r="M15" s="412">
        <f t="shared" ca="1" si="2"/>
        <v>7.583333333333333</v>
      </c>
      <c r="N15" s="412"/>
      <c r="O15" s="458">
        <f t="shared" si="4"/>
        <v>92</v>
      </c>
      <c r="P15" s="459"/>
      <c r="Q15" s="458">
        <f t="shared" si="5"/>
        <v>91</v>
      </c>
      <c r="R15" s="459"/>
      <c r="S15" s="455">
        <f t="shared" ca="1" si="6"/>
        <v>168</v>
      </c>
      <c r="T15" s="458"/>
      <c r="U15" s="124"/>
      <c r="V15" s="125"/>
      <c r="W15" s="131">
        <v>3</v>
      </c>
      <c r="X15" s="132">
        <v>3</v>
      </c>
      <c r="Y15" s="379" t="s">
        <v>213</v>
      </c>
      <c r="Z15" s="380"/>
      <c r="AA15" s="381" t="s">
        <v>165</v>
      </c>
      <c r="AB15" s="382"/>
      <c r="AC15" s="195" t="s">
        <v>165</v>
      </c>
      <c r="AD15" s="69" t="s">
        <v>211</v>
      </c>
      <c r="AE15" s="18"/>
      <c r="AF15" s="18"/>
      <c r="AG15" s="20"/>
      <c r="AH15" s="20"/>
      <c r="AI15" s="201"/>
      <c r="AJ15" s="201"/>
      <c r="AK15" s="201"/>
      <c r="AL15" s="201"/>
      <c r="AM15" s="201"/>
      <c r="AN15" s="201"/>
      <c r="AO15" s="201"/>
      <c r="AP15" s="201"/>
      <c r="AQ15" s="201"/>
      <c r="AR15" s="201"/>
      <c r="AS15" s="201"/>
      <c r="AT15" s="201"/>
      <c r="AU15" s="13"/>
      <c r="AV15" s="366" t="s">
        <v>37</v>
      </c>
      <c r="AW15" s="367"/>
      <c r="AX15" s="367"/>
      <c r="AY15" s="484">
        <v>10</v>
      </c>
      <c r="AZ15" s="484"/>
      <c r="BA15" s="490" t="s">
        <v>64</v>
      </c>
      <c r="BB15" s="367"/>
      <c r="BC15" s="367"/>
      <c r="BD15" s="485">
        <f>AX5/12/AVERAGE(W4:X10)</f>
        <v>1.2115384615384615</v>
      </c>
      <c r="BE15" s="486"/>
      <c r="BF15" s="26"/>
      <c r="BG15" s="366" t="s">
        <v>37</v>
      </c>
      <c r="BH15" s="367"/>
      <c r="BI15" s="367"/>
      <c r="BJ15" s="484">
        <v>10.199999999999999</v>
      </c>
      <c r="BK15" s="484"/>
      <c r="BL15" s="367" t="s">
        <v>38</v>
      </c>
      <c r="BM15" s="367"/>
      <c r="BN15" s="367"/>
      <c r="BO15" s="485">
        <f>AX5/12/AVERAGE(W9:X16)</f>
        <v>1.180327868852459</v>
      </c>
      <c r="BP15" s="486"/>
    </row>
    <row r="16" spans="1:68" ht="12" customHeight="1">
      <c r="A16" s="453" cm="1">
        <f t="array" aca="1" ref="A16" ca="1">INDIRECT("'期'!"&amp;$A$32&amp;ROW())</f>
        <v>44545</v>
      </c>
      <c r="B16" s="454"/>
      <c r="C16" s="455">
        <f t="shared" ca="1" si="3"/>
        <v>13</v>
      </c>
      <c r="D16" s="456"/>
      <c r="E16" s="64">
        <v>4</v>
      </c>
      <c r="F16" s="65">
        <v>5</v>
      </c>
      <c r="G16" s="64">
        <v>4</v>
      </c>
      <c r="H16" s="65">
        <v>4</v>
      </c>
      <c r="I16" s="457">
        <f t="shared" si="0"/>
        <v>0.98019801980198018</v>
      </c>
      <c r="J16" s="457"/>
      <c r="K16" s="412">
        <f t="shared" ca="1" si="1"/>
        <v>7.7692307692307692</v>
      </c>
      <c r="L16" s="412"/>
      <c r="M16" s="412">
        <f t="shared" ca="1" si="2"/>
        <v>7.615384615384615</v>
      </c>
      <c r="N16" s="412"/>
      <c r="O16" s="458">
        <f t="shared" si="4"/>
        <v>101</v>
      </c>
      <c r="P16" s="459"/>
      <c r="Q16" s="458">
        <f t="shared" si="5"/>
        <v>99</v>
      </c>
      <c r="R16" s="459"/>
      <c r="S16" s="455">
        <f t="shared" ca="1" si="6"/>
        <v>160</v>
      </c>
      <c r="T16" s="458"/>
      <c r="U16" s="124"/>
      <c r="V16" s="125"/>
      <c r="W16" s="131">
        <v>5</v>
      </c>
      <c r="X16" s="132">
        <v>4</v>
      </c>
      <c r="Y16" s="379" t="s">
        <v>179</v>
      </c>
      <c r="Z16" s="380"/>
      <c r="AA16" s="381" t="s">
        <v>211</v>
      </c>
      <c r="AB16" s="382"/>
      <c r="AC16" s="195" t="s">
        <v>170</v>
      </c>
      <c r="AD16" s="69" t="s">
        <v>163</v>
      </c>
      <c r="AE16" s="18"/>
      <c r="AF16" s="20"/>
      <c r="AG16" s="20"/>
      <c r="AH16" s="20"/>
      <c r="AI16" s="201"/>
      <c r="AJ16" s="201"/>
      <c r="AK16" s="201"/>
      <c r="AL16" s="201"/>
      <c r="AM16" s="201"/>
      <c r="AN16" s="201"/>
      <c r="AO16" s="201"/>
      <c r="AP16" s="201"/>
      <c r="AQ16" s="201"/>
      <c r="AR16" s="201"/>
      <c r="AS16" s="201"/>
      <c r="AT16" s="201"/>
      <c r="AU16" s="13"/>
      <c r="AV16" s="366"/>
      <c r="AW16" s="367"/>
      <c r="AX16" s="367"/>
      <c r="AY16" s="484"/>
      <c r="AZ16" s="484"/>
      <c r="BA16" s="367"/>
      <c r="BB16" s="367"/>
      <c r="BC16" s="367"/>
      <c r="BD16" s="485"/>
      <c r="BE16" s="486"/>
      <c r="BF16" s="26"/>
      <c r="BG16" s="366"/>
      <c r="BH16" s="367"/>
      <c r="BI16" s="367"/>
      <c r="BJ16" s="484"/>
      <c r="BK16" s="484"/>
      <c r="BL16" s="367"/>
      <c r="BM16" s="367"/>
      <c r="BN16" s="367"/>
      <c r="BO16" s="485"/>
      <c r="BP16" s="486"/>
    </row>
    <row r="17" spans="1:69" ht="12" customHeight="1">
      <c r="A17" s="453" cm="1">
        <f t="array" aca="1" ref="A17" ca="1">INDIRECT("'期'!"&amp;$A$32&amp;ROW())</f>
        <v>44546</v>
      </c>
      <c r="B17" s="454"/>
      <c r="C17" s="455">
        <f t="shared" ca="1" si="3"/>
        <v>14</v>
      </c>
      <c r="D17" s="456"/>
      <c r="E17" s="64">
        <v>0</v>
      </c>
      <c r="F17" s="65">
        <v>5</v>
      </c>
      <c r="G17" s="64">
        <v>0</v>
      </c>
      <c r="H17" s="65">
        <v>6</v>
      </c>
      <c r="I17" s="457">
        <f t="shared" si="0"/>
        <v>0.99056603773584906</v>
      </c>
      <c r="J17" s="457"/>
      <c r="K17" s="412">
        <f t="shared" ca="1" si="1"/>
        <v>7.5714285714285712</v>
      </c>
      <c r="L17" s="412"/>
      <c r="M17" s="412">
        <f t="shared" ca="1" si="2"/>
        <v>7.5</v>
      </c>
      <c r="N17" s="412"/>
      <c r="O17" s="458">
        <f t="shared" si="4"/>
        <v>106</v>
      </c>
      <c r="P17" s="459"/>
      <c r="Q17" s="458">
        <f t="shared" si="5"/>
        <v>105</v>
      </c>
      <c r="R17" s="459"/>
      <c r="S17" s="455">
        <f t="shared" ca="1" si="6"/>
        <v>154</v>
      </c>
      <c r="T17" s="458"/>
      <c r="U17" s="124"/>
      <c r="V17" s="125"/>
      <c r="W17" s="131">
        <v>0</v>
      </c>
      <c r="X17" s="132">
        <v>4</v>
      </c>
      <c r="Y17" s="379" t="s">
        <v>165</v>
      </c>
      <c r="Z17" s="380"/>
      <c r="AA17" s="381" t="s">
        <v>208</v>
      </c>
      <c r="AB17" s="382"/>
      <c r="AC17" s="195"/>
      <c r="AD17" s="69" t="s">
        <v>165</v>
      </c>
      <c r="AE17" s="18"/>
      <c r="AF17" s="20"/>
      <c r="AG17" s="20"/>
      <c r="AH17" s="20"/>
      <c r="AI17" s="201"/>
      <c r="AJ17" s="201"/>
      <c r="AK17" s="201"/>
      <c r="AL17" s="201"/>
      <c r="AM17" s="201"/>
      <c r="AN17" s="201"/>
      <c r="AO17" s="201"/>
      <c r="AP17" s="201"/>
      <c r="AQ17" s="201"/>
      <c r="AR17" s="201"/>
      <c r="AS17" s="201"/>
      <c r="AT17" s="201"/>
      <c r="AU17" s="13"/>
      <c r="AV17" s="366" t="s">
        <v>58</v>
      </c>
      <c r="AW17" s="367"/>
      <c r="AX17" s="367"/>
      <c r="AY17" s="367">
        <f ca="1">AY15-AY13</f>
        <v>-0.79166666666666607</v>
      </c>
      <c r="AZ17" s="367"/>
      <c r="BA17" s="367" t="s">
        <v>39</v>
      </c>
      <c r="BB17" s="367"/>
      <c r="BC17" s="367"/>
      <c r="BD17" s="465">
        <f>BD15-BD13</f>
        <v>-0.44846153846153847</v>
      </c>
      <c r="BE17" s="489"/>
      <c r="BF17" s="24"/>
      <c r="BG17" s="366" t="s">
        <v>58</v>
      </c>
      <c r="BH17" s="367"/>
      <c r="BI17" s="367"/>
      <c r="BJ17" s="367">
        <f ca="1">BJ15-BJ13</f>
        <v>-0.59166666666666679</v>
      </c>
      <c r="BK17" s="367"/>
      <c r="BL17" s="367" t="s">
        <v>39</v>
      </c>
      <c r="BM17" s="367"/>
      <c r="BN17" s="367"/>
      <c r="BO17" s="487">
        <f>BO15-BO13</f>
        <v>-0.47967213114754093</v>
      </c>
      <c r="BP17" s="488"/>
    </row>
    <row r="18" spans="1:69" ht="12" customHeight="1">
      <c r="A18" s="453" cm="1">
        <f t="array" aca="1" ref="A18" ca="1">INDIRECT("'期'!"&amp;$A$32&amp;ROW())</f>
        <v>44547</v>
      </c>
      <c r="B18" s="454"/>
      <c r="C18" s="455">
        <f t="shared" ca="1" si="3"/>
        <v>15</v>
      </c>
      <c r="D18" s="456"/>
      <c r="E18" s="64">
        <v>4</v>
      </c>
      <c r="F18" s="65">
        <v>3</v>
      </c>
      <c r="G18" s="64">
        <v>6</v>
      </c>
      <c r="H18" s="65">
        <v>2</v>
      </c>
      <c r="I18" s="457">
        <f t="shared" si="0"/>
        <v>1</v>
      </c>
      <c r="J18" s="457"/>
      <c r="K18" s="412">
        <f t="shared" ca="1" si="1"/>
        <v>7.5333333333333332</v>
      </c>
      <c r="L18" s="412"/>
      <c r="M18" s="412">
        <f t="shared" ca="1" si="2"/>
        <v>7.5333333333333332</v>
      </c>
      <c r="N18" s="412"/>
      <c r="O18" s="458">
        <f t="shared" si="4"/>
        <v>113</v>
      </c>
      <c r="P18" s="459"/>
      <c r="Q18" s="458">
        <f t="shared" si="5"/>
        <v>113</v>
      </c>
      <c r="R18" s="459"/>
      <c r="S18" s="455">
        <f t="shared" ca="1" si="6"/>
        <v>146</v>
      </c>
      <c r="T18" s="458"/>
      <c r="U18" s="124"/>
      <c r="V18" s="125"/>
      <c r="W18" s="131">
        <v>5</v>
      </c>
      <c r="X18" s="132">
        <v>2</v>
      </c>
      <c r="Y18" s="379" t="s">
        <v>165</v>
      </c>
      <c r="Z18" s="380"/>
      <c r="AA18" s="381" t="s">
        <v>212</v>
      </c>
      <c r="AB18" s="382"/>
      <c r="AC18" s="195" t="s">
        <v>168</v>
      </c>
      <c r="AD18" s="74" t="s">
        <v>165</v>
      </c>
      <c r="AE18" s="18"/>
      <c r="AF18" s="20"/>
      <c r="AG18" s="20"/>
      <c r="AH18" s="20"/>
      <c r="AI18" s="201"/>
      <c r="AJ18" s="201"/>
      <c r="AK18" s="201"/>
      <c r="AL18" s="201"/>
      <c r="AM18" s="201"/>
      <c r="AN18" s="201"/>
      <c r="AO18" s="201"/>
      <c r="AP18" s="201"/>
      <c r="AQ18" s="201"/>
      <c r="AR18" s="201"/>
      <c r="AS18" s="201"/>
      <c r="AT18" s="201"/>
      <c r="AU18" s="14"/>
      <c r="AV18" s="366"/>
      <c r="AW18" s="367"/>
      <c r="AX18" s="367"/>
      <c r="AY18" s="367"/>
      <c r="AZ18" s="367"/>
      <c r="BA18" s="367"/>
      <c r="BB18" s="367"/>
      <c r="BC18" s="367"/>
      <c r="BD18" s="465"/>
      <c r="BE18" s="489"/>
      <c r="BF18" s="24"/>
      <c r="BG18" s="366"/>
      <c r="BH18" s="367"/>
      <c r="BI18" s="367"/>
      <c r="BJ18" s="367"/>
      <c r="BK18" s="367"/>
      <c r="BL18" s="367"/>
      <c r="BM18" s="367"/>
      <c r="BN18" s="367"/>
      <c r="BO18" s="367"/>
      <c r="BP18" s="488"/>
    </row>
    <row r="19" spans="1:69" ht="12" customHeight="1">
      <c r="A19" s="453" cm="1">
        <f t="array" aca="1" ref="A19" ca="1">INDIRECT("'期'!"&amp;$A$32&amp;ROW())</f>
        <v>44548</v>
      </c>
      <c r="B19" s="454"/>
      <c r="C19" s="455">
        <f t="shared" ca="1" si="3"/>
        <v>16</v>
      </c>
      <c r="D19" s="456"/>
      <c r="E19" s="64">
        <v>6</v>
      </c>
      <c r="F19" s="65">
        <v>8</v>
      </c>
      <c r="G19" s="64">
        <v>6</v>
      </c>
      <c r="H19" s="65">
        <v>7</v>
      </c>
      <c r="I19" s="457">
        <f t="shared" si="0"/>
        <v>0.99212598425196852</v>
      </c>
      <c r="J19" s="457"/>
      <c r="K19" s="412">
        <f t="shared" ca="1" si="1"/>
        <v>7.9375</v>
      </c>
      <c r="L19" s="412"/>
      <c r="M19" s="412">
        <f t="shared" ca="1" si="2"/>
        <v>7.875</v>
      </c>
      <c r="N19" s="412"/>
      <c r="O19" s="458">
        <f t="shared" si="4"/>
        <v>127</v>
      </c>
      <c r="P19" s="459"/>
      <c r="Q19" s="458">
        <f t="shared" si="5"/>
        <v>126</v>
      </c>
      <c r="R19" s="459"/>
      <c r="S19" s="455">
        <f t="shared" ca="1" si="6"/>
        <v>133</v>
      </c>
      <c r="T19" s="458"/>
      <c r="U19" s="124"/>
      <c r="V19" s="125"/>
      <c r="W19" s="131">
        <v>6</v>
      </c>
      <c r="X19" s="132">
        <v>6</v>
      </c>
      <c r="Y19" s="379" t="s">
        <v>211</v>
      </c>
      <c r="Z19" s="380"/>
      <c r="AA19" s="381" t="s">
        <v>164</v>
      </c>
      <c r="AB19" s="382"/>
      <c r="AC19" s="195" t="s">
        <v>170</v>
      </c>
      <c r="AD19" s="69" t="s">
        <v>165</v>
      </c>
      <c r="AE19" s="18"/>
      <c r="AF19" s="20"/>
      <c r="AG19" s="20"/>
      <c r="AH19" s="20"/>
      <c r="AI19" s="201"/>
      <c r="AJ19" s="201"/>
      <c r="AK19" s="201"/>
      <c r="AL19" s="201"/>
      <c r="AM19" s="201"/>
      <c r="AN19" s="201"/>
      <c r="AO19" s="201"/>
      <c r="AP19" s="201"/>
      <c r="AQ19" s="201"/>
      <c r="AR19" s="201"/>
      <c r="AS19" s="201"/>
      <c r="AT19" s="201"/>
      <c r="AU19" s="15"/>
      <c r="AV19" s="368" t="s">
        <v>40</v>
      </c>
      <c r="AW19" s="367"/>
      <c r="AX19" s="367"/>
      <c r="AY19" s="367">
        <f ca="1">(AY15*AY21)-AX3</f>
        <v>-19</v>
      </c>
      <c r="AZ19" s="367"/>
      <c r="BA19" s="367" t="s">
        <v>41</v>
      </c>
      <c r="BB19" s="367"/>
      <c r="BC19" s="367"/>
      <c r="BD19" s="465">
        <f>AX5/AVERAGE(W4:X8)</f>
        <v>15.882352941176471</v>
      </c>
      <c r="BE19" s="489"/>
      <c r="BF19" s="27"/>
      <c r="BG19" s="368" t="s">
        <v>40</v>
      </c>
      <c r="BH19" s="367"/>
      <c r="BI19" s="367"/>
      <c r="BJ19" s="367">
        <f ca="1">(BJ15*BJ21)-BI3</f>
        <v>-14.200000000000017</v>
      </c>
      <c r="BK19" s="367"/>
      <c r="BL19" s="367" t="s">
        <v>41</v>
      </c>
      <c r="BM19" s="367"/>
      <c r="BN19" s="367"/>
      <c r="BO19" s="465">
        <f>BI5/BO15</f>
        <v>38.125</v>
      </c>
      <c r="BP19" s="489"/>
    </row>
    <row r="20" spans="1:69" ht="12" customHeight="1" thickBot="1">
      <c r="A20" s="453" cm="1">
        <f t="array" aca="1" ref="A20" ca="1">INDIRECT("'期'!"&amp;$A$32&amp;ROW())</f>
        <v>44550</v>
      </c>
      <c r="B20" s="454"/>
      <c r="C20" s="455">
        <f t="shared" ca="1" si="3"/>
        <v>17</v>
      </c>
      <c r="D20" s="456"/>
      <c r="E20" s="64">
        <v>2</v>
      </c>
      <c r="F20" s="65">
        <v>5</v>
      </c>
      <c r="G20" s="64">
        <v>2</v>
      </c>
      <c r="H20" s="65">
        <v>6</v>
      </c>
      <c r="I20" s="457">
        <f t="shared" si="0"/>
        <v>1</v>
      </c>
      <c r="J20" s="457"/>
      <c r="K20" s="412">
        <f t="shared" ca="1" si="1"/>
        <v>7.882352941176471</v>
      </c>
      <c r="L20" s="412"/>
      <c r="M20" s="412">
        <f t="shared" ca="1" si="2"/>
        <v>7.882352941176471</v>
      </c>
      <c r="N20" s="412"/>
      <c r="O20" s="458">
        <f t="shared" si="4"/>
        <v>134</v>
      </c>
      <c r="P20" s="459"/>
      <c r="Q20" s="458">
        <f t="shared" si="5"/>
        <v>134</v>
      </c>
      <c r="R20" s="459"/>
      <c r="S20" s="455">
        <f t="shared" ca="1" si="6"/>
        <v>125</v>
      </c>
      <c r="T20" s="458"/>
      <c r="U20" s="124"/>
      <c r="V20" s="125">
        <v>1</v>
      </c>
      <c r="W20" s="131">
        <v>2</v>
      </c>
      <c r="X20" s="132">
        <v>4</v>
      </c>
      <c r="Y20" s="379" t="s">
        <v>208</v>
      </c>
      <c r="Z20" s="380"/>
      <c r="AA20" s="381" t="s">
        <v>170</v>
      </c>
      <c r="AB20" s="382"/>
      <c r="AC20" s="195" t="s">
        <v>165</v>
      </c>
      <c r="AD20" s="69" t="s">
        <v>163</v>
      </c>
      <c r="AE20" s="18"/>
      <c r="AF20" s="20"/>
      <c r="AG20" s="20"/>
      <c r="AH20" s="20"/>
      <c r="AI20" s="201"/>
      <c r="AJ20" s="201"/>
      <c r="AK20" s="201"/>
      <c r="AL20" s="201"/>
      <c r="AM20" s="201"/>
      <c r="AN20" s="201"/>
      <c r="AO20" s="201"/>
      <c r="AP20" s="201"/>
      <c r="AQ20" s="201"/>
      <c r="AR20" s="201"/>
      <c r="AS20" s="201"/>
      <c r="AT20" s="201"/>
      <c r="AU20" s="16"/>
      <c r="AV20" s="369"/>
      <c r="AW20" s="370"/>
      <c r="AX20" s="370"/>
      <c r="AY20" s="370"/>
      <c r="AZ20" s="370"/>
      <c r="BA20" s="370"/>
      <c r="BB20" s="370"/>
      <c r="BC20" s="370"/>
      <c r="BD20" s="467"/>
      <c r="BE20" s="496"/>
      <c r="BF20" s="27"/>
      <c r="BG20" s="369"/>
      <c r="BH20" s="370"/>
      <c r="BI20" s="370"/>
      <c r="BJ20" s="370"/>
      <c r="BK20" s="370"/>
      <c r="BL20" s="370"/>
      <c r="BM20" s="370"/>
      <c r="BN20" s="370"/>
      <c r="BO20" s="467"/>
      <c r="BP20" s="496"/>
    </row>
    <row r="21" spans="1:69" ht="12" customHeight="1">
      <c r="A21" s="453" cm="1">
        <f t="array" aca="1" ref="A21" ca="1">INDIRECT("'期'!"&amp;$A$32&amp;ROW())</f>
        <v>44551</v>
      </c>
      <c r="B21" s="454"/>
      <c r="C21" s="455">
        <f t="shared" ca="1" si="3"/>
        <v>18</v>
      </c>
      <c r="D21" s="456"/>
      <c r="E21" s="64">
        <v>3</v>
      </c>
      <c r="F21" s="65">
        <v>4</v>
      </c>
      <c r="G21" s="64">
        <v>4</v>
      </c>
      <c r="H21" s="65">
        <v>3</v>
      </c>
      <c r="I21" s="495">
        <f t="shared" si="0"/>
        <v>1</v>
      </c>
      <c r="J21" s="495"/>
      <c r="K21" s="412">
        <f t="shared" ca="1" si="1"/>
        <v>7.833333333333333</v>
      </c>
      <c r="L21" s="412"/>
      <c r="M21" s="412">
        <f t="shared" ca="1" si="2"/>
        <v>7.833333333333333</v>
      </c>
      <c r="N21" s="412"/>
      <c r="O21" s="458">
        <f t="shared" si="4"/>
        <v>141</v>
      </c>
      <c r="P21" s="459"/>
      <c r="Q21" s="458">
        <f t="shared" si="5"/>
        <v>141</v>
      </c>
      <c r="R21" s="459"/>
      <c r="S21" s="455">
        <f t="shared" ca="1" si="6"/>
        <v>118</v>
      </c>
      <c r="T21" s="458"/>
      <c r="U21" s="124">
        <v>1</v>
      </c>
      <c r="V21" s="125"/>
      <c r="W21" s="131">
        <v>5</v>
      </c>
      <c r="X21" s="132">
        <v>5</v>
      </c>
      <c r="Y21" s="379" t="s">
        <v>168</v>
      </c>
      <c r="Z21" s="380"/>
      <c r="AA21" s="381" t="s">
        <v>170</v>
      </c>
      <c r="AB21" s="382"/>
      <c r="AC21" s="195" t="s">
        <v>168</v>
      </c>
      <c r="AD21" s="69" t="s">
        <v>163</v>
      </c>
      <c r="AE21" s="18"/>
      <c r="AF21" s="20"/>
      <c r="AG21" s="20"/>
      <c r="AH21" s="20"/>
      <c r="AI21" s="201"/>
      <c r="AJ21" s="201"/>
      <c r="AK21" s="201"/>
      <c r="AL21" s="201"/>
      <c r="AM21" s="201"/>
      <c r="AN21" s="201"/>
      <c r="AO21" s="201"/>
      <c r="AP21" s="201"/>
      <c r="AQ21" s="201"/>
      <c r="AR21" s="201"/>
      <c r="AS21" s="201"/>
      <c r="AT21" s="201"/>
      <c r="AU21" s="17"/>
      <c r="AV21" s="429" t="s">
        <v>42</v>
      </c>
      <c r="AW21" s="418"/>
      <c r="AX21" s="418"/>
      <c r="AY21" s="418">
        <f ca="1">C31</f>
        <v>24</v>
      </c>
      <c r="AZ21" s="418"/>
      <c r="BA21" s="418" t="s">
        <v>43</v>
      </c>
      <c r="BB21" s="418"/>
      <c r="BC21" s="418"/>
      <c r="BD21" s="491">
        <f ca="1">AY13*AY21*AY23*1.015</f>
        <v>3773714.1749999998</v>
      </c>
      <c r="BE21" s="492"/>
      <c r="BF21" s="28"/>
      <c r="BG21" s="429" t="s">
        <v>42</v>
      </c>
      <c r="BH21" s="418"/>
      <c r="BI21" s="418"/>
      <c r="BJ21" s="418">
        <f ca="1">C31</f>
        <v>24</v>
      </c>
      <c r="BK21" s="418"/>
      <c r="BL21" s="418" t="s">
        <v>43</v>
      </c>
      <c r="BM21" s="418"/>
      <c r="BN21" s="418"/>
      <c r="BO21" s="491">
        <f ca="1">BJ13*BJ21*BJ23*1.015</f>
        <v>2761081.1549999998</v>
      </c>
      <c r="BP21" s="492"/>
    </row>
    <row r="22" spans="1:69" ht="12" customHeight="1">
      <c r="A22" s="453" cm="1">
        <f t="array" aca="1" ref="A22" ca="1">INDIRECT("'期'!"&amp;$A$32&amp;ROW())</f>
        <v>44552</v>
      </c>
      <c r="B22" s="454"/>
      <c r="C22" s="455">
        <f t="shared" ca="1" si="3"/>
        <v>19</v>
      </c>
      <c r="D22" s="456"/>
      <c r="E22" s="64">
        <v>4</v>
      </c>
      <c r="F22" s="65">
        <v>7</v>
      </c>
      <c r="G22" s="64">
        <v>4</v>
      </c>
      <c r="H22" s="65">
        <v>6</v>
      </c>
      <c r="I22" s="457">
        <f t="shared" si="0"/>
        <v>0.99342105263157898</v>
      </c>
      <c r="J22" s="457"/>
      <c r="K22" s="412">
        <f t="shared" ca="1" si="1"/>
        <v>8</v>
      </c>
      <c r="L22" s="412"/>
      <c r="M22" s="412">
        <f t="shared" ca="1" si="2"/>
        <v>7.9473684210526319</v>
      </c>
      <c r="N22" s="412"/>
      <c r="O22" s="458">
        <f t="shared" si="4"/>
        <v>152</v>
      </c>
      <c r="P22" s="459"/>
      <c r="Q22" s="458">
        <f t="shared" si="5"/>
        <v>151</v>
      </c>
      <c r="R22" s="459"/>
      <c r="S22" s="455">
        <f t="shared" ca="1" si="6"/>
        <v>108</v>
      </c>
      <c r="T22" s="458"/>
      <c r="U22" s="124"/>
      <c r="V22" s="125"/>
      <c r="W22" s="131">
        <v>5</v>
      </c>
      <c r="X22" s="132">
        <v>5</v>
      </c>
      <c r="Y22" s="379" t="s">
        <v>170</v>
      </c>
      <c r="Z22" s="380"/>
      <c r="AA22" s="381" t="s">
        <v>168</v>
      </c>
      <c r="AB22" s="382"/>
      <c r="AC22" s="195" t="s">
        <v>165</v>
      </c>
      <c r="AD22" s="69" t="s">
        <v>170</v>
      </c>
      <c r="AE22" s="18"/>
      <c r="AF22" s="20"/>
      <c r="AG22" s="20"/>
      <c r="AH22" s="20"/>
      <c r="AI22" s="201"/>
      <c r="AJ22" s="201"/>
      <c r="AK22" s="201"/>
      <c r="AL22" s="201"/>
      <c r="AM22" s="201"/>
      <c r="AN22" s="201"/>
      <c r="AO22" s="201"/>
      <c r="AP22" s="201"/>
      <c r="AQ22" s="201"/>
      <c r="AR22" s="201"/>
      <c r="AS22" s="201"/>
      <c r="AT22" s="201"/>
      <c r="AU22" s="17"/>
      <c r="AV22" s="366"/>
      <c r="AW22" s="367"/>
      <c r="AX22" s="367"/>
      <c r="AY22" s="367"/>
      <c r="AZ22" s="367"/>
      <c r="BA22" s="367"/>
      <c r="BB22" s="367"/>
      <c r="BC22" s="367"/>
      <c r="BD22" s="493"/>
      <c r="BE22" s="494"/>
      <c r="BF22" s="28"/>
      <c r="BG22" s="366"/>
      <c r="BH22" s="367"/>
      <c r="BI22" s="367"/>
      <c r="BJ22" s="367"/>
      <c r="BK22" s="367"/>
      <c r="BL22" s="367"/>
      <c r="BM22" s="367"/>
      <c r="BN22" s="367"/>
      <c r="BO22" s="493"/>
      <c r="BP22" s="494"/>
    </row>
    <row r="23" spans="1:69" ht="12" customHeight="1">
      <c r="A23" s="453" cm="1">
        <f t="array" aca="1" ref="A23" ca="1">INDIRECT("'期'!"&amp;$A$32&amp;ROW())</f>
        <v>44553</v>
      </c>
      <c r="B23" s="454"/>
      <c r="C23" s="455">
        <f t="shared" ca="1" si="3"/>
        <v>20</v>
      </c>
      <c r="D23" s="456"/>
      <c r="E23" s="64">
        <v>0</v>
      </c>
      <c r="F23" s="65">
        <v>4</v>
      </c>
      <c r="G23" s="64">
        <v>3</v>
      </c>
      <c r="H23" s="65">
        <v>4</v>
      </c>
      <c r="I23" s="457">
        <f t="shared" si="0"/>
        <v>1.0128205128205128</v>
      </c>
      <c r="J23" s="457"/>
      <c r="K23" s="412">
        <f t="shared" ca="1" si="1"/>
        <v>7.8</v>
      </c>
      <c r="L23" s="412"/>
      <c r="M23" s="412">
        <f t="shared" ca="1" si="2"/>
        <v>7.9</v>
      </c>
      <c r="N23" s="412"/>
      <c r="O23" s="458">
        <f t="shared" si="4"/>
        <v>156</v>
      </c>
      <c r="P23" s="459"/>
      <c r="Q23" s="458">
        <f t="shared" si="5"/>
        <v>158</v>
      </c>
      <c r="R23" s="459"/>
      <c r="S23" s="455">
        <f t="shared" ca="1" si="6"/>
        <v>101</v>
      </c>
      <c r="T23" s="458"/>
      <c r="U23" s="124">
        <v>3</v>
      </c>
      <c r="V23" s="125"/>
      <c r="W23" s="131">
        <v>3</v>
      </c>
      <c r="X23" s="132">
        <v>4</v>
      </c>
      <c r="Y23" s="379" t="s">
        <v>211</v>
      </c>
      <c r="Z23" s="380"/>
      <c r="AA23" s="381" t="s">
        <v>165</v>
      </c>
      <c r="AB23" s="382"/>
      <c r="AC23" s="195" t="s">
        <v>163</v>
      </c>
      <c r="AD23" s="69" t="s">
        <v>168</v>
      </c>
      <c r="AE23" s="18"/>
      <c r="AF23" s="20"/>
      <c r="AG23" s="20"/>
      <c r="AH23" s="20"/>
      <c r="AI23" s="201"/>
      <c r="AJ23" s="201"/>
      <c r="AK23" s="201"/>
      <c r="AL23" s="201"/>
      <c r="AM23" s="201"/>
      <c r="AN23" s="201"/>
      <c r="AO23" s="201"/>
      <c r="AP23" s="201"/>
      <c r="AQ23" s="201"/>
      <c r="AR23" s="201"/>
      <c r="AS23" s="201"/>
      <c r="AT23" s="201"/>
      <c r="AU23" s="17"/>
      <c r="AV23" s="366" t="s">
        <v>44</v>
      </c>
      <c r="AW23" s="367"/>
      <c r="AX23" s="367"/>
      <c r="AY23" s="497">
        <v>14355</v>
      </c>
      <c r="AZ23" s="497"/>
      <c r="BA23" s="367" t="s">
        <v>60</v>
      </c>
      <c r="BB23" s="367"/>
      <c r="BC23" s="367"/>
      <c r="BD23" s="493">
        <f ca="1">AY15*AY21*AY25</f>
        <v>3445200</v>
      </c>
      <c r="BE23" s="494"/>
      <c r="BF23" s="28"/>
      <c r="BG23" s="366" t="s">
        <v>44</v>
      </c>
      <c r="BH23" s="367"/>
      <c r="BI23" s="367"/>
      <c r="BJ23" s="497">
        <v>10503</v>
      </c>
      <c r="BK23" s="497"/>
      <c r="BL23" s="367" t="s">
        <v>60</v>
      </c>
      <c r="BM23" s="367"/>
      <c r="BN23" s="367"/>
      <c r="BO23" s="493">
        <f ca="1">BJ15*BJ21*BJ25</f>
        <v>3514103.9999999995</v>
      </c>
      <c r="BP23" s="494"/>
    </row>
    <row r="24" spans="1:69" ht="12" customHeight="1">
      <c r="A24" s="453" cm="1">
        <f t="array" aca="1" ref="A24" ca="1">INDIRECT("'期'!"&amp;$A$32&amp;ROW())</f>
        <v>44554</v>
      </c>
      <c r="B24" s="454"/>
      <c r="C24" s="455">
        <f t="shared" ca="1" si="3"/>
        <v>21</v>
      </c>
      <c r="D24" s="456"/>
      <c r="E24" s="64">
        <v>4</v>
      </c>
      <c r="F24" s="65">
        <v>3</v>
      </c>
      <c r="G24" s="64">
        <v>6</v>
      </c>
      <c r="H24" s="65">
        <v>2</v>
      </c>
      <c r="I24" s="457">
        <f t="shared" si="0"/>
        <v>1.01840490797546</v>
      </c>
      <c r="J24" s="457"/>
      <c r="K24" s="412">
        <f t="shared" ca="1" si="1"/>
        <v>7.7619047619047619</v>
      </c>
      <c r="L24" s="412"/>
      <c r="M24" s="412">
        <f t="shared" ca="1" si="2"/>
        <v>7.9047619047619051</v>
      </c>
      <c r="N24" s="412"/>
      <c r="O24" s="458">
        <f t="shared" si="4"/>
        <v>163</v>
      </c>
      <c r="P24" s="459"/>
      <c r="Q24" s="458">
        <f t="shared" si="5"/>
        <v>166</v>
      </c>
      <c r="R24" s="459"/>
      <c r="S24" s="455">
        <f t="shared" ca="1" si="6"/>
        <v>93</v>
      </c>
      <c r="T24" s="458"/>
      <c r="U24" s="124">
        <v>2</v>
      </c>
      <c r="V24" s="125"/>
      <c r="W24" s="131">
        <v>4</v>
      </c>
      <c r="X24" s="132">
        <v>2</v>
      </c>
      <c r="Y24" s="379" t="s">
        <v>214</v>
      </c>
      <c r="Z24" s="380"/>
      <c r="AA24" s="381" t="s">
        <v>164</v>
      </c>
      <c r="AB24" s="382"/>
      <c r="AC24" s="195" t="s">
        <v>170</v>
      </c>
      <c r="AD24" s="69" t="s">
        <v>168</v>
      </c>
      <c r="AE24" s="18"/>
      <c r="AF24" s="20"/>
      <c r="AG24" s="20"/>
      <c r="AH24" s="20"/>
      <c r="AI24" s="201"/>
      <c r="AJ24" s="201"/>
      <c r="AK24" s="201"/>
      <c r="AL24" s="201"/>
      <c r="AM24" s="201"/>
      <c r="AN24" s="201"/>
      <c r="AO24" s="201"/>
      <c r="AP24" s="201"/>
      <c r="AQ24" s="201"/>
      <c r="AR24" s="201"/>
      <c r="AS24" s="201"/>
      <c r="AT24" s="201"/>
      <c r="AU24" s="17"/>
      <c r="AV24" s="366"/>
      <c r="AW24" s="367"/>
      <c r="AX24" s="367"/>
      <c r="AY24" s="497"/>
      <c r="AZ24" s="497"/>
      <c r="BA24" s="367"/>
      <c r="BB24" s="367"/>
      <c r="BC24" s="367"/>
      <c r="BD24" s="493"/>
      <c r="BE24" s="494"/>
      <c r="BF24" s="28"/>
      <c r="BG24" s="366"/>
      <c r="BH24" s="367"/>
      <c r="BI24" s="367"/>
      <c r="BJ24" s="497"/>
      <c r="BK24" s="497"/>
      <c r="BL24" s="367"/>
      <c r="BM24" s="367"/>
      <c r="BN24" s="367"/>
      <c r="BO24" s="493"/>
      <c r="BP24" s="494"/>
    </row>
    <row r="25" spans="1:69" ht="12" customHeight="1">
      <c r="A25" s="453" cm="1">
        <f t="array" aca="1" ref="A25" ca="1">INDIRECT("'期'!"&amp;$A$32&amp;ROW())</f>
        <v>44555</v>
      </c>
      <c r="B25" s="454"/>
      <c r="C25" s="455">
        <f t="shared" ca="1" si="3"/>
        <v>22</v>
      </c>
      <c r="D25" s="456"/>
      <c r="E25" s="64">
        <v>6</v>
      </c>
      <c r="F25" s="65">
        <v>8</v>
      </c>
      <c r="G25" s="64">
        <v>6</v>
      </c>
      <c r="H25" s="65">
        <v>5</v>
      </c>
      <c r="I25" s="457">
        <f t="shared" si="0"/>
        <v>1</v>
      </c>
      <c r="J25" s="457"/>
      <c r="K25" s="412">
        <f t="shared" ca="1" si="1"/>
        <v>8.045454545454545</v>
      </c>
      <c r="L25" s="412"/>
      <c r="M25" s="412">
        <f t="shared" ca="1" si="2"/>
        <v>8.045454545454545</v>
      </c>
      <c r="N25" s="412"/>
      <c r="O25" s="458">
        <f t="shared" si="4"/>
        <v>177</v>
      </c>
      <c r="P25" s="459"/>
      <c r="Q25" s="458">
        <f t="shared" si="5"/>
        <v>177</v>
      </c>
      <c r="R25" s="459"/>
      <c r="S25" s="455">
        <f t="shared" ca="1" si="6"/>
        <v>82</v>
      </c>
      <c r="T25" s="458"/>
      <c r="U25" s="124"/>
      <c r="V25" s="125"/>
      <c r="W25" s="131">
        <v>5</v>
      </c>
      <c r="X25" s="132">
        <v>5</v>
      </c>
      <c r="Y25" s="379" t="s">
        <v>163</v>
      </c>
      <c r="Z25" s="380"/>
      <c r="AA25" s="381" t="s">
        <v>212</v>
      </c>
      <c r="AB25" s="382"/>
      <c r="AC25" s="195" t="s">
        <v>168</v>
      </c>
      <c r="AD25" s="69" t="s">
        <v>165</v>
      </c>
      <c r="AE25" s="18"/>
      <c r="AF25" s="20"/>
      <c r="AG25" s="20"/>
      <c r="AH25" s="20"/>
      <c r="AI25" s="201"/>
      <c r="AJ25" s="201"/>
      <c r="AK25" s="201"/>
      <c r="AL25" s="201"/>
      <c r="AM25" s="201"/>
      <c r="AN25" s="201"/>
      <c r="AO25" s="201"/>
      <c r="AP25" s="201"/>
      <c r="AQ25" s="201"/>
      <c r="AR25" s="201"/>
      <c r="AS25" s="201"/>
      <c r="AT25" s="201"/>
      <c r="AU25" s="17"/>
      <c r="AV25" s="366" t="s">
        <v>45</v>
      </c>
      <c r="AW25" s="367"/>
      <c r="AX25" s="367"/>
      <c r="AY25" s="503">
        <v>14355</v>
      </c>
      <c r="AZ25" s="503"/>
      <c r="BA25" s="367" t="s">
        <v>59</v>
      </c>
      <c r="BB25" s="367"/>
      <c r="BC25" s="367"/>
      <c r="BD25" s="499">
        <f ca="1">BD23-BD21</f>
        <v>-328514.17499999981</v>
      </c>
      <c r="BE25" s="500"/>
      <c r="BF25" s="28"/>
      <c r="BG25" s="366" t="s">
        <v>45</v>
      </c>
      <c r="BH25" s="367"/>
      <c r="BI25" s="367"/>
      <c r="BJ25" s="497">
        <f>AY25</f>
        <v>14355</v>
      </c>
      <c r="BK25" s="497"/>
      <c r="BL25" s="367" t="s">
        <v>59</v>
      </c>
      <c r="BM25" s="367"/>
      <c r="BN25" s="367"/>
      <c r="BO25" s="499">
        <f ca="1">BO23-BO21</f>
        <v>753022.84499999974</v>
      </c>
      <c r="BP25" s="500"/>
    </row>
    <row r="26" spans="1:69" ht="12" customHeight="1" thickBot="1">
      <c r="A26" s="453" cm="1">
        <f t="array" aca="1" ref="A26" ca="1">INDIRECT("'期'!"&amp;$A$32&amp;ROW())</f>
        <v>44557</v>
      </c>
      <c r="B26" s="454"/>
      <c r="C26" s="455">
        <f t="shared" ca="1" si="3"/>
        <v>23</v>
      </c>
      <c r="D26" s="456"/>
      <c r="E26" s="64">
        <v>2</v>
      </c>
      <c r="F26" s="65">
        <v>4</v>
      </c>
      <c r="G26" s="64">
        <v>4</v>
      </c>
      <c r="H26" s="65">
        <v>4</v>
      </c>
      <c r="I26" s="457">
        <f t="shared" si="0"/>
        <v>1.0109289617486339</v>
      </c>
      <c r="J26" s="457"/>
      <c r="K26" s="412">
        <f t="shared" ca="1" si="1"/>
        <v>7.9565217391304346</v>
      </c>
      <c r="L26" s="412"/>
      <c r="M26" s="412">
        <f t="shared" ca="1" si="2"/>
        <v>8.0434782608695645</v>
      </c>
      <c r="N26" s="412"/>
      <c r="O26" s="458">
        <f t="shared" si="4"/>
        <v>183</v>
      </c>
      <c r="P26" s="459"/>
      <c r="Q26" s="458">
        <f t="shared" si="5"/>
        <v>185</v>
      </c>
      <c r="R26" s="459"/>
      <c r="S26" s="455">
        <f t="shared" ca="1" si="6"/>
        <v>74</v>
      </c>
      <c r="T26" s="458"/>
      <c r="U26" s="124">
        <v>2</v>
      </c>
      <c r="V26" s="125"/>
      <c r="W26" s="131">
        <v>5</v>
      </c>
      <c r="X26" s="132">
        <v>3</v>
      </c>
      <c r="Y26" s="379" t="s">
        <v>215</v>
      </c>
      <c r="Z26" s="380"/>
      <c r="AA26" s="381" t="s">
        <v>164</v>
      </c>
      <c r="AB26" s="382"/>
      <c r="AC26" s="195" t="s">
        <v>163</v>
      </c>
      <c r="AD26" s="69" t="s">
        <v>165</v>
      </c>
      <c r="AE26" s="18"/>
      <c r="AF26" s="20"/>
      <c r="AG26" s="20"/>
      <c r="AH26" s="20"/>
      <c r="AI26" s="201"/>
      <c r="AJ26" s="201"/>
      <c r="AK26" s="201"/>
      <c r="AL26" s="201"/>
      <c r="AM26" s="201"/>
      <c r="AN26" s="201"/>
      <c r="AO26" s="201"/>
      <c r="AP26" s="201"/>
      <c r="AQ26" s="201"/>
      <c r="AR26" s="201"/>
      <c r="AS26" s="201"/>
      <c r="AT26" s="201"/>
      <c r="AU26" s="17"/>
      <c r="AV26" s="471"/>
      <c r="AW26" s="469"/>
      <c r="AX26" s="469"/>
      <c r="AY26" s="504"/>
      <c r="AZ26" s="504"/>
      <c r="BA26" s="469"/>
      <c r="BB26" s="469"/>
      <c r="BC26" s="469"/>
      <c r="BD26" s="501"/>
      <c r="BE26" s="502"/>
      <c r="BF26" s="28"/>
      <c r="BG26" s="471"/>
      <c r="BH26" s="469"/>
      <c r="BI26" s="469"/>
      <c r="BJ26" s="498"/>
      <c r="BK26" s="498"/>
      <c r="BL26" s="469"/>
      <c r="BM26" s="469"/>
      <c r="BN26" s="469"/>
      <c r="BO26" s="501"/>
      <c r="BP26" s="502"/>
    </row>
    <row r="27" spans="1:69" ht="12" customHeight="1">
      <c r="A27" s="453" cm="1">
        <f t="array" aca="1" ref="A27" ca="1">INDIRECT("'期'!"&amp;$A$32&amp;ROW())</f>
        <v>44558</v>
      </c>
      <c r="B27" s="454"/>
      <c r="C27" s="596">
        <f t="shared" ca="1" si="3"/>
        <v>24</v>
      </c>
      <c r="D27" s="597"/>
      <c r="E27" s="64">
        <v>4</v>
      </c>
      <c r="F27" s="65">
        <v>4</v>
      </c>
      <c r="G27" s="64">
        <v>4</v>
      </c>
      <c r="H27" s="65">
        <v>4</v>
      </c>
      <c r="I27" s="457">
        <f t="shared" si="0"/>
        <v>1.0104712041884816</v>
      </c>
      <c r="J27" s="457"/>
      <c r="K27" s="412">
        <f t="shared" ca="1" si="1"/>
        <v>7.958333333333333</v>
      </c>
      <c r="L27" s="412"/>
      <c r="M27" s="412">
        <f t="shared" ca="1" si="2"/>
        <v>8.0416666666666661</v>
      </c>
      <c r="N27" s="412"/>
      <c r="O27" s="458">
        <f t="shared" si="4"/>
        <v>191</v>
      </c>
      <c r="P27" s="459"/>
      <c r="Q27" s="458">
        <f t="shared" si="5"/>
        <v>193</v>
      </c>
      <c r="R27" s="459"/>
      <c r="S27" s="455">
        <f t="shared" ca="1" si="6"/>
        <v>66</v>
      </c>
      <c r="T27" s="458"/>
      <c r="U27" s="124"/>
      <c r="V27" s="125"/>
      <c r="W27" s="131">
        <v>5</v>
      </c>
      <c r="X27" s="132">
        <v>5</v>
      </c>
      <c r="Y27" s="379" t="s">
        <v>216</v>
      </c>
      <c r="Z27" s="380"/>
      <c r="AA27" s="381" t="s">
        <v>208</v>
      </c>
      <c r="AB27" s="382"/>
      <c r="AC27" s="195" t="s">
        <v>168</v>
      </c>
      <c r="AD27" s="69" t="s">
        <v>170</v>
      </c>
      <c r="AE27" s="18"/>
      <c r="AF27" s="20"/>
      <c r="AG27" s="20"/>
      <c r="AH27" s="20"/>
      <c r="AI27" s="201"/>
      <c r="AJ27" s="201"/>
      <c r="AK27" s="201"/>
      <c r="AL27" s="201"/>
      <c r="AM27" s="201"/>
      <c r="AN27" s="201"/>
      <c r="AO27" s="201"/>
      <c r="AP27" s="201"/>
      <c r="AQ27" s="201"/>
      <c r="AR27" s="201"/>
      <c r="AS27" s="201"/>
      <c r="AT27" s="201"/>
      <c r="AU27" s="17"/>
      <c r="AV27" s="505" t="s">
        <v>49</v>
      </c>
      <c r="AW27" s="505"/>
      <c r="AX27" s="29"/>
      <c r="AY27" s="30"/>
      <c r="AZ27" s="30"/>
      <c r="BA27" s="24"/>
      <c r="BB27" s="24"/>
      <c r="BC27" s="24"/>
      <c r="BD27" s="28"/>
      <c r="BE27" s="28"/>
      <c r="BF27" s="28"/>
      <c r="BG27" s="505" t="s">
        <v>48</v>
      </c>
      <c r="BH27" s="505"/>
      <c r="BI27" s="29"/>
      <c r="BJ27" s="30"/>
      <c r="BK27" s="30"/>
      <c r="BL27" s="24"/>
      <c r="BM27" s="24"/>
      <c r="BN27" s="24"/>
      <c r="BO27" s="28"/>
      <c r="BP27" s="28"/>
      <c r="BQ27" s="31"/>
    </row>
    <row r="28" spans="1:69" ht="12" customHeight="1" thickBot="1">
      <c r="A28" s="453" t="str" cm="1">
        <f t="array" aca="1" ref="A28" ca="1">INDIRECT("'期'!"&amp;$A$32&amp;ROW())</f>
        <v/>
      </c>
      <c r="B28" s="454"/>
      <c r="C28" s="596" t="str">
        <f t="shared" ca="1" si="3"/>
        <v/>
      </c>
      <c r="D28" s="597"/>
      <c r="E28" s="64"/>
      <c r="F28" s="65"/>
      <c r="G28" s="64"/>
      <c r="H28" s="65"/>
      <c r="I28" s="457">
        <f t="shared" si="0"/>
        <v>1.0104712041884816</v>
      </c>
      <c r="J28" s="457"/>
      <c r="K28" s="412" t="str">
        <f t="shared" ca="1" si="1"/>
        <v/>
      </c>
      <c r="L28" s="412"/>
      <c r="M28" s="412" t="str">
        <f t="shared" ca="1" si="2"/>
        <v/>
      </c>
      <c r="N28" s="412"/>
      <c r="O28" s="458">
        <f t="shared" si="4"/>
        <v>191</v>
      </c>
      <c r="P28" s="459"/>
      <c r="Q28" s="458">
        <f t="shared" si="5"/>
        <v>193</v>
      </c>
      <c r="R28" s="459"/>
      <c r="S28" s="455">
        <f t="shared" ca="1" si="6"/>
        <v>66</v>
      </c>
      <c r="T28" s="458"/>
      <c r="U28" s="124"/>
      <c r="V28" s="125"/>
      <c r="W28" s="133"/>
      <c r="X28" s="134"/>
      <c r="Y28" s="379"/>
      <c r="Z28" s="380"/>
      <c r="AA28" s="381"/>
      <c r="AB28" s="382"/>
      <c r="AC28" s="195"/>
      <c r="AD28" s="69"/>
      <c r="AE28" s="18"/>
      <c r="AF28" s="20"/>
      <c r="AG28" s="20"/>
      <c r="AH28" s="20"/>
      <c r="AI28" s="201"/>
      <c r="AJ28" s="201"/>
      <c r="AK28" s="201"/>
      <c r="AL28" s="201"/>
      <c r="AM28" s="201"/>
      <c r="AN28" s="201"/>
      <c r="AO28" s="201"/>
      <c r="AP28" s="201"/>
      <c r="AQ28" s="201"/>
      <c r="AR28" s="201"/>
      <c r="AS28" s="201"/>
      <c r="AT28" s="201"/>
      <c r="AU28" s="17"/>
      <c r="AV28" s="506"/>
      <c r="AW28" s="506"/>
      <c r="AX28" s="32"/>
      <c r="AY28" s="30"/>
      <c r="AZ28" s="30"/>
      <c r="BA28" s="24"/>
      <c r="BB28" s="24"/>
      <c r="BC28" s="24"/>
      <c r="BD28" s="28"/>
      <c r="BE28" s="28"/>
      <c r="BF28" s="28"/>
      <c r="BG28" s="506"/>
      <c r="BH28" s="506"/>
      <c r="BI28" s="32"/>
      <c r="BJ28" s="30"/>
      <c r="BK28" s="30"/>
      <c r="BL28" s="24"/>
      <c r="BM28" s="24"/>
      <c r="BN28" s="24"/>
      <c r="BO28" s="28"/>
      <c r="BP28" s="28"/>
      <c r="BQ28" s="31"/>
    </row>
    <row r="29" spans="1:69" ht="12" customHeight="1">
      <c r="A29" s="453" t="str" cm="1">
        <f t="array" aca="1" ref="A29" ca="1">INDIRECT("'期'!"&amp;$A$32&amp;ROW())</f>
        <v/>
      </c>
      <c r="B29" s="454"/>
      <c r="C29" s="596" t="str">
        <f t="shared" ca="1" si="3"/>
        <v/>
      </c>
      <c r="D29" s="597"/>
      <c r="E29" s="64"/>
      <c r="F29" s="65"/>
      <c r="G29" s="64"/>
      <c r="H29" s="65"/>
      <c r="I29" s="457">
        <f t="shared" si="0"/>
        <v>1.0104712041884816</v>
      </c>
      <c r="J29" s="457"/>
      <c r="K29" s="412" t="str">
        <f t="shared" ca="1" si="1"/>
        <v/>
      </c>
      <c r="L29" s="412"/>
      <c r="M29" s="412" t="str">
        <f t="shared" ca="1" si="2"/>
        <v/>
      </c>
      <c r="N29" s="412"/>
      <c r="O29" s="458">
        <f t="shared" si="4"/>
        <v>191</v>
      </c>
      <c r="P29" s="459"/>
      <c r="Q29" s="458">
        <f t="shared" si="5"/>
        <v>193</v>
      </c>
      <c r="R29" s="459"/>
      <c r="S29" s="455">
        <f t="shared" ca="1" si="6"/>
        <v>66</v>
      </c>
      <c r="T29" s="458"/>
      <c r="U29" s="124"/>
      <c r="V29" s="125"/>
      <c r="W29" s="133"/>
      <c r="X29" s="134"/>
      <c r="Y29" s="379"/>
      <c r="Z29" s="380"/>
      <c r="AA29" s="381"/>
      <c r="AB29" s="382"/>
      <c r="AC29" s="195"/>
      <c r="AD29" s="69"/>
      <c r="AE29" s="18"/>
      <c r="AF29" s="20"/>
      <c r="AG29" s="20"/>
      <c r="AH29" s="20"/>
      <c r="AI29" s="201"/>
      <c r="AJ29" s="201"/>
      <c r="AK29" s="201"/>
      <c r="AL29" s="201"/>
      <c r="AM29" s="201"/>
      <c r="AN29" s="201"/>
      <c r="AO29" s="201"/>
      <c r="AP29" s="201"/>
      <c r="AQ29" s="201"/>
      <c r="AR29" s="201"/>
      <c r="AS29" s="201"/>
      <c r="AT29" s="201"/>
      <c r="AU29" s="17"/>
      <c r="AV29" s="429" t="s">
        <v>28</v>
      </c>
      <c r="AW29" s="418"/>
      <c r="AX29" s="418">
        <f ca="1">AY39*AY47</f>
        <v>259</v>
      </c>
      <c r="AY29" s="419"/>
      <c r="AZ29" s="421" t="s">
        <v>29</v>
      </c>
      <c r="BA29" s="422"/>
      <c r="BB29" s="425" t="s">
        <v>30</v>
      </c>
      <c r="BC29" s="422"/>
      <c r="BD29" s="425" t="s">
        <v>31</v>
      </c>
      <c r="BE29" s="427"/>
      <c r="BF29" s="24"/>
      <c r="BG29" s="429" t="s">
        <v>28</v>
      </c>
      <c r="BH29" s="418"/>
      <c r="BI29" s="418">
        <f ca="1">BJ39*BJ47</f>
        <v>259</v>
      </c>
      <c r="BJ29" s="419"/>
      <c r="BK29" s="421" t="s">
        <v>29</v>
      </c>
      <c r="BL29" s="422"/>
      <c r="BM29" s="425" t="s">
        <v>30</v>
      </c>
      <c r="BN29" s="422"/>
      <c r="BO29" s="425" t="s">
        <v>31</v>
      </c>
      <c r="BP29" s="427"/>
    </row>
    <row r="30" spans="1:69" ht="12" customHeight="1">
      <c r="A30" s="507" t="str" cm="1">
        <f t="array" aca="1" ref="A30" ca="1">INDIRECT("'期'!"&amp;$A$32&amp;ROW())</f>
        <v/>
      </c>
      <c r="B30" s="508"/>
      <c r="C30" s="594" t="str">
        <f t="shared" ca="1" si="3"/>
        <v/>
      </c>
      <c r="D30" s="595"/>
      <c r="E30" s="66"/>
      <c r="F30" s="67"/>
      <c r="G30" s="66"/>
      <c r="H30" s="67"/>
      <c r="I30" s="511">
        <f t="shared" si="0"/>
        <v>1.0104712041884816</v>
      </c>
      <c r="J30" s="511"/>
      <c r="K30" s="512" t="str">
        <f t="shared" ca="1" si="1"/>
        <v/>
      </c>
      <c r="L30" s="512"/>
      <c r="M30" s="512" t="str">
        <f t="shared" ca="1" si="2"/>
        <v/>
      </c>
      <c r="N30" s="512"/>
      <c r="O30" s="458">
        <f t="shared" si="4"/>
        <v>191</v>
      </c>
      <c r="P30" s="459"/>
      <c r="Q30" s="515">
        <f t="shared" si="5"/>
        <v>193</v>
      </c>
      <c r="R30" s="516"/>
      <c r="S30" s="455">
        <f t="shared" ca="1" si="6"/>
        <v>66</v>
      </c>
      <c r="T30" s="458"/>
      <c r="U30" s="127"/>
      <c r="V30" s="128"/>
      <c r="W30" s="135"/>
      <c r="X30" s="136"/>
      <c r="Y30" s="517"/>
      <c r="Z30" s="518"/>
      <c r="AA30" s="513"/>
      <c r="AB30" s="514"/>
      <c r="AC30" s="196"/>
      <c r="AD30" s="70"/>
      <c r="AE30" s="18"/>
      <c r="AF30" s="20"/>
      <c r="AG30" s="20"/>
      <c r="AH30" s="20"/>
      <c r="AI30" s="201"/>
      <c r="AJ30" s="201"/>
      <c r="AK30" s="201"/>
      <c r="AL30" s="201"/>
      <c r="AM30" s="201"/>
      <c r="AN30" s="201"/>
      <c r="AO30" s="201"/>
      <c r="AP30" s="201"/>
      <c r="AQ30" s="201"/>
      <c r="AR30" s="201"/>
      <c r="AS30" s="201"/>
      <c r="AT30" s="201"/>
      <c r="AU30" s="17"/>
      <c r="AV30" s="366"/>
      <c r="AW30" s="367"/>
      <c r="AX30" s="367"/>
      <c r="AY30" s="420"/>
      <c r="AZ30" s="423"/>
      <c r="BA30" s="424"/>
      <c r="BB30" s="426"/>
      <c r="BC30" s="424"/>
      <c r="BD30" s="426"/>
      <c r="BE30" s="428"/>
      <c r="BF30" s="25"/>
      <c r="BG30" s="366"/>
      <c r="BH30" s="367"/>
      <c r="BI30" s="367"/>
      <c r="BJ30" s="420"/>
      <c r="BK30" s="423"/>
      <c r="BL30" s="424"/>
      <c r="BM30" s="426"/>
      <c r="BN30" s="424"/>
      <c r="BO30" s="426"/>
      <c r="BP30" s="428"/>
    </row>
    <row r="31" spans="1:69" ht="12" customHeight="1">
      <c r="A31" s="530" t="s">
        <v>16</v>
      </c>
      <c r="B31" s="530"/>
      <c r="C31" s="531">
        <f ca="1">MAX(C4:D30)</f>
        <v>24</v>
      </c>
      <c r="D31" s="531"/>
      <c r="E31" s="532">
        <f>SUM(E4:E30)+SUM(F4:F30)</f>
        <v>191</v>
      </c>
      <c r="F31" s="533"/>
      <c r="G31" s="532">
        <f>SUM(G4:G30)+SUM(H4:H30)</f>
        <v>193</v>
      </c>
      <c r="H31" s="533"/>
      <c r="I31" s="511">
        <f>IFERROR(G31/E31,0)</f>
        <v>1.0104712041884816</v>
      </c>
      <c r="J31" s="511"/>
      <c r="K31" s="534">
        <f>O30-Q30</f>
        <v>-2</v>
      </c>
      <c r="L31" s="535"/>
      <c r="M31" s="536">
        <f ca="1">G31/C31</f>
        <v>8.0416666666666661</v>
      </c>
      <c r="N31" s="537"/>
      <c r="O31" s="6" t="s">
        <v>27</v>
      </c>
      <c r="P31" s="6"/>
      <c r="Q31" s="6"/>
      <c r="R31" s="6"/>
      <c r="S31" s="6"/>
      <c r="T31" s="6"/>
      <c r="U31" s="71">
        <f>SUM(U4:U30)</f>
        <v>10</v>
      </c>
      <c r="V31" s="120">
        <f>SUM(V4:V30)</f>
        <v>3</v>
      </c>
      <c r="W31" s="121">
        <f>IFERROR(AVERAGE(W4:W30),0)</f>
        <v>3.75</v>
      </c>
      <c r="X31" s="121">
        <f>IFERROR(AVERAGE(X4:X30),0)</f>
        <v>3.9583333333333335</v>
      </c>
      <c r="Y31" s="539"/>
      <c r="Z31" s="540"/>
      <c r="AA31" s="7"/>
      <c r="AB31" s="7"/>
      <c r="AC31" s="18"/>
      <c r="AD31" s="18"/>
      <c r="AE31" s="18"/>
      <c r="AF31" s="20"/>
      <c r="AG31" s="20"/>
      <c r="AH31" s="20"/>
      <c r="AI31" s="200"/>
      <c r="AJ31" s="200"/>
      <c r="AK31" s="200"/>
      <c r="AL31" s="200"/>
      <c r="AM31" s="200"/>
      <c r="AN31" s="200"/>
      <c r="AO31" s="200"/>
      <c r="AP31" s="200"/>
      <c r="AQ31" s="200"/>
      <c r="AR31" s="200"/>
      <c r="AS31" s="200"/>
      <c r="AT31" s="200"/>
      <c r="AU31" s="17"/>
      <c r="AV31" s="525" t="s">
        <v>32</v>
      </c>
      <c r="AW31" s="526"/>
      <c r="AX31" s="447">
        <f>SUM(G17:H22)</f>
        <v>52</v>
      </c>
      <c r="AY31" s="527"/>
      <c r="AZ31" s="369" t="s">
        <v>51</v>
      </c>
      <c r="BA31" s="520">
        <f>BA5</f>
        <v>7.7142857142857144</v>
      </c>
      <c r="BB31" s="370" t="s">
        <v>51</v>
      </c>
      <c r="BC31" s="541">
        <f>BC5</f>
        <v>1.010640988582165</v>
      </c>
      <c r="BD31" s="370" t="s">
        <v>51</v>
      </c>
      <c r="BE31" s="523">
        <f>AT31</f>
        <v>0</v>
      </c>
      <c r="BF31" s="25"/>
      <c r="BG31" s="525" t="s">
        <v>32</v>
      </c>
      <c r="BH31" s="526"/>
      <c r="BI31" s="447">
        <f>SUM(G23:H29)</f>
        <v>42</v>
      </c>
      <c r="BJ31" s="527"/>
      <c r="BK31" s="369" t="s">
        <v>51</v>
      </c>
      <c r="BL31" s="522">
        <f>BA31</f>
        <v>7.7142857142857144</v>
      </c>
      <c r="BM31" s="370" t="s">
        <v>51</v>
      </c>
      <c r="BN31" s="522">
        <f>BC31</f>
        <v>1.010640988582165</v>
      </c>
      <c r="BO31" s="370" t="s">
        <v>51</v>
      </c>
      <c r="BP31" s="523">
        <f>BE31</f>
        <v>0</v>
      </c>
    </row>
    <row r="32" spans="1:69" ht="12" customHeight="1">
      <c r="A32" s="137" t="str">
        <f ca="1">VLOOKUP(B32,支援効果集計!$D$4:$N$15,11,FALSE)</f>
        <v>AL</v>
      </c>
      <c r="B32" s="137" t="str">
        <f ca="1">RIGHT(CELL("filename",A1),LEN(CELL("filename",A1))-FIND("]",CELL("filename",A1)))</f>
        <v>R3.12</v>
      </c>
      <c r="Y32" s="18"/>
      <c r="Z32" s="18"/>
      <c r="AA32" s="18"/>
      <c r="AB32" s="18"/>
      <c r="AC32" s="18"/>
      <c r="AD32" s="18"/>
      <c r="AE32" s="18"/>
      <c r="AF32" s="20"/>
      <c r="AG32" s="20"/>
      <c r="AH32" s="20"/>
      <c r="AI32" s="20"/>
      <c r="AJ32" s="20"/>
      <c r="AK32" s="20"/>
      <c r="AL32" s="20"/>
      <c r="AM32" s="20"/>
      <c r="AN32" s="20"/>
      <c r="AO32" s="20"/>
      <c r="AP32" s="20"/>
      <c r="AQ32" s="20"/>
      <c r="AR32" s="20"/>
      <c r="AS32" s="20"/>
      <c r="AT32" s="20"/>
      <c r="AU32" s="17"/>
      <c r="AV32" s="423"/>
      <c r="AW32" s="424"/>
      <c r="AX32" s="449"/>
      <c r="AY32" s="528"/>
      <c r="AZ32" s="529"/>
      <c r="BA32" s="521"/>
      <c r="BB32" s="479"/>
      <c r="BC32" s="521"/>
      <c r="BD32" s="479"/>
      <c r="BE32" s="524"/>
      <c r="BF32" s="25"/>
      <c r="BG32" s="423"/>
      <c r="BH32" s="424"/>
      <c r="BI32" s="449"/>
      <c r="BJ32" s="528"/>
      <c r="BK32" s="529"/>
      <c r="BL32" s="521"/>
      <c r="BM32" s="479"/>
      <c r="BN32" s="521"/>
      <c r="BO32" s="479"/>
      <c r="BP32" s="524"/>
    </row>
    <row r="33" spans="1:69" ht="12" customHeight="1">
      <c r="A33" s="207"/>
      <c r="B33" s="208"/>
      <c r="C33" s="208"/>
      <c r="D33" s="209"/>
      <c r="E33" s="210"/>
      <c r="F33" s="208"/>
      <c r="G33" s="208"/>
      <c r="H33" s="208"/>
      <c r="I33" s="208"/>
      <c r="J33" s="208"/>
      <c r="K33" s="208"/>
      <c r="L33" s="211"/>
      <c r="M33" s="208"/>
      <c r="N33" s="208"/>
      <c r="O33" s="208"/>
      <c r="P33" s="208"/>
      <c r="Q33" s="208"/>
      <c r="R33" s="208"/>
      <c r="S33" s="208"/>
      <c r="T33" s="208"/>
      <c r="U33" s="208"/>
      <c r="V33" s="208"/>
      <c r="W33" s="212"/>
      <c r="X33" s="208"/>
      <c r="Y33" s="213"/>
      <c r="Z33" s="20"/>
      <c r="AA33" s="20"/>
      <c r="AB33" s="33"/>
      <c r="AC33" s="33"/>
      <c r="AD33" s="33"/>
      <c r="AE33" s="33"/>
      <c r="AF33" s="33"/>
      <c r="AG33" s="33"/>
      <c r="AH33" s="33"/>
      <c r="AI33" s="33"/>
      <c r="AJ33" s="33"/>
      <c r="AK33" s="33"/>
      <c r="AL33" s="33"/>
      <c r="AM33" s="33"/>
      <c r="AN33" s="33"/>
      <c r="AO33" s="33"/>
      <c r="AP33" s="16"/>
      <c r="AQ33" s="16"/>
      <c r="AR33" s="33"/>
      <c r="AS33" s="34"/>
      <c r="AT33" s="34"/>
      <c r="AU33" s="17"/>
      <c r="AV33" s="366" t="s">
        <v>33</v>
      </c>
      <c r="AW33" s="367"/>
      <c r="AX33" s="460">
        <f ca="1">AX29-AX31</f>
        <v>207</v>
      </c>
      <c r="AY33" s="461"/>
      <c r="AZ33" s="366" t="s">
        <v>52</v>
      </c>
      <c r="BA33" s="445">
        <f>BL7</f>
        <v>7.7142857142857144</v>
      </c>
      <c r="BB33" s="367" t="s">
        <v>52</v>
      </c>
      <c r="BC33" s="464">
        <f>BN7</f>
        <v>0.99781615285274339</v>
      </c>
      <c r="BD33" s="367" t="s">
        <v>52</v>
      </c>
      <c r="BE33" s="444">
        <f>BP7</f>
        <v>0</v>
      </c>
      <c r="BF33" s="25"/>
      <c r="BG33" s="366" t="s">
        <v>33</v>
      </c>
      <c r="BH33" s="367"/>
      <c r="BI33" s="460">
        <f ca="1">BI29-BI31</f>
        <v>217</v>
      </c>
      <c r="BJ33" s="461"/>
      <c r="BK33" s="366" t="s">
        <v>52</v>
      </c>
      <c r="BL33" s="445">
        <f>BL7</f>
        <v>7.7142857142857144</v>
      </c>
      <c r="BM33" s="367" t="s">
        <v>52</v>
      </c>
      <c r="BN33" s="519">
        <f>BN7</f>
        <v>0.99781615285274339</v>
      </c>
      <c r="BO33" s="367" t="s">
        <v>52</v>
      </c>
      <c r="BP33" s="444">
        <f>BP7</f>
        <v>0</v>
      </c>
    </row>
    <row r="34" spans="1:69" ht="12" customHeight="1">
      <c r="A34" s="538" t="s">
        <v>134</v>
      </c>
      <c r="B34" s="538"/>
      <c r="C34" s="538"/>
      <c r="D34" s="538"/>
      <c r="E34" s="538"/>
      <c r="F34" s="538"/>
      <c r="G34" s="538"/>
      <c r="H34" s="565" t="str">
        <f>支援効果集計!C26</f>
        <v>Smile &amp; Happy～職員の笑顔がお子さんの笑顔に繋がる～</v>
      </c>
      <c r="I34" s="566"/>
      <c r="J34" s="566"/>
      <c r="K34" s="566"/>
      <c r="L34" s="566"/>
      <c r="M34" s="566"/>
      <c r="N34" s="566"/>
      <c r="O34" s="566"/>
      <c r="P34" s="566"/>
      <c r="Q34" s="566"/>
      <c r="R34" s="566"/>
      <c r="S34" s="566"/>
      <c r="T34" s="566"/>
      <c r="U34" s="567"/>
      <c r="V34" s="228"/>
      <c r="W34" s="228"/>
      <c r="X34" s="228"/>
      <c r="Y34" s="228"/>
      <c r="Z34" s="228"/>
      <c r="AA34" s="228"/>
      <c r="AB34" s="228"/>
      <c r="AC34" s="228"/>
      <c r="AD34" s="228"/>
      <c r="AE34" s="228"/>
      <c r="AF34" s="228"/>
      <c r="AG34" s="228"/>
      <c r="AH34" s="228"/>
      <c r="AI34" s="228"/>
      <c r="AJ34" s="228"/>
      <c r="AK34" s="228"/>
      <c r="AL34" s="216"/>
      <c r="AM34" s="201"/>
      <c r="AN34" s="221"/>
      <c r="AO34" s="221"/>
      <c r="AP34" s="221"/>
      <c r="AQ34" s="221"/>
      <c r="AR34" s="221"/>
      <c r="AS34" s="221"/>
      <c r="AT34" s="221"/>
      <c r="AU34" s="17"/>
      <c r="AV34" s="366"/>
      <c r="AW34" s="367"/>
      <c r="AX34" s="426"/>
      <c r="AY34" s="462"/>
      <c r="AZ34" s="366"/>
      <c r="BA34" s="445"/>
      <c r="BB34" s="367"/>
      <c r="BC34" s="464"/>
      <c r="BD34" s="367"/>
      <c r="BE34" s="444"/>
      <c r="BF34" s="24"/>
      <c r="BG34" s="366"/>
      <c r="BH34" s="367"/>
      <c r="BI34" s="426"/>
      <c r="BJ34" s="462"/>
      <c r="BK34" s="366"/>
      <c r="BL34" s="445"/>
      <c r="BM34" s="367"/>
      <c r="BN34" s="519"/>
      <c r="BO34" s="367"/>
      <c r="BP34" s="444"/>
    </row>
    <row r="35" spans="1:69" ht="12" customHeight="1">
      <c r="A35" s="538"/>
      <c r="B35" s="538"/>
      <c r="C35" s="538"/>
      <c r="D35" s="538"/>
      <c r="E35" s="538"/>
      <c r="F35" s="538"/>
      <c r="G35" s="538"/>
      <c r="H35" s="568"/>
      <c r="I35" s="569"/>
      <c r="J35" s="569"/>
      <c r="K35" s="569"/>
      <c r="L35" s="569"/>
      <c r="M35" s="569"/>
      <c r="N35" s="569"/>
      <c r="O35" s="569"/>
      <c r="P35" s="569"/>
      <c r="Q35" s="569"/>
      <c r="R35" s="569"/>
      <c r="S35" s="569"/>
      <c r="T35" s="569"/>
      <c r="U35" s="570"/>
      <c r="V35" s="228"/>
      <c r="W35" s="228"/>
      <c r="X35" s="228"/>
      <c r="Y35" s="228"/>
      <c r="Z35" s="228"/>
      <c r="AA35" s="228"/>
      <c r="AB35" s="228"/>
      <c r="AC35" s="228"/>
      <c r="AD35" s="228"/>
      <c r="AE35" s="228"/>
      <c r="AF35" s="228"/>
      <c r="AG35" s="228"/>
      <c r="AH35" s="228"/>
      <c r="AI35" s="228"/>
      <c r="AJ35" s="228"/>
      <c r="AK35" s="228"/>
      <c r="AL35" s="216"/>
      <c r="AM35" s="201"/>
      <c r="AN35" s="221"/>
      <c r="AO35" s="221"/>
      <c r="AP35" s="221"/>
      <c r="AQ35" s="221"/>
      <c r="AR35" s="221"/>
      <c r="AS35" s="221"/>
      <c r="AT35" s="221"/>
      <c r="AU35" s="17"/>
      <c r="AV35" s="366" t="s">
        <v>34</v>
      </c>
      <c r="AW35" s="367"/>
      <c r="AX35" s="447">
        <f ca="1">C31-12</f>
        <v>12</v>
      </c>
      <c r="AY35" s="448"/>
      <c r="AZ35" s="366" t="s">
        <v>53</v>
      </c>
      <c r="BA35" s="452">
        <f>AVERAGE(G17:H22)*2</f>
        <v>8.6666666666666661</v>
      </c>
      <c r="BB35" s="367" t="s">
        <v>53</v>
      </c>
      <c r="BC35" s="415">
        <f>AVERAGE(I17:J22)</f>
        <v>0.99601884576989941</v>
      </c>
      <c r="BD35" s="367" t="s">
        <v>53</v>
      </c>
      <c r="BE35" s="417">
        <f>SUM(U17:V22)/AX31</f>
        <v>3.8461538461538464E-2</v>
      </c>
      <c r="BF35" s="25"/>
      <c r="BG35" s="366" t="s">
        <v>34</v>
      </c>
      <c r="BH35" s="367"/>
      <c r="BI35" s="447">
        <f ca="1">C31-18</f>
        <v>6</v>
      </c>
      <c r="BJ35" s="448"/>
      <c r="BK35" s="544" t="s">
        <v>55</v>
      </c>
      <c r="BL35" s="546">
        <f>BA35</f>
        <v>8.6666666666666661</v>
      </c>
      <c r="BM35" s="548" t="s">
        <v>55</v>
      </c>
      <c r="BN35" s="550">
        <f>BC35</f>
        <v>0.99601884576989941</v>
      </c>
      <c r="BO35" s="548" t="s">
        <v>55</v>
      </c>
      <c r="BP35" s="542">
        <f>BE35</f>
        <v>3.8461538461538464E-2</v>
      </c>
    </row>
    <row r="36" spans="1:69" ht="12" customHeight="1">
      <c r="A36" s="217"/>
      <c r="B36" s="571" t="s">
        <v>131</v>
      </c>
      <c r="C36" s="571"/>
      <c r="D36" s="571"/>
      <c r="E36" s="571"/>
      <c r="F36" s="223"/>
      <c r="G36" s="223"/>
      <c r="H36" s="223"/>
      <c r="I36" s="223"/>
      <c r="J36" s="223"/>
      <c r="K36" s="223"/>
      <c r="L36" s="217"/>
      <c r="M36" s="223"/>
      <c r="N36" s="223"/>
      <c r="O36" s="218"/>
      <c r="P36" s="223"/>
      <c r="Q36" s="223"/>
      <c r="R36" s="223"/>
      <c r="S36" s="223"/>
      <c r="T36" s="223"/>
      <c r="U36" s="224"/>
      <c r="V36" s="220"/>
      <c r="W36" s="220"/>
      <c r="X36" s="220"/>
      <c r="Y36" s="215"/>
      <c r="Z36" s="201"/>
      <c r="AA36" s="216"/>
      <c r="AB36" s="201"/>
      <c r="AC36" s="221"/>
      <c r="AD36" s="221"/>
      <c r="AE36" s="221"/>
      <c r="AF36" s="221"/>
      <c r="AG36" s="221"/>
      <c r="AH36" s="221"/>
      <c r="AI36" s="221"/>
      <c r="AJ36" s="215"/>
      <c r="AK36" s="201"/>
      <c r="AL36" s="216"/>
      <c r="AM36" s="201"/>
      <c r="AN36" s="221"/>
      <c r="AO36" s="221"/>
      <c r="AP36" s="221"/>
      <c r="AQ36" s="221"/>
      <c r="AR36" s="221"/>
      <c r="AS36" s="221"/>
      <c r="AT36" s="221"/>
      <c r="AU36" s="18"/>
      <c r="AV36" s="366"/>
      <c r="AW36" s="367"/>
      <c r="AX36" s="449"/>
      <c r="AY36" s="450"/>
      <c r="AZ36" s="366"/>
      <c r="BA36" s="452"/>
      <c r="BB36" s="367"/>
      <c r="BC36" s="416"/>
      <c r="BD36" s="367"/>
      <c r="BE36" s="417"/>
      <c r="BF36" s="25"/>
      <c r="BG36" s="366"/>
      <c r="BH36" s="367"/>
      <c r="BI36" s="449"/>
      <c r="BJ36" s="450"/>
      <c r="BK36" s="545"/>
      <c r="BL36" s="547"/>
      <c r="BM36" s="549"/>
      <c r="BN36" s="551"/>
      <c r="BO36" s="549"/>
      <c r="BP36" s="543"/>
    </row>
    <row r="37" spans="1:69" ht="12" customHeight="1" thickBot="1">
      <c r="A37" s="217"/>
      <c r="B37" s="571"/>
      <c r="C37" s="571"/>
      <c r="D37" s="571"/>
      <c r="E37" s="571"/>
      <c r="F37" s="223"/>
      <c r="G37" s="223"/>
      <c r="H37" s="223"/>
      <c r="I37" s="223"/>
      <c r="J37" s="223"/>
      <c r="K37" s="223"/>
      <c r="L37" s="563" t="s">
        <v>136</v>
      </c>
      <c r="M37" s="563"/>
      <c r="N37" s="563"/>
      <c r="O37" s="218"/>
      <c r="P37" s="223"/>
      <c r="Q37" s="571" t="s">
        <v>146</v>
      </c>
      <c r="R37" s="571"/>
      <c r="S37" s="571"/>
      <c r="T37" s="571"/>
      <c r="X37" s="36"/>
      <c r="Y37" s="215"/>
      <c r="Z37" s="201"/>
      <c r="AA37" s="216"/>
      <c r="AB37" s="201"/>
      <c r="AC37" s="221"/>
      <c r="AD37" s="221"/>
      <c r="AE37" s="221"/>
      <c r="AF37" s="221"/>
      <c r="AG37" s="221"/>
      <c r="AH37" s="221"/>
      <c r="AI37" s="221"/>
      <c r="AJ37" s="215"/>
      <c r="AK37" s="201"/>
      <c r="AL37" s="216"/>
      <c r="AM37" s="201"/>
      <c r="AN37" s="221"/>
      <c r="AO37" s="221"/>
      <c r="AP37" s="221"/>
      <c r="AQ37" s="221"/>
      <c r="AR37" s="221"/>
      <c r="AS37" s="221"/>
      <c r="AT37" s="221"/>
      <c r="AU37" s="33"/>
      <c r="AV37" s="368" t="s">
        <v>50</v>
      </c>
      <c r="AW37" s="367"/>
      <c r="AX37" s="465">
        <f ca="1">AX33/AX35</f>
        <v>17.25</v>
      </c>
      <c r="AY37" s="466"/>
      <c r="AZ37" s="366" t="s">
        <v>54</v>
      </c>
      <c r="BA37" s="446">
        <f>BL37</f>
        <v>8.4</v>
      </c>
      <c r="BB37" s="367" t="s">
        <v>54</v>
      </c>
      <c r="BC37" s="446">
        <f>BN37</f>
        <v>1.0105097135871504</v>
      </c>
      <c r="BD37" s="367" t="s">
        <v>54</v>
      </c>
      <c r="BE37" s="444">
        <f>BP37</f>
        <v>0.16666666666666666</v>
      </c>
      <c r="BF37" s="25"/>
      <c r="BG37" s="368" t="s">
        <v>50</v>
      </c>
      <c r="BH37" s="367"/>
      <c r="BI37" s="465">
        <f ca="1">BI33/BI35</f>
        <v>36.166666666666664</v>
      </c>
      <c r="BJ37" s="466"/>
      <c r="BK37" s="366" t="s">
        <v>54</v>
      </c>
      <c r="BL37" s="452">
        <f>AVERAGE(G23:H29)*2</f>
        <v>8.4</v>
      </c>
      <c r="BM37" s="367" t="s">
        <v>54</v>
      </c>
      <c r="BN37" s="554">
        <f>AVERAGE(I23:J29)</f>
        <v>1.0105097135871504</v>
      </c>
      <c r="BO37" s="367" t="s">
        <v>54</v>
      </c>
      <c r="BP37" s="417">
        <f>SUM(U23:V29)/BI31</f>
        <v>0.16666666666666666</v>
      </c>
    </row>
    <row r="38" spans="1:69" ht="12" customHeight="1" thickBot="1">
      <c r="A38" s="217"/>
      <c r="B38" s="587" t="s">
        <v>128</v>
      </c>
      <c r="C38" s="578" t="str">
        <f>IF(支援効果集計!E27=0,"",支援効果集計!E27)</f>
        <v>好きなものシート</v>
      </c>
      <c r="D38" s="578"/>
      <c r="E38" s="578"/>
      <c r="F38" s="578"/>
      <c r="G38" s="578"/>
      <c r="H38" s="578"/>
      <c r="I38" s="578"/>
      <c r="J38" s="581" t="str">
        <f>IF(支援効果集計!H19=0,"",支援効果集計!H19)</f>
        <v/>
      </c>
      <c r="K38" s="582"/>
      <c r="L38" s="564">
        <v>2</v>
      </c>
      <c r="M38" s="564"/>
      <c r="N38" s="556" t="s">
        <v>132</v>
      </c>
      <c r="O38" s="218"/>
      <c r="P38" s="223"/>
      <c r="Q38" s="571"/>
      <c r="R38" s="571"/>
      <c r="S38" s="571"/>
      <c r="T38" s="571"/>
      <c r="V38" s="280" t="s">
        <v>147</v>
      </c>
      <c r="Y38" s="279" t="s">
        <v>148</v>
      </c>
      <c r="Z38" s="215"/>
      <c r="AA38" s="201"/>
      <c r="AB38" s="279" t="s">
        <v>149</v>
      </c>
      <c r="AC38" s="201"/>
      <c r="AD38" s="221"/>
      <c r="AE38" s="221"/>
      <c r="AF38" s="221"/>
      <c r="AG38" s="221"/>
      <c r="AH38" s="221"/>
      <c r="AI38" s="221"/>
      <c r="AJ38" s="215"/>
      <c r="AK38" s="201"/>
      <c r="AL38" s="216"/>
      <c r="AM38" s="201"/>
      <c r="AN38" s="221"/>
      <c r="AO38" s="221"/>
      <c r="AP38" s="221"/>
      <c r="AQ38" s="221"/>
      <c r="AR38" s="221"/>
      <c r="AS38" s="221"/>
      <c r="AT38" s="221"/>
      <c r="AU38" s="33"/>
      <c r="AV38" s="369"/>
      <c r="AW38" s="370"/>
      <c r="AX38" s="467"/>
      <c r="AY38" s="468"/>
      <c r="AZ38" s="471"/>
      <c r="BA38" s="472"/>
      <c r="BB38" s="469"/>
      <c r="BC38" s="472"/>
      <c r="BD38" s="469"/>
      <c r="BE38" s="470"/>
      <c r="BF38" s="25"/>
      <c r="BG38" s="369"/>
      <c r="BH38" s="370"/>
      <c r="BI38" s="467"/>
      <c r="BJ38" s="468"/>
      <c r="BK38" s="471"/>
      <c r="BL38" s="553"/>
      <c r="BM38" s="469"/>
      <c r="BN38" s="555"/>
      <c r="BO38" s="469"/>
      <c r="BP38" s="552"/>
    </row>
    <row r="39" spans="1:69" ht="12" customHeight="1">
      <c r="A39" s="217"/>
      <c r="B39" s="588"/>
      <c r="C39" s="579"/>
      <c r="D39" s="579"/>
      <c r="E39" s="579"/>
      <c r="F39" s="579"/>
      <c r="G39" s="579"/>
      <c r="H39" s="579"/>
      <c r="I39" s="579"/>
      <c r="J39" s="583"/>
      <c r="K39" s="584"/>
      <c r="L39" s="564"/>
      <c r="M39" s="564"/>
      <c r="N39" s="556"/>
      <c r="O39" s="218"/>
      <c r="P39" s="223"/>
      <c r="R39" s="557"/>
      <c r="S39" s="558"/>
      <c r="T39" s="561" t="s">
        <v>132</v>
      </c>
      <c r="U39" s="223"/>
      <c r="V39" s="557"/>
      <c r="W39" s="558"/>
      <c r="X39" s="561" t="s">
        <v>132</v>
      </c>
      <c r="Y39" s="557"/>
      <c r="Z39" s="558"/>
      <c r="AA39" s="561" t="s">
        <v>132</v>
      </c>
      <c r="AB39" s="557"/>
      <c r="AC39" s="558"/>
      <c r="AD39" s="561" t="s">
        <v>132</v>
      </c>
      <c r="AE39" s="221"/>
      <c r="AF39" s="221"/>
      <c r="AG39" s="221"/>
      <c r="AH39" s="221"/>
      <c r="AI39" s="221"/>
      <c r="AJ39" s="215"/>
      <c r="AK39" s="201"/>
      <c r="AL39" s="216"/>
      <c r="AM39" s="201"/>
      <c r="AN39" s="221"/>
      <c r="AO39" s="221"/>
      <c r="AP39" s="221"/>
      <c r="AQ39" s="221"/>
      <c r="AR39" s="221"/>
      <c r="AS39" s="221"/>
      <c r="AT39" s="221"/>
      <c r="AU39" s="33"/>
      <c r="AV39" s="429" t="s">
        <v>35</v>
      </c>
      <c r="AW39" s="418"/>
      <c r="AX39" s="418"/>
      <c r="AY39" s="418">
        <f ca="1">AY13</f>
        <v>10.791666666666666</v>
      </c>
      <c r="AZ39" s="479"/>
      <c r="BA39" s="479" t="s">
        <v>36</v>
      </c>
      <c r="BB39" s="479"/>
      <c r="BC39" s="479"/>
      <c r="BD39" s="474">
        <v>1.66</v>
      </c>
      <c r="BE39" s="475"/>
      <c r="BF39" s="24"/>
      <c r="BG39" s="429" t="s">
        <v>35</v>
      </c>
      <c r="BH39" s="418"/>
      <c r="BI39" s="418"/>
      <c r="BJ39" s="418">
        <f ca="1">AY13</f>
        <v>10.791666666666666</v>
      </c>
      <c r="BK39" s="479"/>
      <c r="BL39" s="479" t="s">
        <v>36</v>
      </c>
      <c r="BM39" s="479"/>
      <c r="BN39" s="479"/>
      <c r="BO39" s="474">
        <v>1.66</v>
      </c>
      <c r="BP39" s="475"/>
    </row>
    <row r="40" spans="1:69" ht="12" customHeight="1">
      <c r="A40" s="217"/>
      <c r="B40" s="588" t="s">
        <v>129</v>
      </c>
      <c r="C40" s="579" t="str">
        <f>IF(支援効果集計!E28=0,"",支援効果集計!E28)</f>
        <v>リトム共有</v>
      </c>
      <c r="D40" s="579"/>
      <c r="E40" s="579"/>
      <c r="F40" s="579"/>
      <c r="G40" s="579"/>
      <c r="H40" s="579"/>
      <c r="I40" s="579"/>
      <c r="J40" s="583" t="str">
        <f>IF(支援効果集計!H20=0,"",支援効果集計!H20)</f>
        <v/>
      </c>
      <c r="K40" s="584"/>
      <c r="L40" s="564">
        <v>112</v>
      </c>
      <c r="M40" s="564"/>
      <c r="N40" s="556" t="s">
        <v>132</v>
      </c>
      <c r="O40" s="218"/>
      <c r="P40" s="223"/>
      <c r="R40" s="559"/>
      <c r="S40" s="560"/>
      <c r="T40" s="562"/>
      <c r="U40" s="223"/>
      <c r="V40" s="559"/>
      <c r="W40" s="560"/>
      <c r="X40" s="562"/>
      <c r="Y40" s="559"/>
      <c r="Z40" s="560"/>
      <c r="AA40" s="562"/>
      <c r="AB40" s="559"/>
      <c r="AC40" s="560"/>
      <c r="AD40" s="562"/>
      <c r="AE40" s="221"/>
      <c r="AF40" s="221"/>
      <c r="AG40" s="221"/>
      <c r="AH40" s="221"/>
      <c r="AI40" s="221"/>
      <c r="AJ40" s="215"/>
      <c r="AK40" s="201"/>
      <c r="AL40" s="216"/>
      <c r="AM40" s="201"/>
      <c r="AN40" s="221"/>
      <c r="AO40" s="221"/>
      <c r="AP40" s="221"/>
      <c r="AQ40" s="221"/>
      <c r="AR40" s="221"/>
      <c r="AS40" s="221"/>
      <c r="AT40" s="221"/>
      <c r="AU40" s="33"/>
      <c r="AV40" s="366"/>
      <c r="AW40" s="367"/>
      <c r="AX40" s="367"/>
      <c r="AY40" s="367"/>
      <c r="AZ40" s="367"/>
      <c r="BA40" s="367"/>
      <c r="BB40" s="367"/>
      <c r="BC40" s="367"/>
      <c r="BD40" s="476"/>
      <c r="BE40" s="477"/>
      <c r="BF40" s="24"/>
      <c r="BG40" s="366"/>
      <c r="BH40" s="367"/>
      <c r="BI40" s="367"/>
      <c r="BJ40" s="367"/>
      <c r="BK40" s="367"/>
      <c r="BL40" s="367"/>
      <c r="BM40" s="367"/>
      <c r="BN40" s="367"/>
      <c r="BO40" s="476"/>
      <c r="BP40" s="477"/>
    </row>
    <row r="41" spans="1:69" ht="12" customHeight="1">
      <c r="A41" s="217"/>
      <c r="B41" s="588"/>
      <c r="C41" s="579"/>
      <c r="D41" s="579"/>
      <c r="E41" s="579"/>
      <c r="F41" s="579"/>
      <c r="G41" s="579"/>
      <c r="H41" s="579"/>
      <c r="I41" s="579"/>
      <c r="J41" s="583"/>
      <c r="K41" s="584"/>
      <c r="L41" s="564"/>
      <c r="M41" s="564"/>
      <c r="N41" s="556"/>
      <c r="O41" s="218"/>
      <c r="P41" s="223"/>
      <c r="Q41" s="223"/>
      <c r="R41" s="223"/>
      <c r="S41" s="223"/>
      <c r="T41" s="223"/>
      <c r="U41" s="225"/>
      <c r="V41" s="225"/>
      <c r="W41" s="225"/>
      <c r="X41" s="225"/>
      <c r="Y41" s="215"/>
      <c r="Z41" s="201"/>
      <c r="AA41" s="216"/>
      <c r="AB41" s="201"/>
      <c r="AC41" s="221"/>
      <c r="AD41" s="221"/>
      <c r="AE41" s="221"/>
      <c r="AF41" s="221"/>
      <c r="AG41" s="221"/>
      <c r="AH41" s="221"/>
      <c r="AI41" s="221"/>
      <c r="AJ41" s="215"/>
      <c r="AK41" s="201"/>
      <c r="AL41" s="216"/>
      <c r="AM41" s="201"/>
      <c r="AN41" s="221"/>
      <c r="AO41" s="221"/>
      <c r="AP41" s="221"/>
      <c r="AQ41" s="221"/>
      <c r="AR41" s="221"/>
      <c r="AS41" s="221"/>
      <c r="AT41" s="221"/>
      <c r="AU41" s="33"/>
      <c r="AV41" s="366" t="s">
        <v>37</v>
      </c>
      <c r="AW41" s="367"/>
      <c r="AX41" s="367"/>
      <c r="AY41" s="484">
        <v>9</v>
      </c>
      <c r="AZ41" s="484"/>
      <c r="BA41" s="367" t="s">
        <v>38</v>
      </c>
      <c r="BB41" s="367"/>
      <c r="BC41" s="367"/>
      <c r="BD41" s="476">
        <f>AX31/12/AVERAGE(W17:X22)</f>
        <v>1.0612244897959184</v>
      </c>
      <c r="BE41" s="477"/>
      <c r="BF41" s="26"/>
      <c r="BG41" s="366" t="s">
        <v>37</v>
      </c>
      <c r="BH41" s="367"/>
      <c r="BI41" s="367"/>
      <c r="BJ41" s="484">
        <v>10</v>
      </c>
      <c r="BK41" s="484"/>
      <c r="BL41" s="367" t="s">
        <v>38</v>
      </c>
      <c r="BM41" s="367"/>
      <c r="BN41" s="367"/>
      <c r="BO41" s="476">
        <f>BI31/12/AVERAGE(W23:X29)</f>
        <v>0.85365853658536595</v>
      </c>
      <c r="BP41" s="477"/>
    </row>
    <row r="42" spans="1:69" ht="12" customHeight="1">
      <c r="A42" s="217"/>
      <c r="B42" s="588" t="s">
        <v>130</v>
      </c>
      <c r="C42" s="579" t="str">
        <f>IF(支援効果集計!E29=0,"",支援効果集計!E29)</f>
        <v>グッジョブ</v>
      </c>
      <c r="D42" s="579"/>
      <c r="E42" s="579"/>
      <c r="F42" s="579"/>
      <c r="G42" s="579"/>
      <c r="H42" s="579"/>
      <c r="I42" s="579"/>
      <c r="J42" s="583" t="str">
        <f>IF(支援効果集計!H21=0,"",支援効果集計!H21)</f>
        <v/>
      </c>
      <c r="K42" s="584"/>
      <c r="L42" s="564">
        <v>29</v>
      </c>
      <c r="M42" s="564"/>
      <c r="N42" s="556" t="s">
        <v>132</v>
      </c>
      <c r="O42" s="218"/>
      <c r="P42" s="223"/>
      <c r="Q42" s="281" t="s">
        <v>150</v>
      </c>
      <c r="R42" s="572"/>
      <c r="S42" s="573"/>
      <c r="T42" s="573"/>
      <c r="U42" s="573"/>
      <c r="V42" s="573"/>
      <c r="W42" s="573"/>
      <c r="X42" s="573"/>
      <c r="Y42" s="573"/>
      <c r="Z42" s="573"/>
      <c r="AA42" s="573"/>
      <c r="AB42" s="573"/>
      <c r="AC42" s="573"/>
      <c r="AD42" s="574"/>
      <c r="AF42" s="221"/>
      <c r="AG42" s="221"/>
      <c r="AH42" s="221"/>
      <c r="AI42" s="221"/>
      <c r="AJ42" s="215"/>
      <c r="AK42" s="201"/>
      <c r="AL42" s="216"/>
      <c r="AM42" s="201"/>
      <c r="AN42" s="221"/>
      <c r="AO42" s="221"/>
      <c r="AP42" s="221"/>
      <c r="AQ42" s="221"/>
      <c r="AR42" s="221"/>
      <c r="AS42" s="221"/>
      <c r="AT42" s="221"/>
      <c r="AU42" s="33"/>
      <c r="AV42" s="366"/>
      <c r="AW42" s="367"/>
      <c r="AX42" s="367"/>
      <c r="AY42" s="484"/>
      <c r="AZ42" s="484"/>
      <c r="BA42" s="367"/>
      <c r="BB42" s="367"/>
      <c r="BC42" s="367"/>
      <c r="BD42" s="476"/>
      <c r="BE42" s="477"/>
      <c r="BF42" s="26"/>
      <c r="BG42" s="366"/>
      <c r="BH42" s="367"/>
      <c r="BI42" s="367"/>
      <c r="BJ42" s="484"/>
      <c r="BK42" s="484"/>
      <c r="BL42" s="367"/>
      <c r="BM42" s="367"/>
      <c r="BN42" s="367"/>
      <c r="BO42" s="476"/>
      <c r="BP42" s="477"/>
    </row>
    <row r="43" spans="1:69" ht="12" customHeight="1" thickBot="1">
      <c r="A43" s="217"/>
      <c r="B43" s="589"/>
      <c r="C43" s="580"/>
      <c r="D43" s="580"/>
      <c r="E43" s="580"/>
      <c r="F43" s="580"/>
      <c r="G43" s="580"/>
      <c r="H43" s="580"/>
      <c r="I43" s="580"/>
      <c r="J43" s="585"/>
      <c r="K43" s="586"/>
      <c r="L43" s="564"/>
      <c r="M43" s="564"/>
      <c r="N43" s="556"/>
      <c r="O43" s="218"/>
      <c r="P43" s="223"/>
      <c r="Q43" s="223"/>
      <c r="R43" s="575"/>
      <c r="S43" s="576"/>
      <c r="T43" s="576"/>
      <c r="U43" s="576"/>
      <c r="V43" s="576"/>
      <c r="W43" s="576"/>
      <c r="X43" s="576"/>
      <c r="Y43" s="576"/>
      <c r="Z43" s="576"/>
      <c r="AA43" s="576"/>
      <c r="AB43" s="576"/>
      <c r="AC43" s="576"/>
      <c r="AD43" s="577"/>
      <c r="AF43" s="221"/>
      <c r="AG43" s="221"/>
      <c r="AH43" s="221"/>
      <c r="AI43" s="221"/>
      <c r="AJ43" s="215"/>
      <c r="AK43" s="201"/>
      <c r="AL43" s="216"/>
      <c r="AM43" s="201"/>
      <c r="AN43" s="221"/>
      <c r="AO43" s="221"/>
      <c r="AP43" s="221"/>
      <c r="AQ43" s="221"/>
      <c r="AR43" s="221"/>
      <c r="AS43" s="221"/>
      <c r="AT43" s="221"/>
      <c r="AU43" s="33"/>
      <c r="AV43" s="366" t="s">
        <v>58</v>
      </c>
      <c r="AW43" s="367"/>
      <c r="AX43" s="367"/>
      <c r="AY43" s="367">
        <f ca="1">AY41-AY39</f>
        <v>-1.7916666666666661</v>
      </c>
      <c r="AZ43" s="367"/>
      <c r="BA43" s="367" t="s">
        <v>39</v>
      </c>
      <c r="BB43" s="367"/>
      <c r="BC43" s="367"/>
      <c r="BD43" s="367">
        <f>BD41-BD39</f>
        <v>-0.59877551020408148</v>
      </c>
      <c r="BE43" s="488"/>
      <c r="BF43" s="24"/>
      <c r="BG43" s="366" t="s">
        <v>58</v>
      </c>
      <c r="BH43" s="367"/>
      <c r="BI43" s="367"/>
      <c r="BJ43" s="367">
        <f ca="1">BJ41-BJ39</f>
        <v>-0.79166666666666607</v>
      </c>
      <c r="BK43" s="367"/>
      <c r="BL43" s="367" t="s">
        <v>39</v>
      </c>
      <c r="BM43" s="367"/>
      <c r="BN43" s="367"/>
      <c r="BO43" s="367">
        <f>BO41-BO39</f>
        <v>-0.80634146341463397</v>
      </c>
      <c r="BP43" s="488"/>
    </row>
    <row r="44" spans="1:69" ht="12" customHeight="1">
      <c r="A44" s="217"/>
      <c r="B44" s="222"/>
      <c r="C44" s="222"/>
      <c r="D44" s="222"/>
      <c r="E44" s="222"/>
      <c r="F44" s="223"/>
      <c r="G44" s="223"/>
      <c r="H44" s="223"/>
      <c r="I44" s="223"/>
      <c r="J44" s="223"/>
      <c r="K44" s="223"/>
      <c r="L44" s="217"/>
      <c r="M44" s="223"/>
      <c r="N44" s="223"/>
      <c r="O44" s="218"/>
      <c r="P44" s="223"/>
      <c r="Q44" s="223"/>
      <c r="R44" s="223"/>
      <c r="S44" s="223"/>
      <c r="T44" s="223"/>
      <c r="U44" s="220"/>
      <c r="V44" s="214"/>
      <c r="W44" s="226"/>
      <c r="X44" s="226"/>
      <c r="Y44" s="215"/>
      <c r="Z44" s="201"/>
      <c r="AA44" s="216"/>
      <c r="AB44" s="201"/>
      <c r="AC44" s="221"/>
      <c r="AD44" s="221"/>
      <c r="AE44" s="221"/>
      <c r="AF44" s="221"/>
      <c r="AG44" s="221"/>
      <c r="AH44" s="221"/>
      <c r="AI44" s="221"/>
      <c r="AJ44" s="215"/>
      <c r="AK44" s="201"/>
      <c r="AL44" s="216"/>
      <c r="AM44" s="201"/>
      <c r="AN44" s="221"/>
      <c r="AO44" s="221"/>
      <c r="AP44" s="221"/>
      <c r="AQ44" s="221"/>
      <c r="AR44" s="221"/>
      <c r="AS44" s="221"/>
      <c r="AT44" s="221"/>
      <c r="AU44" s="33"/>
      <c r="AV44" s="366"/>
      <c r="AW44" s="367"/>
      <c r="AX44" s="367"/>
      <c r="AY44" s="367"/>
      <c r="AZ44" s="367"/>
      <c r="BA44" s="367"/>
      <c r="BB44" s="367"/>
      <c r="BC44" s="367"/>
      <c r="BD44" s="367"/>
      <c r="BE44" s="488"/>
      <c r="BF44" s="24"/>
      <c r="BG44" s="366"/>
      <c r="BH44" s="367"/>
      <c r="BI44" s="367"/>
      <c r="BJ44" s="367"/>
      <c r="BK44" s="367"/>
      <c r="BL44" s="367"/>
      <c r="BM44" s="367"/>
      <c r="BN44" s="367"/>
      <c r="BO44" s="367"/>
      <c r="BP44" s="488"/>
    </row>
    <row r="45" spans="1:69" s="18" customFormat="1" ht="12" customHeight="1">
      <c r="A45" s="59"/>
      <c r="B45" s="35"/>
      <c r="C45" s="35"/>
      <c r="D45" s="35"/>
      <c r="L45" s="35"/>
      <c r="M45" s="59"/>
      <c r="N45" s="35"/>
      <c r="O45" s="35"/>
      <c r="P45" s="35"/>
      <c r="Q45" s="35"/>
      <c r="R45" s="35"/>
      <c r="S45" s="35"/>
      <c r="T45" s="35"/>
      <c r="U45" s="35"/>
      <c r="V45" s="35"/>
      <c r="W45" s="35"/>
      <c r="X45" s="35"/>
      <c r="Y45" s="215"/>
      <c r="Z45" s="201"/>
      <c r="AA45" s="216"/>
      <c r="AB45" s="201"/>
      <c r="AC45" s="221"/>
      <c r="AD45" s="221"/>
      <c r="AE45" s="221"/>
      <c r="AF45" s="221"/>
      <c r="AG45" s="221"/>
      <c r="AH45" s="221"/>
      <c r="AI45" s="221"/>
      <c r="AJ45" s="215"/>
      <c r="AK45" s="201"/>
      <c r="AL45" s="216"/>
      <c r="AM45" s="201"/>
      <c r="AN45" s="221"/>
      <c r="AO45" s="221"/>
      <c r="AP45" s="221"/>
      <c r="AQ45" s="221"/>
      <c r="AR45" s="221"/>
      <c r="AS45" s="221"/>
      <c r="AT45" s="221"/>
      <c r="AU45" s="33"/>
      <c r="AV45" s="368" t="s">
        <v>40</v>
      </c>
      <c r="AW45" s="367"/>
      <c r="AX45" s="367"/>
      <c r="AY45" s="367">
        <f ca="1">(AY41*AY47)-AX29</f>
        <v>-43</v>
      </c>
      <c r="AZ45" s="367"/>
      <c r="BA45" s="367" t="s">
        <v>41</v>
      </c>
      <c r="BB45" s="367"/>
      <c r="BC45" s="367"/>
      <c r="BD45" s="465">
        <f>AX31/BD41</f>
        <v>49</v>
      </c>
      <c r="BE45" s="489"/>
      <c r="BF45" s="27"/>
      <c r="BG45" s="368" t="s">
        <v>40</v>
      </c>
      <c r="BH45" s="367"/>
      <c r="BI45" s="367"/>
      <c r="BJ45" s="367">
        <f ca="1">(BJ41*BJ47)-BI29</f>
        <v>-19</v>
      </c>
      <c r="BK45" s="367"/>
      <c r="BL45" s="367" t="s">
        <v>41</v>
      </c>
      <c r="BM45" s="367"/>
      <c r="BN45" s="367"/>
      <c r="BO45" s="465">
        <f>BI31/BO41</f>
        <v>49.199999999999996</v>
      </c>
      <c r="BP45" s="489"/>
      <c r="BQ45" s="21"/>
    </row>
    <row r="46" spans="1:69" ht="12" customHeight="1" thickBot="1">
      <c r="A46" s="217"/>
      <c r="B46" s="201"/>
      <c r="C46" s="216"/>
      <c r="D46" s="220"/>
      <c r="L46" s="220"/>
      <c r="M46" s="217"/>
      <c r="N46" s="201"/>
      <c r="O46" s="216"/>
      <c r="P46" s="220"/>
      <c r="Q46" s="220"/>
      <c r="R46" s="220"/>
      <c r="S46" s="219"/>
      <c r="T46" s="201"/>
      <c r="U46" s="220"/>
      <c r="V46" s="214"/>
      <c r="W46" s="201"/>
      <c r="X46" s="220"/>
      <c r="Y46" s="215"/>
      <c r="Z46" s="201"/>
      <c r="AA46" s="216"/>
      <c r="AB46" s="201"/>
      <c r="AC46" s="221"/>
      <c r="AD46" s="221"/>
      <c r="AE46" s="221"/>
      <c r="AF46" s="221"/>
      <c r="AG46" s="221"/>
      <c r="AH46" s="221"/>
      <c r="AI46" s="221"/>
      <c r="AJ46" s="215"/>
      <c r="AK46" s="201"/>
      <c r="AL46" s="216"/>
      <c r="AM46" s="201"/>
      <c r="AN46" s="221"/>
      <c r="AO46" s="221"/>
      <c r="AP46" s="221"/>
      <c r="AQ46" s="221"/>
      <c r="AR46" s="221"/>
      <c r="AS46" s="221"/>
      <c r="AT46" s="221"/>
      <c r="AU46" s="33"/>
      <c r="AV46" s="369"/>
      <c r="AW46" s="370"/>
      <c r="AX46" s="370"/>
      <c r="AY46" s="370"/>
      <c r="AZ46" s="370"/>
      <c r="BA46" s="370"/>
      <c r="BB46" s="370"/>
      <c r="BC46" s="370"/>
      <c r="BD46" s="467"/>
      <c r="BE46" s="496"/>
      <c r="BF46" s="27"/>
      <c r="BG46" s="369"/>
      <c r="BH46" s="370"/>
      <c r="BI46" s="370"/>
      <c r="BJ46" s="370"/>
      <c r="BK46" s="370"/>
      <c r="BL46" s="370"/>
      <c r="BM46" s="370"/>
      <c r="BN46" s="370"/>
      <c r="BO46" s="467"/>
      <c r="BP46" s="496"/>
    </row>
    <row r="47" spans="1:69" ht="12" customHeight="1">
      <c r="A47" s="217"/>
      <c r="B47" s="201"/>
      <c r="C47" s="216"/>
      <c r="D47" s="220"/>
      <c r="L47" s="220"/>
      <c r="M47" s="217"/>
      <c r="N47" s="201"/>
      <c r="O47" s="216"/>
      <c r="P47" s="220"/>
      <c r="Q47" s="220"/>
      <c r="R47" s="220"/>
      <c r="S47" s="219"/>
      <c r="T47" s="201"/>
      <c r="U47" s="220"/>
      <c r="V47" s="214"/>
      <c r="W47" s="216"/>
      <c r="X47" s="220"/>
      <c r="Y47" s="215"/>
      <c r="Z47" s="201"/>
      <c r="AA47" s="216"/>
      <c r="AB47" s="201"/>
      <c r="AC47" s="221"/>
      <c r="AD47" s="221"/>
      <c r="AE47" s="221"/>
      <c r="AF47" s="221"/>
      <c r="AG47" s="221"/>
      <c r="AH47" s="221"/>
      <c r="AI47" s="221"/>
      <c r="AJ47" s="215"/>
      <c r="AK47" s="201"/>
      <c r="AL47" s="216"/>
      <c r="AM47" s="201"/>
      <c r="AN47" s="221"/>
      <c r="AO47" s="221"/>
      <c r="AP47" s="221"/>
      <c r="AQ47" s="221"/>
      <c r="AR47" s="221"/>
      <c r="AS47" s="221"/>
      <c r="AT47" s="221"/>
      <c r="AU47" s="33"/>
      <c r="AV47" s="429" t="s">
        <v>42</v>
      </c>
      <c r="AW47" s="418"/>
      <c r="AX47" s="418"/>
      <c r="AY47" s="418">
        <f ca="1">C31</f>
        <v>24</v>
      </c>
      <c r="AZ47" s="418"/>
      <c r="BA47" s="418" t="s">
        <v>43</v>
      </c>
      <c r="BB47" s="418"/>
      <c r="BC47" s="418"/>
      <c r="BD47" s="491">
        <f ca="1">AY39*AY47*AY49*1.015</f>
        <v>3773714.1749999998</v>
      </c>
      <c r="BE47" s="492"/>
      <c r="BF47" s="28"/>
      <c r="BG47" s="429" t="s">
        <v>42</v>
      </c>
      <c r="BH47" s="418"/>
      <c r="BI47" s="418"/>
      <c r="BJ47" s="418">
        <f ca="1">C31</f>
        <v>24</v>
      </c>
      <c r="BK47" s="418"/>
      <c r="BL47" s="418" t="s">
        <v>43</v>
      </c>
      <c r="BM47" s="418"/>
      <c r="BN47" s="418"/>
      <c r="BO47" s="491">
        <f ca="1">BJ39*BJ47*BJ49*1.015</f>
        <v>3773714.1749999998</v>
      </c>
      <c r="BP47" s="492"/>
    </row>
    <row r="48" spans="1:69" ht="12" customHeight="1">
      <c r="A48" s="217"/>
      <c r="B48" s="201"/>
      <c r="C48" s="216"/>
      <c r="D48" s="220"/>
      <c r="L48" s="220"/>
      <c r="M48" s="217"/>
      <c r="N48" s="201"/>
      <c r="O48" s="216"/>
      <c r="P48" s="220"/>
      <c r="Q48" s="220"/>
      <c r="R48" s="220"/>
      <c r="S48" s="219"/>
      <c r="T48" s="201"/>
      <c r="U48" s="220"/>
      <c r="V48" s="214"/>
      <c r="W48" s="216"/>
      <c r="X48" s="220"/>
      <c r="Y48" s="215"/>
      <c r="Z48" s="201"/>
      <c r="AA48" s="216"/>
      <c r="AB48" s="201"/>
      <c r="AC48" s="221"/>
      <c r="AD48" s="221"/>
      <c r="AE48" s="221"/>
      <c r="AF48" s="221"/>
      <c r="AG48" s="221"/>
      <c r="AH48" s="221"/>
      <c r="AI48" s="221"/>
      <c r="AJ48" s="215"/>
      <c r="AK48" s="201"/>
      <c r="AL48" s="216"/>
      <c r="AM48" s="201"/>
      <c r="AN48" s="221"/>
      <c r="AO48" s="221"/>
      <c r="AP48" s="221"/>
      <c r="AQ48" s="221"/>
      <c r="AR48" s="221"/>
      <c r="AS48" s="221"/>
      <c r="AT48" s="221"/>
      <c r="AU48" s="33"/>
      <c r="AV48" s="366"/>
      <c r="AW48" s="367"/>
      <c r="AX48" s="367"/>
      <c r="AY48" s="367"/>
      <c r="AZ48" s="367"/>
      <c r="BA48" s="367"/>
      <c r="BB48" s="367"/>
      <c r="BC48" s="367"/>
      <c r="BD48" s="493"/>
      <c r="BE48" s="494"/>
      <c r="BF48" s="28"/>
      <c r="BG48" s="366"/>
      <c r="BH48" s="367"/>
      <c r="BI48" s="367"/>
      <c r="BJ48" s="367"/>
      <c r="BK48" s="367"/>
      <c r="BL48" s="367"/>
      <c r="BM48" s="367"/>
      <c r="BN48" s="367"/>
      <c r="BO48" s="493"/>
      <c r="BP48" s="494"/>
    </row>
    <row r="49" spans="1:69" ht="12" customHeight="1">
      <c r="A49" s="217"/>
      <c r="B49" s="201"/>
      <c r="C49" s="216"/>
      <c r="D49" s="220"/>
      <c r="L49" s="220"/>
      <c r="M49" s="217"/>
      <c r="N49" s="201"/>
      <c r="O49" s="216"/>
      <c r="P49" s="220"/>
      <c r="Q49" s="220"/>
      <c r="R49" s="220"/>
      <c r="S49" s="219"/>
      <c r="T49" s="201"/>
      <c r="U49" s="220"/>
      <c r="V49" s="214"/>
      <c r="W49" s="216"/>
      <c r="X49" s="220"/>
      <c r="Y49" s="215"/>
      <c r="Z49" s="201"/>
      <c r="AA49" s="216"/>
      <c r="AB49" s="201"/>
      <c r="AC49" s="221"/>
      <c r="AD49" s="221"/>
      <c r="AE49" s="221"/>
      <c r="AF49" s="221"/>
      <c r="AG49" s="221"/>
      <c r="AH49" s="221"/>
      <c r="AI49" s="221"/>
      <c r="AJ49" s="215"/>
      <c r="AK49" s="201"/>
      <c r="AL49" s="216"/>
      <c r="AM49" s="201"/>
      <c r="AN49" s="221"/>
      <c r="AO49" s="221"/>
      <c r="AP49" s="221"/>
      <c r="AQ49" s="221"/>
      <c r="AR49" s="221"/>
      <c r="AS49" s="221"/>
      <c r="AT49" s="221"/>
      <c r="AU49" s="16"/>
      <c r="AV49" s="366" t="s">
        <v>44</v>
      </c>
      <c r="AW49" s="367"/>
      <c r="AX49" s="367"/>
      <c r="AY49" s="497">
        <v>14355</v>
      </c>
      <c r="AZ49" s="497"/>
      <c r="BA49" s="367" t="s">
        <v>60</v>
      </c>
      <c r="BB49" s="367"/>
      <c r="BC49" s="367"/>
      <c r="BD49" s="493">
        <f ca="1">AY41*AY47*AY51</f>
        <v>3100680</v>
      </c>
      <c r="BE49" s="494"/>
      <c r="BF49" s="28"/>
      <c r="BG49" s="366" t="s">
        <v>44</v>
      </c>
      <c r="BH49" s="367"/>
      <c r="BI49" s="367"/>
      <c r="BJ49" s="497">
        <v>14355</v>
      </c>
      <c r="BK49" s="497"/>
      <c r="BL49" s="367" t="s">
        <v>60</v>
      </c>
      <c r="BM49" s="367"/>
      <c r="BN49" s="367"/>
      <c r="BO49" s="493">
        <f ca="1">BJ41*BJ47*BJ51</f>
        <v>3445200</v>
      </c>
      <c r="BP49" s="494"/>
      <c r="BQ49" s="18"/>
    </row>
    <row r="50" spans="1:69" ht="12" customHeight="1">
      <c r="A50" s="217"/>
      <c r="B50" s="201"/>
      <c r="C50" s="216"/>
      <c r="D50" s="220"/>
      <c r="L50" s="220"/>
      <c r="M50" s="217"/>
      <c r="N50" s="201"/>
      <c r="O50" s="216"/>
      <c r="P50" s="220"/>
      <c r="Q50" s="220"/>
      <c r="R50" s="220"/>
      <c r="S50" s="219"/>
      <c r="T50" s="201"/>
      <c r="U50" s="220"/>
      <c r="V50" s="214"/>
      <c r="W50" s="216"/>
      <c r="X50" s="220"/>
      <c r="Y50" s="215"/>
      <c r="Z50" s="201"/>
      <c r="AA50" s="216"/>
      <c r="AB50" s="201"/>
      <c r="AC50" s="221"/>
      <c r="AD50" s="221"/>
      <c r="AE50" s="221"/>
      <c r="AF50" s="221"/>
      <c r="AG50" s="221"/>
      <c r="AH50" s="221"/>
      <c r="AI50" s="221"/>
      <c r="AJ50" s="215"/>
      <c r="AK50" s="201"/>
      <c r="AL50" s="216"/>
      <c r="AM50" s="201"/>
      <c r="AN50" s="221"/>
      <c r="AO50" s="221"/>
      <c r="AP50" s="221"/>
      <c r="AQ50" s="221"/>
      <c r="AR50" s="221"/>
      <c r="AS50" s="221"/>
      <c r="AT50" s="221"/>
      <c r="AU50" s="16"/>
      <c r="AV50" s="366"/>
      <c r="AW50" s="367"/>
      <c r="AX50" s="367"/>
      <c r="AY50" s="497"/>
      <c r="AZ50" s="497"/>
      <c r="BA50" s="367"/>
      <c r="BB50" s="367"/>
      <c r="BC50" s="367"/>
      <c r="BD50" s="493"/>
      <c r="BE50" s="494"/>
      <c r="BF50" s="28"/>
      <c r="BG50" s="366"/>
      <c r="BH50" s="367"/>
      <c r="BI50" s="367"/>
      <c r="BJ50" s="497"/>
      <c r="BK50" s="497"/>
      <c r="BL50" s="367"/>
      <c r="BM50" s="367"/>
      <c r="BN50" s="367"/>
      <c r="BO50" s="493"/>
      <c r="BP50" s="494"/>
    </row>
    <row r="51" spans="1:69" ht="12" customHeight="1">
      <c r="A51" s="217"/>
      <c r="B51" s="201"/>
      <c r="C51" s="216"/>
      <c r="D51" s="220"/>
      <c r="E51" s="220"/>
      <c r="F51" s="220"/>
      <c r="G51" s="219"/>
      <c r="H51" s="201"/>
      <c r="I51" s="220"/>
      <c r="J51" s="214"/>
      <c r="K51" s="216"/>
      <c r="L51" s="220"/>
      <c r="M51" s="217"/>
      <c r="N51" s="201"/>
      <c r="O51" s="216"/>
      <c r="P51" s="220"/>
      <c r="Q51" s="220"/>
      <c r="R51" s="220"/>
      <c r="S51" s="219"/>
      <c r="T51" s="201"/>
      <c r="U51" s="220"/>
      <c r="V51" s="214"/>
      <c r="W51" s="216"/>
      <c r="X51" s="220"/>
      <c r="Y51" s="215"/>
      <c r="Z51" s="201"/>
      <c r="AA51" s="216"/>
      <c r="AB51" s="201"/>
      <c r="AC51" s="221"/>
      <c r="AD51" s="221"/>
      <c r="AE51" s="221"/>
      <c r="AF51" s="221"/>
      <c r="AG51" s="221"/>
      <c r="AH51" s="221"/>
      <c r="AI51" s="221"/>
      <c r="AJ51" s="215"/>
      <c r="AK51" s="201"/>
      <c r="AL51" s="216"/>
      <c r="AM51" s="201"/>
      <c r="AN51" s="222"/>
      <c r="AO51" s="222"/>
      <c r="AP51" s="222"/>
      <c r="AQ51" s="222"/>
      <c r="AR51" s="222"/>
      <c r="AS51" s="222"/>
      <c r="AT51" s="222"/>
      <c r="AU51" s="16"/>
      <c r="AV51" s="366" t="s">
        <v>45</v>
      </c>
      <c r="AW51" s="367"/>
      <c r="AX51" s="367"/>
      <c r="AY51" s="497">
        <f>AY25</f>
        <v>14355</v>
      </c>
      <c r="AZ51" s="497"/>
      <c r="BA51" s="367" t="s">
        <v>59</v>
      </c>
      <c r="BB51" s="367"/>
      <c r="BC51" s="367"/>
      <c r="BD51" s="499">
        <f ca="1">BD49-BD47</f>
        <v>-673034.17499999981</v>
      </c>
      <c r="BE51" s="500"/>
      <c r="BF51" s="28"/>
      <c r="BG51" s="366" t="s">
        <v>45</v>
      </c>
      <c r="BH51" s="367"/>
      <c r="BI51" s="367"/>
      <c r="BJ51" s="497">
        <f>AY25</f>
        <v>14355</v>
      </c>
      <c r="BK51" s="497"/>
      <c r="BL51" s="367" t="s">
        <v>59</v>
      </c>
      <c r="BM51" s="367"/>
      <c r="BN51" s="367"/>
      <c r="BO51" s="499">
        <f ca="1">BO49-BO47</f>
        <v>-328514.17499999981</v>
      </c>
      <c r="BP51" s="500"/>
    </row>
    <row r="52" spans="1:69" ht="12" customHeight="1" thickBot="1">
      <c r="A52" s="217"/>
      <c r="B52" s="201"/>
      <c r="C52" s="216"/>
      <c r="D52" s="220"/>
      <c r="E52" s="220"/>
      <c r="F52" s="220"/>
      <c r="G52" s="219"/>
      <c r="H52" s="201"/>
      <c r="I52" s="220"/>
      <c r="J52" s="214"/>
      <c r="K52" s="216"/>
      <c r="L52" s="220"/>
      <c r="M52" s="217"/>
      <c r="N52" s="201"/>
      <c r="O52" s="216"/>
      <c r="P52" s="220"/>
      <c r="Q52" s="220"/>
      <c r="R52" s="220"/>
      <c r="S52" s="219"/>
      <c r="T52" s="201"/>
      <c r="U52" s="220"/>
      <c r="V52" s="214"/>
      <c r="W52" s="216"/>
      <c r="X52" s="220"/>
      <c r="Y52" s="215"/>
      <c r="Z52" s="201"/>
      <c r="AA52" s="216"/>
      <c r="AB52" s="201"/>
      <c r="AC52" s="227"/>
      <c r="AD52" s="227"/>
      <c r="AE52" s="227"/>
      <c r="AF52" s="227"/>
      <c r="AG52" s="227"/>
      <c r="AH52" s="227"/>
      <c r="AI52" s="227"/>
      <c r="AJ52" s="215"/>
      <c r="AK52" s="201"/>
      <c r="AL52" s="216"/>
      <c r="AM52" s="201"/>
      <c r="AN52" s="222"/>
      <c r="AO52" s="222"/>
      <c r="AP52" s="222"/>
      <c r="AQ52" s="222"/>
      <c r="AR52" s="222"/>
      <c r="AS52" s="222"/>
      <c r="AT52" s="222"/>
      <c r="AU52" s="16"/>
      <c r="AV52" s="471"/>
      <c r="AW52" s="469"/>
      <c r="AX52" s="469"/>
      <c r="AY52" s="498"/>
      <c r="AZ52" s="498"/>
      <c r="BA52" s="469"/>
      <c r="BB52" s="469"/>
      <c r="BC52" s="469"/>
      <c r="BD52" s="501"/>
      <c r="BE52" s="502"/>
      <c r="BF52" s="28"/>
      <c r="BG52" s="471"/>
      <c r="BH52" s="469"/>
      <c r="BI52" s="469"/>
      <c r="BJ52" s="498"/>
      <c r="BK52" s="498"/>
      <c r="BL52" s="469"/>
      <c r="BM52" s="469"/>
      <c r="BN52" s="469"/>
      <c r="BO52" s="501"/>
      <c r="BP52" s="502"/>
    </row>
    <row r="53" spans="1:69" ht="12" customHeight="1">
      <c r="A53" s="36"/>
      <c r="B53" s="220"/>
      <c r="C53" s="220"/>
      <c r="D53" s="220"/>
      <c r="E53" s="220"/>
      <c r="F53" s="220"/>
      <c r="G53" s="220"/>
      <c r="H53" s="220"/>
      <c r="I53" s="220"/>
      <c r="J53" s="220"/>
      <c r="K53" s="220"/>
      <c r="L53" s="220"/>
      <c r="M53" s="220"/>
      <c r="N53" s="220"/>
      <c r="O53" s="220"/>
      <c r="P53" s="220"/>
      <c r="Q53" s="220"/>
      <c r="R53" s="220"/>
      <c r="S53" s="36"/>
      <c r="T53" s="36"/>
      <c r="U53" s="36"/>
      <c r="V53" s="36"/>
      <c r="W53" s="229"/>
      <c r="X53" s="201"/>
      <c r="Y53" s="230"/>
      <c r="Z53" s="34"/>
      <c r="AA53" s="34"/>
      <c r="AB53" s="34"/>
      <c r="AC53" s="34"/>
      <c r="AD53" s="34"/>
      <c r="AE53" s="34"/>
      <c r="AF53" s="34"/>
      <c r="AG53" s="34"/>
      <c r="AH53" s="229"/>
      <c r="AI53" s="201"/>
      <c r="AJ53" s="230"/>
      <c r="AK53" s="34"/>
      <c r="AL53" s="34"/>
      <c r="AM53" s="34"/>
      <c r="AN53" s="34"/>
      <c r="AO53" s="34"/>
      <c r="AP53" s="34"/>
      <c r="AQ53" s="34"/>
      <c r="AR53" s="34"/>
      <c r="AS53" s="34"/>
      <c r="AT53" s="34"/>
      <c r="AU53" s="34"/>
      <c r="AV53" s="82"/>
      <c r="AW53" s="82"/>
      <c r="AX53" s="29"/>
      <c r="AY53" s="30"/>
      <c r="AZ53" s="30"/>
      <c r="BA53" s="24"/>
      <c r="BB53" s="24"/>
      <c r="BC53" s="24"/>
      <c r="BD53" s="28"/>
      <c r="BE53" s="28"/>
      <c r="BF53" s="39"/>
    </row>
    <row r="54" spans="1:69" ht="12" customHeight="1">
      <c r="A54" s="36"/>
      <c r="B54" s="37"/>
      <c r="C54" s="37"/>
      <c r="E54" s="37"/>
      <c r="F54" s="37"/>
      <c r="G54" s="37"/>
      <c r="H54" s="37"/>
      <c r="I54" s="37"/>
      <c r="J54" s="37"/>
      <c r="K54" s="37"/>
      <c r="L54" s="37"/>
      <c r="M54" s="37"/>
      <c r="N54" s="37"/>
      <c r="O54" s="37"/>
      <c r="P54" s="37"/>
      <c r="Q54" s="37"/>
      <c r="R54" s="37"/>
      <c r="S54" s="38"/>
      <c r="T54" s="38"/>
      <c r="U54" s="38"/>
      <c r="V54" s="38"/>
      <c r="W54" s="38"/>
      <c r="X54" s="38"/>
      <c r="Y54" s="3"/>
      <c r="Z54" s="8"/>
      <c r="AA54" s="9"/>
      <c r="AB54" s="10"/>
      <c r="AC54" s="10"/>
      <c r="AD54" s="10"/>
      <c r="AE54" s="10"/>
      <c r="AF54" s="10"/>
      <c r="AG54" s="10"/>
      <c r="AH54" s="10"/>
      <c r="AI54" s="10"/>
      <c r="AJ54" s="3"/>
      <c r="AK54" s="8"/>
      <c r="AL54" s="9"/>
      <c r="AM54" s="10"/>
      <c r="AN54" s="10"/>
      <c r="AO54" s="10"/>
      <c r="AP54" s="10"/>
      <c r="AQ54" s="10"/>
      <c r="AR54" s="10"/>
      <c r="AS54" s="10"/>
      <c r="AT54" s="10"/>
      <c r="AU54" s="34"/>
      <c r="AV54" s="34"/>
      <c r="AW54" s="39"/>
      <c r="AX54" s="40"/>
      <c r="AY54" s="40"/>
      <c r="AZ54" s="30"/>
      <c r="BA54" s="24"/>
      <c r="BB54" s="24"/>
      <c r="BC54" s="24"/>
      <c r="BD54" s="28"/>
      <c r="BE54" s="28"/>
      <c r="BF54" s="39"/>
    </row>
    <row r="55" spans="1:69" ht="12" customHeight="1">
      <c r="A55" s="36"/>
      <c r="B55" s="37"/>
      <c r="C55" s="37"/>
      <c r="D55" s="37"/>
      <c r="E55" s="37"/>
      <c r="F55" s="37"/>
      <c r="G55" s="37"/>
      <c r="H55" s="37"/>
      <c r="I55" s="37"/>
      <c r="J55" s="37"/>
      <c r="K55" s="37"/>
      <c r="L55" s="37"/>
      <c r="M55" s="37"/>
      <c r="N55" s="37"/>
      <c r="O55" s="37"/>
      <c r="P55" s="37"/>
      <c r="Q55" s="37"/>
      <c r="R55" s="37"/>
      <c r="S55" s="38"/>
      <c r="T55" s="38"/>
      <c r="U55" s="38"/>
      <c r="V55" s="38"/>
      <c r="W55" s="38"/>
      <c r="X55" s="38"/>
      <c r="Y55" s="3"/>
      <c r="Z55" s="8"/>
      <c r="AA55" s="9"/>
      <c r="AB55" s="10"/>
      <c r="AC55" s="10"/>
      <c r="AD55" s="10"/>
      <c r="AE55" s="10"/>
      <c r="AF55" s="10"/>
      <c r="AG55" s="10"/>
      <c r="AH55" s="10"/>
      <c r="AI55" s="10"/>
      <c r="AJ55" s="3"/>
      <c r="AK55" s="8"/>
      <c r="AL55" s="9"/>
      <c r="AM55" s="10"/>
      <c r="AN55" s="10"/>
      <c r="AO55" s="10"/>
      <c r="AP55" s="10"/>
      <c r="AQ55" s="10"/>
      <c r="AR55" s="10"/>
      <c r="AS55" s="10"/>
      <c r="AT55" s="10"/>
      <c r="AU55" s="34"/>
      <c r="AV55" s="34"/>
      <c r="AW55" s="39"/>
      <c r="AX55" s="40"/>
      <c r="AY55" s="40"/>
      <c r="AZ55" s="30"/>
      <c r="BA55" s="24"/>
      <c r="BB55" s="24"/>
      <c r="BC55" s="24"/>
      <c r="BD55" s="28"/>
      <c r="BE55" s="28"/>
      <c r="BF55" s="39"/>
    </row>
    <row r="56" spans="1:69" ht="12" customHeight="1">
      <c r="A56" s="36"/>
      <c r="B56" s="37"/>
      <c r="C56" s="37"/>
      <c r="D56" s="37"/>
      <c r="E56" s="37"/>
      <c r="F56" s="37"/>
      <c r="G56" s="37"/>
      <c r="H56" s="37"/>
      <c r="I56" s="37"/>
      <c r="J56" s="37"/>
      <c r="K56" s="37"/>
      <c r="L56" s="37"/>
      <c r="M56" s="37"/>
      <c r="N56" s="37"/>
      <c r="O56" s="37"/>
      <c r="P56" s="37"/>
      <c r="Q56" s="37"/>
      <c r="R56" s="37"/>
      <c r="S56" s="38"/>
      <c r="T56" s="38"/>
      <c r="U56" s="38"/>
      <c r="V56" s="38"/>
      <c r="W56" s="38"/>
      <c r="X56" s="38"/>
      <c r="Y56" s="3"/>
      <c r="Z56" s="8"/>
      <c r="AA56" s="9"/>
      <c r="AB56" s="10"/>
      <c r="AC56" s="10"/>
      <c r="AD56" s="10"/>
      <c r="AE56" s="10"/>
      <c r="AF56" s="10"/>
      <c r="AG56" s="10"/>
      <c r="AH56" s="10"/>
      <c r="AI56" s="10"/>
      <c r="AJ56" s="3"/>
      <c r="AK56" s="8"/>
      <c r="AL56" s="9"/>
      <c r="AM56" s="10"/>
      <c r="AN56" s="10"/>
      <c r="AO56" s="10"/>
      <c r="AP56" s="10"/>
      <c r="AQ56" s="10"/>
      <c r="AR56" s="10"/>
      <c r="AS56" s="10"/>
      <c r="AT56" s="10"/>
      <c r="AU56" s="34"/>
      <c r="AV56" s="34"/>
      <c r="AW56" s="39"/>
      <c r="AX56" s="40"/>
      <c r="AY56" s="40"/>
      <c r="AZ56" s="30"/>
      <c r="BA56" s="24"/>
      <c r="BB56" s="24"/>
      <c r="BC56" s="24"/>
      <c r="BD56" s="28"/>
      <c r="BE56" s="28"/>
      <c r="BF56" s="39"/>
    </row>
    <row r="57" spans="1:69" ht="12" customHeight="1">
      <c r="A57" s="36"/>
      <c r="B57" s="37"/>
      <c r="C57" s="37"/>
      <c r="D57" s="37"/>
      <c r="E57" s="37"/>
      <c r="F57" s="37"/>
      <c r="G57" s="37"/>
      <c r="H57" s="37"/>
      <c r="I57" s="37"/>
      <c r="J57" s="37"/>
      <c r="K57" s="37"/>
      <c r="L57" s="37"/>
      <c r="M57" s="37"/>
      <c r="N57" s="37"/>
      <c r="O57" s="37"/>
      <c r="P57" s="37"/>
      <c r="Q57" s="37"/>
      <c r="R57" s="37"/>
      <c r="S57" s="38"/>
      <c r="T57" s="38"/>
      <c r="U57" s="38"/>
      <c r="V57" s="38"/>
      <c r="W57" s="38"/>
      <c r="X57" s="38"/>
      <c r="Y57" s="3"/>
      <c r="Z57" s="8"/>
      <c r="AA57" s="9"/>
      <c r="AB57" s="10"/>
      <c r="AC57" s="10"/>
      <c r="AD57" s="10"/>
      <c r="AE57" s="10"/>
      <c r="AF57" s="10"/>
      <c r="AG57" s="10"/>
      <c r="AH57" s="10"/>
      <c r="AI57" s="10"/>
      <c r="AJ57" s="3"/>
      <c r="AK57" s="8"/>
      <c r="AL57" s="9"/>
      <c r="AM57" s="10"/>
      <c r="AN57" s="10"/>
      <c r="AO57" s="10"/>
      <c r="AP57" s="10"/>
      <c r="AQ57" s="10"/>
      <c r="AR57" s="10"/>
      <c r="AS57" s="10"/>
      <c r="AT57" s="10"/>
      <c r="AU57" s="39"/>
      <c r="AV57" s="34"/>
      <c r="AW57" s="39"/>
      <c r="AX57" s="40"/>
      <c r="AY57" s="40"/>
      <c r="AZ57" s="30"/>
      <c r="BA57" s="24"/>
      <c r="BB57" s="24"/>
      <c r="BC57" s="24"/>
      <c r="BD57" s="28"/>
      <c r="BE57" s="28"/>
      <c r="BF57" s="39"/>
    </row>
    <row r="58" spans="1:69" ht="12" customHeight="1">
      <c r="A58" s="36"/>
      <c r="B58" s="37"/>
      <c r="C58" s="37"/>
      <c r="D58" s="37"/>
      <c r="E58" s="37"/>
      <c r="F58" s="37"/>
      <c r="G58" s="37"/>
      <c r="H58" s="37"/>
      <c r="I58" s="37"/>
      <c r="J58" s="37"/>
      <c r="K58" s="37"/>
      <c r="L58" s="37"/>
      <c r="M58" s="37"/>
      <c r="N58" s="37"/>
      <c r="O58" s="37"/>
      <c r="P58" s="37"/>
      <c r="Q58" s="37"/>
      <c r="R58" s="37"/>
      <c r="S58" s="38"/>
      <c r="T58" s="38"/>
      <c r="U58" s="38"/>
      <c r="V58" s="38"/>
      <c r="W58" s="38"/>
      <c r="X58" s="38"/>
      <c r="Y58" s="3"/>
      <c r="Z58" s="8"/>
      <c r="AA58" s="9"/>
      <c r="AB58" s="10"/>
      <c r="AC58" s="10"/>
      <c r="AD58" s="10"/>
      <c r="AE58" s="10"/>
      <c r="AF58" s="10"/>
      <c r="AG58" s="10"/>
      <c r="AH58" s="10"/>
      <c r="AI58" s="10"/>
      <c r="AJ58" s="3"/>
      <c r="AK58" s="8"/>
      <c r="AL58" s="9"/>
      <c r="AM58" s="10"/>
      <c r="AN58" s="10"/>
      <c r="AO58" s="10"/>
      <c r="AP58" s="10"/>
      <c r="AQ58" s="10"/>
      <c r="AR58" s="10"/>
      <c r="AS58" s="10"/>
      <c r="AT58" s="10"/>
      <c r="AU58" s="34"/>
      <c r="AV58" s="34"/>
      <c r="AW58" s="39"/>
      <c r="AX58" s="40"/>
      <c r="AY58" s="40"/>
      <c r="AZ58" s="30"/>
      <c r="BA58" s="24"/>
      <c r="BB58" s="24"/>
      <c r="BC58" s="24"/>
      <c r="BD58" s="28"/>
      <c r="BE58" s="28"/>
      <c r="BF58" s="39"/>
    </row>
    <row r="59" spans="1:69" ht="12" customHeight="1">
      <c r="A59" s="36"/>
      <c r="B59" s="37"/>
      <c r="C59" s="37"/>
      <c r="D59" s="37"/>
      <c r="E59" s="37"/>
      <c r="F59" s="37"/>
      <c r="G59" s="37"/>
      <c r="H59" s="37"/>
      <c r="I59" s="37"/>
      <c r="J59" s="37"/>
      <c r="K59" s="37"/>
      <c r="L59" s="37"/>
      <c r="M59" s="37"/>
      <c r="N59" s="37"/>
      <c r="O59" s="37"/>
      <c r="P59" s="37"/>
      <c r="Q59" s="37"/>
      <c r="R59" s="37"/>
      <c r="S59" s="38"/>
      <c r="T59" s="38"/>
      <c r="U59" s="38"/>
      <c r="V59" s="38"/>
      <c r="W59" s="38"/>
      <c r="X59" s="38"/>
      <c r="Y59" s="3"/>
      <c r="Z59" s="8"/>
      <c r="AA59" s="9"/>
      <c r="AB59" s="10"/>
      <c r="AC59" s="10"/>
      <c r="AD59" s="10"/>
      <c r="AE59" s="10"/>
      <c r="AF59" s="10"/>
      <c r="AG59" s="10"/>
      <c r="AH59" s="10"/>
      <c r="AI59" s="10"/>
      <c r="AJ59" s="3"/>
      <c r="AK59" s="8"/>
      <c r="AL59" s="9"/>
      <c r="AM59" s="10"/>
      <c r="AN59" s="10"/>
      <c r="AO59" s="10"/>
      <c r="AP59" s="10"/>
      <c r="AQ59" s="10"/>
      <c r="AR59" s="10"/>
      <c r="AS59" s="10"/>
      <c r="AT59" s="10"/>
      <c r="AU59" s="34"/>
      <c r="AV59" s="34"/>
      <c r="AW59" s="39"/>
      <c r="AX59" s="40"/>
      <c r="AY59" s="40"/>
      <c r="AZ59" s="30"/>
      <c r="BA59" s="24"/>
      <c r="BB59" s="24"/>
      <c r="BC59" s="24"/>
      <c r="BD59" s="28"/>
      <c r="BE59" s="28"/>
      <c r="BF59" s="39"/>
    </row>
    <row r="60" spans="1:69" ht="12" customHeight="1">
      <c r="A60" s="36"/>
      <c r="B60" s="37"/>
      <c r="C60" s="37"/>
      <c r="D60" s="37"/>
      <c r="E60" s="37"/>
      <c r="F60" s="37"/>
      <c r="G60" s="37"/>
      <c r="H60" s="37"/>
      <c r="I60" s="37"/>
      <c r="J60" s="37"/>
      <c r="K60" s="37"/>
      <c r="L60" s="37"/>
      <c r="M60" s="37"/>
      <c r="N60" s="37"/>
      <c r="O60" s="37"/>
      <c r="P60" s="37"/>
      <c r="Q60" s="37"/>
      <c r="R60" s="37"/>
      <c r="S60" s="38"/>
      <c r="T60" s="38"/>
      <c r="U60" s="38"/>
      <c r="V60" s="38"/>
      <c r="W60" s="38"/>
      <c r="X60" s="38"/>
      <c r="Y60" s="3"/>
      <c r="Z60" s="8"/>
      <c r="AA60" s="9"/>
      <c r="AB60" s="10"/>
      <c r="AC60" s="10"/>
      <c r="AD60" s="10"/>
      <c r="AE60" s="10"/>
      <c r="AF60" s="10"/>
      <c r="AG60" s="10"/>
      <c r="AH60" s="10"/>
      <c r="AI60" s="10"/>
      <c r="AJ60" s="3"/>
      <c r="AK60" s="8"/>
      <c r="AL60" s="9"/>
      <c r="AM60" s="10"/>
      <c r="AN60" s="10"/>
      <c r="AO60" s="10"/>
      <c r="AP60" s="10"/>
      <c r="AQ60" s="10"/>
      <c r="AR60" s="10"/>
      <c r="AS60" s="10"/>
      <c r="AT60" s="10"/>
      <c r="AU60" s="34"/>
      <c r="AV60" s="34"/>
      <c r="AW60" s="39"/>
      <c r="AX60" s="40"/>
      <c r="AY60" s="40"/>
      <c r="AZ60" s="30"/>
      <c r="BA60" s="24"/>
      <c r="BB60" s="24"/>
      <c r="BC60" s="24"/>
      <c r="BD60" s="28"/>
      <c r="BE60" s="28"/>
      <c r="BF60" s="39"/>
    </row>
    <row r="61" spans="1:69" ht="12" customHeight="1">
      <c r="A61" s="36"/>
      <c r="B61" s="37"/>
      <c r="C61" s="37"/>
      <c r="D61" s="37"/>
      <c r="E61" s="37"/>
      <c r="F61" s="37"/>
      <c r="G61" s="37"/>
      <c r="H61" s="37"/>
      <c r="I61" s="37"/>
      <c r="J61" s="37"/>
      <c r="K61" s="37"/>
      <c r="L61" s="37"/>
      <c r="M61" s="37"/>
      <c r="N61" s="37"/>
      <c r="O61" s="37"/>
      <c r="P61" s="37"/>
      <c r="Q61" s="37"/>
      <c r="R61" s="37"/>
      <c r="S61" s="38"/>
      <c r="T61" s="38"/>
      <c r="U61" s="38"/>
      <c r="V61" s="38"/>
      <c r="W61" s="38"/>
      <c r="X61" s="38"/>
      <c r="Y61" s="3"/>
      <c r="Z61" s="8"/>
      <c r="AA61" s="9"/>
      <c r="AB61" s="10"/>
      <c r="AC61" s="10"/>
      <c r="AD61" s="10"/>
      <c r="AE61" s="10"/>
      <c r="AF61" s="10"/>
      <c r="AG61" s="10"/>
      <c r="AH61" s="10"/>
      <c r="AI61" s="10"/>
      <c r="AJ61" s="3"/>
      <c r="AK61" s="8"/>
      <c r="AL61" s="9"/>
      <c r="AM61" s="10"/>
      <c r="AN61" s="10"/>
      <c r="AO61" s="10"/>
      <c r="AP61" s="10"/>
      <c r="AQ61" s="10"/>
      <c r="AR61" s="10"/>
      <c r="AS61" s="10"/>
      <c r="AT61" s="10"/>
      <c r="AU61" s="34"/>
      <c r="AV61" s="34"/>
      <c r="AW61" s="39"/>
      <c r="AX61" s="40"/>
      <c r="AY61" s="40"/>
      <c r="AZ61" s="30"/>
      <c r="BA61" s="24"/>
      <c r="BB61" s="24"/>
      <c r="BC61" s="24"/>
      <c r="BD61" s="28"/>
      <c r="BE61" s="28"/>
      <c r="BF61" s="39"/>
    </row>
    <row r="62" spans="1:69" ht="12" customHeight="1">
      <c r="A62" s="36"/>
      <c r="B62" s="37"/>
      <c r="C62" s="37"/>
      <c r="D62" s="37"/>
      <c r="E62" s="37"/>
      <c r="F62" s="37"/>
      <c r="G62" s="37"/>
      <c r="H62" s="37"/>
      <c r="I62" s="37"/>
      <c r="J62" s="37"/>
      <c r="K62" s="37"/>
      <c r="L62" s="37"/>
      <c r="M62" s="37"/>
      <c r="N62" s="37"/>
      <c r="O62" s="37"/>
      <c r="P62" s="37"/>
      <c r="Q62" s="37"/>
      <c r="R62" s="37"/>
      <c r="S62" s="38"/>
      <c r="T62" s="38"/>
      <c r="U62" s="38"/>
      <c r="V62" s="38"/>
      <c r="W62" s="38"/>
      <c r="X62" s="38"/>
      <c r="Y62" s="3"/>
      <c r="Z62" s="8"/>
      <c r="AA62" s="9"/>
      <c r="AB62" s="10"/>
      <c r="AC62" s="10"/>
      <c r="AD62" s="10"/>
      <c r="AE62" s="10"/>
      <c r="AF62" s="10"/>
      <c r="AG62" s="10"/>
      <c r="AH62" s="10"/>
      <c r="AI62" s="10"/>
      <c r="AJ62" s="3"/>
      <c r="AK62" s="8"/>
      <c r="AL62" s="9"/>
      <c r="AM62" s="10"/>
      <c r="AN62" s="10"/>
      <c r="AO62" s="10"/>
      <c r="AP62" s="10"/>
      <c r="AQ62" s="10"/>
      <c r="AR62" s="10"/>
      <c r="AS62" s="10"/>
      <c r="AT62" s="10"/>
      <c r="AU62" s="34"/>
      <c r="AV62" s="34"/>
      <c r="AW62" s="39"/>
      <c r="AX62" s="40"/>
      <c r="AY62" s="40"/>
      <c r="AZ62" s="30"/>
      <c r="BA62" s="24"/>
      <c r="BB62" s="24"/>
      <c r="BC62" s="24"/>
      <c r="BD62" s="28"/>
      <c r="BE62" s="28"/>
      <c r="BF62" s="39"/>
    </row>
    <row r="63" spans="1:69" ht="12" customHeight="1">
      <c r="A63" s="36"/>
      <c r="B63" s="37"/>
      <c r="C63" s="37"/>
      <c r="D63" s="37"/>
      <c r="E63" s="37"/>
      <c r="F63" s="37"/>
      <c r="G63" s="37"/>
      <c r="H63" s="37"/>
      <c r="I63" s="37"/>
      <c r="J63" s="37"/>
      <c r="K63" s="37"/>
      <c r="L63" s="37"/>
      <c r="M63" s="37"/>
      <c r="N63" s="37"/>
      <c r="O63" s="37"/>
      <c r="P63" s="37"/>
      <c r="Q63" s="37"/>
      <c r="R63" s="37"/>
      <c r="S63" s="38"/>
      <c r="T63" s="38"/>
      <c r="U63" s="38"/>
      <c r="V63" s="38"/>
      <c r="W63" s="38"/>
      <c r="X63" s="38"/>
      <c r="Y63" s="3"/>
      <c r="Z63" s="8"/>
      <c r="AA63" s="9"/>
      <c r="AB63" s="10"/>
      <c r="AC63" s="10"/>
      <c r="AD63" s="10"/>
      <c r="AE63" s="10"/>
      <c r="AF63" s="10"/>
      <c r="AG63" s="10"/>
      <c r="AH63" s="10"/>
      <c r="AI63" s="10"/>
      <c r="AJ63" s="3"/>
      <c r="AK63" s="8"/>
      <c r="AL63" s="9"/>
      <c r="AM63" s="10"/>
      <c r="AN63" s="10"/>
      <c r="AO63" s="10"/>
      <c r="AP63" s="10"/>
      <c r="AQ63" s="10"/>
      <c r="AR63" s="10"/>
      <c r="AS63" s="10"/>
      <c r="AT63" s="10"/>
      <c r="AU63" s="34"/>
      <c r="AV63" s="34"/>
      <c r="AW63" s="39"/>
      <c r="AX63" s="40"/>
      <c r="AY63" s="40"/>
      <c r="AZ63" s="30"/>
      <c r="BA63" s="24"/>
      <c r="BB63" s="24"/>
      <c r="BC63" s="24"/>
      <c r="BD63" s="28"/>
      <c r="BE63" s="28"/>
      <c r="BF63" s="39"/>
    </row>
    <row r="64" spans="1:69" ht="12" customHeight="1">
      <c r="A64" s="36"/>
      <c r="B64" s="37"/>
      <c r="C64" s="37"/>
      <c r="D64" s="37"/>
      <c r="E64" s="37"/>
      <c r="F64" s="37"/>
      <c r="G64" s="37"/>
      <c r="H64" s="37"/>
      <c r="I64" s="37"/>
      <c r="J64" s="37"/>
      <c r="K64" s="37"/>
      <c r="L64" s="37"/>
      <c r="M64" s="37"/>
      <c r="N64" s="37"/>
      <c r="O64" s="37"/>
      <c r="P64" s="37"/>
      <c r="Q64" s="37"/>
      <c r="R64" s="37"/>
      <c r="S64" s="38"/>
      <c r="T64" s="38"/>
      <c r="U64" s="38"/>
      <c r="V64" s="38"/>
      <c r="W64" s="38"/>
      <c r="X64" s="38"/>
      <c r="Y64" s="3"/>
      <c r="Z64" s="8"/>
      <c r="AA64" s="9"/>
      <c r="AB64" s="10"/>
      <c r="AC64" s="10"/>
      <c r="AD64" s="10"/>
      <c r="AE64" s="10"/>
      <c r="AF64" s="10"/>
      <c r="AG64" s="10"/>
      <c r="AH64" s="10"/>
      <c r="AI64" s="10"/>
      <c r="AJ64" s="3"/>
      <c r="AK64" s="8"/>
      <c r="AL64" s="9"/>
      <c r="AM64" s="10"/>
      <c r="AN64" s="10"/>
      <c r="AO64" s="10"/>
      <c r="AP64" s="10"/>
      <c r="AQ64" s="10"/>
      <c r="AR64" s="10"/>
      <c r="AS64" s="10"/>
      <c r="AT64" s="10"/>
      <c r="AU64" s="34"/>
      <c r="AV64" s="34"/>
      <c r="AW64" s="39"/>
      <c r="AX64" s="40"/>
      <c r="AY64" s="40"/>
      <c r="AZ64" s="30"/>
      <c r="BA64" s="24"/>
      <c r="BB64" s="24"/>
      <c r="BC64" s="24"/>
      <c r="BD64" s="28"/>
      <c r="BE64" s="28"/>
      <c r="BF64" s="39"/>
    </row>
    <row r="65" spans="1:58" ht="12" customHeight="1">
      <c r="A65" s="36"/>
      <c r="B65" s="37"/>
      <c r="C65" s="37"/>
      <c r="D65" s="37"/>
      <c r="E65" s="37"/>
      <c r="F65" s="37"/>
      <c r="G65" s="37"/>
      <c r="H65" s="37"/>
      <c r="I65" s="37"/>
      <c r="J65" s="37"/>
      <c r="K65" s="37"/>
      <c r="L65" s="37"/>
      <c r="M65" s="37"/>
      <c r="N65" s="37"/>
      <c r="O65" s="37"/>
      <c r="P65" s="37"/>
      <c r="Q65" s="37"/>
      <c r="R65" s="37"/>
      <c r="S65" s="38"/>
      <c r="T65" s="38"/>
      <c r="U65" s="38"/>
      <c r="V65" s="38"/>
      <c r="W65" s="38"/>
      <c r="X65" s="38"/>
      <c r="Y65" s="3"/>
      <c r="Z65" s="8"/>
      <c r="AA65" s="9"/>
      <c r="AB65" s="10"/>
      <c r="AC65" s="10"/>
      <c r="AD65" s="10"/>
      <c r="AE65" s="10"/>
      <c r="AF65" s="10"/>
      <c r="AG65" s="10"/>
      <c r="AH65" s="10"/>
      <c r="AI65" s="10"/>
      <c r="AJ65" s="3"/>
      <c r="AK65" s="8"/>
      <c r="AL65" s="9"/>
      <c r="AM65" s="10"/>
      <c r="AN65" s="10"/>
      <c r="AO65" s="10"/>
      <c r="AP65" s="10"/>
      <c r="AQ65" s="10"/>
      <c r="AR65" s="10"/>
      <c r="AS65" s="10"/>
      <c r="AT65" s="10"/>
      <c r="AU65" s="34"/>
      <c r="AV65" s="34"/>
      <c r="AW65" s="39"/>
      <c r="AX65" s="40"/>
      <c r="AY65" s="40"/>
      <c r="AZ65" s="30"/>
      <c r="BA65" s="24"/>
      <c r="BB65" s="24"/>
      <c r="BC65" s="24"/>
      <c r="BD65" s="28"/>
      <c r="BE65" s="28"/>
      <c r="BF65" s="39"/>
    </row>
    <row r="66" spans="1:58" ht="12" customHeight="1">
      <c r="A66" s="36"/>
      <c r="B66" s="37"/>
      <c r="C66" s="37"/>
      <c r="D66" s="37"/>
      <c r="E66" s="37"/>
      <c r="F66" s="37"/>
      <c r="G66" s="37"/>
      <c r="H66" s="37"/>
      <c r="I66" s="37"/>
      <c r="J66" s="37"/>
      <c r="K66" s="37"/>
      <c r="L66" s="37"/>
      <c r="M66" s="37"/>
      <c r="N66" s="37"/>
      <c r="O66" s="37"/>
      <c r="P66" s="37"/>
      <c r="Q66" s="37"/>
      <c r="R66" s="37"/>
      <c r="S66" s="38"/>
      <c r="T66" s="38"/>
      <c r="U66" s="38"/>
      <c r="V66" s="38"/>
      <c r="W66" s="38"/>
      <c r="X66" s="38"/>
      <c r="Y66" s="3"/>
      <c r="Z66" s="8"/>
      <c r="AA66" s="9"/>
      <c r="AB66" s="10"/>
      <c r="AC66" s="10"/>
      <c r="AD66" s="10"/>
      <c r="AE66" s="10"/>
      <c r="AF66" s="10"/>
      <c r="AG66" s="10"/>
      <c r="AH66" s="10"/>
      <c r="AI66" s="10"/>
      <c r="AJ66" s="3"/>
      <c r="AK66" s="8"/>
      <c r="AL66" s="9"/>
      <c r="AM66" s="10"/>
      <c r="AN66" s="10"/>
      <c r="AO66" s="10"/>
      <c r="AP66" s="10"/>
      <c r="AQ66" s="10"/>
      <c r="AR66" s="10"/>
      <c r="AS66" s="10"/>
      <c r="AT66" s="10"/>
      <c r="AU66" s="34"/>
      <c r="AV66" s="34"/>
      <c r="AW66" s="39"/>
      <c r="AX66" s="40"/>
      <c r="AY66" s="40"/>
      <c r="AZ66" s="30"/>
      <c r="BA66" s="24"/>
      <c r="BB66" s="24"/>
      <c r="BC66" s="24"/>
      <c r="BD66" s="28"/>
      <c r="BE66" s="28"/>
      <c r="BF66" s="39"/>
    </row>
    <row r="67" spans="1:58" ht="12" customHeight="1">
      <c r="A67" s="36"/>
      <c r="B67" s="37"/>
      <c r="C67" s="37"/>
      <c r="D67" s="37"/>
      <c r="E67" s="37"/>
      <c r="F67" s="37"/>
      <c r="G67" s="37"/>
      <c r="H67" s="37"/>
      <c r="I67" s="37"/>
      <c r="J67" s="37"/>
      <c r="K67" s="37"/>
      <c r="L67" s="37"/>
      <c r="M67" s="37"/>
      <c r="N67" s="37"/>
      <c r="O67" s="37"/>
      <c r="P67" s="37"/>
      <c r="Q67" s="37"/>
      <c r="R67" s="37"/>
      <c r="S67" s="38"/>
      <c r="T67" s="38"/>
      <c r="U67" s="38"/>
      <c r="V67" s="38"/>
      <c r="W67" s="38"/>
      <c r="X67" s="38"/>
      <c r="Y67" s="3"/>
      <c r="Z67" s="8"/>
      <c r="AA67" s="9"/>
      <c r="AB67" s="10"/>
      <c r="AC67" s="10"/>
      <c r="AD67" s="10"/>
      <c r="AE67" s="10"/>
      <c r="AF67" s="10"/>
      <c r="AG67" s="10"/>
      <c r="AH67" s="10"/>
      <c r="AI67" s="10"/>
      <c r="AJ67" s="3"/>
      <c r="AK67" s="8"/>
      <c r="AL67" s="9"/>
      <c r="AM67" s="10"/>
      <c r="AN67" s="10"/>
      <c r="AO67" s="10"/>
      <c r="AP67" s="10"/>
      <c r="AQ67" s="10"/>
      <c r="AR67" s="10"/>
      <c r="AS67" s="10"/>
      <c r="AT67" s="10"/>
      <c r="AU67" s="34"/>
      <c r="AV67" s="34"/>
      <c r="AW67" s="39"/>
      <c r="AX67" s="40"/>
      <c r="AY67" s="40"/>
      <c r="AZ67" s="30"/>
      <c r="BA67" s="24"/>
      <c r="BB67" s="24"/>
      <c r="BC67" s="24"/>
      <c r="BD67" s="28"/>
      <c r="BE67" s="28"/>
      <c r="BF67" s="39"/>
    </row>
    <row r="68" spans="1:58" ht="12" customHeight="1">
      <c r="A68" s="36"/>
      <c r="B68" s="37"/>
      <c r="C68" s="37"/>
      <c r="D68" s="37"/>
      <c r="E68" s="37"/>
      <c r="F68" s="37"/>
      <c r="G68" s="37"/>
      <c r="H68" s="37"/>
      <c r="I68" s="37"/>
      <c r="J68" s="37"/>
      <c r="K68" s="37"/>
      <c r="L68" s="37"/>
      <c r="M68" s="37"/>
      <c r="N68" s="37"/>
      <c r="O68" s="37"/>
      <c r="P68" s="37"/>
      <c r="Q68" s="37"/>
      <c r="R68" s="37"/>
      <c r="S68" s="38"/>
      <c r="T68" s="38"/>
      <c r="U68" s="38"/>
      <c r="V68" s="38"/>
      <c r="W68" s="38"/>
      <c r="X68" s="38"/>
      <c r="Y68" s="3"/>
      <c r="Z68" s="8"/>
      <c r="AA68" s="9"/>
      <c r="AB68" s="10"/>
      <c r="AC68" s="10"/>
      <c r="AD68" s="10"/>
      <c r="AE68" s="10"/>
      <c r="AF68" s="10"/>
      <c r="AG68" s="10"/>
      <c r="AH68" s="10"/>
      <c r="AI68" s="10"/>
      <c r="AJ68" s="3"/>
      <c r="AK68" s="8"/>
      <c r="AL68" s="9"/>
      <c r="AM68" s="10"/>
      <c r="AN68" s="10"/>
      <c r="AO68" s="10"/>
      <c r="AP68" s="10"/>
      <c r="AQ68" s="10"/>
      <c r="AR68" s="10"/>
      <c r="AS68" s="10"/>
      <c r="AT68" s="10"/>
      <c r="AU68" s="34"/>
      <c r="AV68" s="34"/>
      <c r="AW68" s="39"/>
      <c r="AX68" s="40"/>
      <c r="AY68" s="40"/>
      <c r="AZ68" s="30"/>
      <c r="BA68" s="24"/>
      <c r="BB68" s="24"/>
      <c r="BC68" s="24"/>
      <c r="BD68" s="28"/>
      <c r="BE68" s="28"/>
      <c r="BF68" s="39"/>
    </row>
    <row r="69" spans="1:58" ht="12" customHeight="1">
      <c r="A69" s="36"/>
      <c r="B69" s="37"/>
      <c r="C69" s="37"/>
      <c r="D69" s="37"/>
      <c r="E69" s="37"/>
      <c r="F69" s="37"/>
      <c r="G69" s="37"/>
      <c r="H69" s="37"/>
      <c r="I69" s="37"/>
      <c r="J69" s="37"/>
      <c r="K69" s="37"/>
      <c r="L69" s="37"/>
      <c r="M69" s="37"/>
      <c r="N69" s="37"/>
      <c r="O69" s="37"/>
      <c r="P69" s="37"/>
      <c r="Q69" s="37"/>
      <c r="R69" s="37"/>
      <c r="S69" s="38"/>
      <c r="T69" s="38"/>
      <c r="U69" s="38"/>
      <c r="V69" s="38"/>
      <c r="W69" s="38"/>
      <c r="X69" s="38"/>
      <c r="Y69" s="3"/>
      <c r="Z69" s="8"/>
      <c r="AA69" s="9"/>
      <c r="AB69" s="10"/>
      <c r="AC69" s="10"/>
      <c r="AD69" s="10"/>
      <c r="AE69" s="10"/>
      <c r="AF69" s="10"/>
      <c r="AG69" s="10"/>
      <c r="AH69" s="10"/>
      <c r="AI69" s="10"/>
      <c r="AJ69" s="3"/>
      <c r="AK69" s="8"/>
      <c r="AL69" s="9"/>
      <c r="AM69" s="10"/>
      <c r="AN69" s="10"/>
      <c r="AO69" s="10"/>
      <c r="AP69" s="10"/>
      <c r="AQ69" s="10"/>
      <c r="AR69" s="10"/>
      <c r="AS69" s="10"/>
      <c r="AT69" s="10"/>
      <c r="AU69" s="34"/>
      <c r="AV69" s="34"/>
      <c r="AW69" s="39"/>
      <c r="AX69" s="40"/>
      <c r="AY69" s="40"/>
      <c r="AZ69" s="30"/>
      <c r="BA69" s="24"/>
      <c r="BB69" s="24"/>
      <c r="BC69" s="24"/>
      <c r="BD69" s="28"/>
      <c r="BE69" s="28"/>
      <c r="BF69" s="39"/>
    </row>
    <row r="70" spans="1:58" ht="12" customHeight="1">
      <c r="A70" s="36"/>
      <c r="B70" s="37"/>
      <c r="C70" s="37"/>
      <c r="D70" s="37"/>
      <c r="E70" s="37"/>
      <c r="F70" s="37"/>
      <c r="G70" s="37"/>
      <c r="H70" s="37"/>
      <c r="I70" s="37"/>
      <c r="J70" s="37"/>
      <c r="K70" s="37"/>
      <c r="L70" s="37"/>
      <c r="M70" s="37"/>
      <c r="N70" s="37"/>
      <c r="O70" s="37"/>
      <c r="P70" s="37"/>
      <c r="Q70" s="37"/>
      <c r="R70" s="37"/>
      <c r="S70" s="38"/>
      <c r="T70" s="38"/>
      <c r="U70" s="38"/>
      <c r="V70" s="38"/>
      <c r="W70" s="38"/>
      <c r="X70" s="38"/>
      <c r="Y70" s="3"/>
      <c r="Z70" s="8"/>
      <c r="AA70" s="9"/>
      <c r="AB70" s="10"/>
      <c r="AC70" s="10"/>
      <c r="AD70" s="10"/>
      <c r="AE70" s="10"/>
      <c r="AF70" s="10"/>
      <c r="AG70" s="10"/>
      <c r="AH70" s="10"/>
      <c r="AI70" s="10"/>
      <c r="AJ70" s="3"/>
      <c r="AK70" s="8"/>
      <c r="AL70" s="9"/>
      <c r="AM70" s="10"/>
      <c r="AN70" s="10"/>
      <c r="AO70" s="10"/>
      <c r="AP70" s="10"/>
      <c r="AQ70" s="10"/>
      <c r="AR70" s="10"/>
      <c r="AS70" s="10"/>
      <c r="AT70" s="10"/>
      <c r="AU70" s="34"/>
      <c r="AV70" s="34"/>
      <c r="AW70" s="39"/>
      <c r="AX70" s="40"/>
      <c r="AY70" s="40"/>
      <c r="AZ70" s="30"/>
      <c r="BA70" s="24"/>
      <c r="BB70" s="24"/>
      <c r="BC70" s="24"/>
      <c r="BD70" s="28"/>
      <c r="BE70" s="28"/>
      <c r="BF70" s="39"/>
    </row>
    <row r="71" spans="1:58" ht="12" customHeight="1">
      <c r="A71" s="36"/>
      <c r="B71" s="37"/>
      <c r="C71" s="37"/>
      <c r="D71" s="37"/>
      <c r="E71" s="37"/>
      <c r="F71" s="37"/>
      <c r="G71" s="37"/>
      <c r="H71" s="37"/>
      <c r="I71" s="37"/>
      <c r="J71" s="37"/>
      <c r="K71" s="37"/>
      <c r="L71" s="37"/>
      <c r="M71" s="37"/>
      <c r="N71" s="37"/>
      <c r="O71" s="37"/>
      <c r="P71" s="37"/>
      <c r="Q71" s="37"/>
      <c r="R71" s="37"/>
      <c r="S71" s="38"/>
      <c r="T71" s="38"/>
      <c r="U71" s="38"/>
      <c r="V71" s="38"/>
      <c r="W71" s="38"/>
      <c r="X71" s="38"/>
      <c r="Y71" s="3"/>
      <c r="Z71" s="8"/>
      <c r="AA71" s="9"/>
      <c r="AB71" s="10"/>
      <c r="AC71" s="10"/>
      <c r="AD71" s="10"/>
      <c r="AE71" s="10"/>
      <c r="AF71" s="10"/>
      <c r="AG71" s="10"/>
      <c r="AH71" s="10"/>
      <c r="AI71" s="10"/>
      <c r="AJ71" s="3"/>
      <c r="AK71" s="8"/>
      <c r="AL71" s="9"/>
      <c r="AM71" s="10"/>
      <c r="AN71" s="10"/>
      <c r="AO71" s="10"/>
      <c r="AP71" s="10"/>
      <c r="AQ71" s="10"/>
      <c r="AR71" s="10"/>
      <c r="AS71" s="10"/>
      <c r="AT71" s="10"/>
      <c r="AU71" s="34"/>
      <c r="AV71" s="34"/>
      <c r="AW71" s="39"/>
      <c r="AX71" s="40"/>
      <c r="AY71" s="40"/>
      <c r="AZ71" s="30"/>
      <c r="BA71" s="24"/>
      <c r="BB71" s="24"/>
      <c r="BC71" s="24"/>
      <c r="BD71" s="28"/>
      <c r="BE71" s="28"/>
      <c r="BF71" s="39"/>
    </row>
    <row r="72" spans="1:58" ht="12" customHeight="1">
      <c r="A72" s="36"/>
      <c r="B72" s="37"/>
      <c r="C72" s="37"/>
      <c r="D72" s="37"/>
      <c r="E72" s="37"/>
      <c r="F72" s="37"/>
      <c r="G72" s="37"/>
      <c r="H72" s="37"/>
      <c r="I72" s="37"/>
      <c r="J72" s="37"/>
      <c r="K72" s="37"/>
      <c r="L72" s="37"/>
      <c r="M72" s="37"/>
      <c r="N72" s="37"/>
      <c r="O72" s="37"/>
      <c r="P72" s="37"/>
      <c r="Q72" s="37"/>
      <c r="R72" s="37"/>
      <c r="S72" s="38"/>
      <c r="T72" s="38"/>
      <c r="U72" s="38"/>
      <c r="V72" s="38"/>
      <c r="W72" s="38"/>
      <c r="X72" s="38"/>
      <c r="Y72" s="3"/>
      <c r="Z72" s="8"/>
      <c r="AA72" s="9"/>
      <c r="AB72" s="10"/>
      <c r="AC72" s="10"/>
      <c r="AD72" s="10"/>
      <c r="AE72" s="10"/>
      <c r="AF72" s="10"/>
      <c r="AG72" s="10"/>
      <c r="AH72" s="10"/>
      <c r="AI72" s="10"/>
      <c r="AJ72" s="3"/>
      <c r="AK72" s="8"/>
      <c r="AL72" s="9"/>
      <c r="AM72" s="10"/>
      <c r="AN72" s="10"/>
      <c r="AO72" s="10"/>
      <c r="AP72" s="10"/>
      <c r="AQ72" s="10"/>
      <c r="AR72" s="10"/>
      <c r="AS72" s="10"/>
      <c r="AT72" s="10"/>
      <c r="AU72" s="34"/>
      <c r="AV72" s="34"/>
      <c r="AW72" s="39"/>
      <c r="AX72" s="40"/>
      <c r="AY72" s="40"/>
      <c r="AZ72" s="30"/>
      <c r="BA72" s="24"/>
      <c r="BB72" s="24"/>
      <c r="BC72" s="24"/>
      <c r="BD72" s="28"/>
      <c r="BE72" s="28"/>
      <c r="BF72" s="39"/>
    </row>
    <row r="73" spans="1:58" ht="12" customHeight="1">
      <c r="A73" s="36"/>
      <c r="B73" s="37"/>
      <c r="C73" s="37"/>
      <c r="D73" s="37"/>
      <c r="E73" s="37"/>
      <c r="F73" s="37"/>
      <c r="G73" s="37"/>
      <c r="H73" s="37"/>
      <c r="I73" s="37"/>
      <c r="J73" s="37"/>
      <c r="K73" s="37"/>
      <c r="L73" s="37"/>
      <c r="M73" s="37"/>
      <c r="N73" s="37"/>
      <c r="O73" s="37"/>
      <c r="P73" s="37"/>
      <c r="Q73" s="37"/>
      <c r="R73" s="37"/>
      <c r="S73" s="38"/>
      <c r="T73" s="38"/>
      <c r="U73" s="38"/>
      <c r="V73" s="38"/>
      <c r="W73" s="38"/>
      <c r="X73" s="38"/>
      <c r="Y73" s="3"/>
      <c r="Z73" s="8"/>
      <c r="AA73" s="9"/>
      <c r="AB73" s="10"/>
      <c r="AC73" s="10"/>
      <c r="AD73" s="10"/>
      <c r="AE73" s="10"/>
      <c r="AF73" s="10"/>
      <c r="AG73" s="10"/>
      <c r="AH73" s="10"/>
      <c r="AI73" s="10"/>
      <c r="AJ73" s="3"/>
      <c r="AK73" s="8"/>
      <c r="AL73" s="9"/>
      <c r="AM73" s="10"/>
      <c r="AN73" s="10"/>
      <c r="AO73" s="10"/>
      <c r="AP73" s="10"/>
      <c r="AQ73" s="10"/>
      <c r="AR73" s="10"/>
      <c r="AS73" s="10"/>
      <c r="AT73" s="10"/>
      <c r="AU73" s="34"/>
      <c r="AV73" s="34"/>
      <c r="AW73" s="39"/>
      <c r="AX73" s="40"/>
      <c r="AY73" s="40"/>
      <c r="AZ73" s="30"/>
      <c r="BA73" s="24"/>
      <c r="BB73" s="24"/>
      <c r="BC73" s="24"/>
      <c r="BD73" s="28"/>
      <c r="BE73" s="28"/>
      <c r="BF73" s="39"/>
    </row>
    <row r="74" spans="1:58" ht="12" customHeight="1">
      <c r="A74" s="36"/>
      <c r="B74" s="37"/>
      <c r="C74" s="37"/>
      <c r="D74" s="37"/>
      <c r="E74" s="37"/>
      <c r="F74" s="37"/>
      <c r="G74" s="37"/>
      <c r="H74" s="37"/>
      <c r="I74" s="37"/>
      <c r="J74" s="37"/>
      <c r="K74" s="37"/>
      <c r="L74" s="37"/>
      <c r="M74" s="37"/>
      <c r="N74" s="37"/>
      <c r="O74" s="37"/>
      <c r="P74" s="37"/>
      <c r="Q74" s="37"/>
      <c r="R74" s="37"/>
      <c r="S74" s="38"/>
      <c r="T74" s="38"/>
      <c r="U74" s="38"/>
      <c r="V74" s="38"/>
      <c r="W74" s="38"/>
      <c r="X74" s="38"/>
      <c r="Y74" s="3"/>
      <c r="Z74" s="8"/>
      <c r="AA74" s="9"/>
      <c r="AB74" s="10"/>
      <c r="AC74" s="10"/>
      <c r="AD74" s="10"/>
      <c r="AE74" s="10"/>
      <c r="AF74" s="10"/>
      <c r="AG74" s="10"/>
      <c r="AH74" s="10"/>
      <c r="AI74" s="10"/>
      <c r="AJ74" s="3"/>
      <c r="AK74" s="8"/>
      <c r="AL74" s="9"/>
      <c r="AM74" s="10"/>
      <c r="AN74" s="10"/>
      <c r="AO74" s="10"/>
      <c r="AP74" s="10"/>
      <c r="AQ74" s="10"/>
      <c r="AR74" s="10"/>
      <c r="AS74" s="10"/>
      <c r="AT74" s="10"/>
      <c r="AU74" s="34"/>
      <c r="AV74" s="34"/>
      <c r="AW74" s="39"/>
      <c r="AX74" s="40"/>
      <c r="AY74" s="40"/>
      <c r="AZ74" s="30"/>
      <c r="BA74" s="24"/>
      <c r="BB74" s="24"/>
      <c r="BC74" s="24"/>
      <c r="BD74" s="28"/>
      <c r="BE74" s="28"/>
      <c r="BF74" s="39"/>
    </row>
    <row r="75" spans="1:58" ht="12" customHeight="1">
      <c r="A75" s="36"/>
      <c r="B75" s="37"/>
      <c r="C75" s="37"/>
      <c r="D75" s="37"/>
      <c r="E75" s="37"/>
      <c r="F75" s="37"/>
      <c r="G75" s="37"/>
      <c r="H75" s="37"/>
      <c r="I75" s="37"/>
      <c r="J75" s="37"/>
      <c r="K75" s="37"/>
      <c r="L75" s="37"/>
      <c r="M75" s="37"/>
      <c r="N75" s="37"/>
      <c r="O75" s="37"/>
      <c r="P75" s="37"/>
      <c r="Q75" s="37"/>
      <c r="R75" s="37"/>
      <c r="S75" s="38"/>
      <c r="T75" s="38"/>
      <c r="U75" s="38"/>
      <c r="V75" s="38"/>
      <c r="W75" s="38"/>
      <c r="X75" s="38"/>
      <c r="Y75" s="3"/>
      <c r="Z75" s="8"/>
      <c r="AA75" s="9"/>
      <c r="AB75" s="10"/>
      <c r="AC75" s="10"/>
      <c r="AD75" s="10"/>
      <c r="AE75" s="10"/>
      <c r="AF75" s="10"/>
      <c r="AG75" s="10"/>
      <c r="AH75" s="10"/>
      <c r="AI75" s="10"/>
      <c r="AJ75" s="3"/>
      <c r="AK75" s="8"/>
      <c r="AL75" s="9"/>
      <c r="AM75" s="10"/>
      <c r="AN75" s="10"/>
      <c r="AO75" s="10"/>
      <c r="AP75" s="10"/>
      <c r="AQ75" s="10"/>
      <c r="AR75" s="10"/>
      <c r="AS75" s="10"/>
      <c r="AT75" s="10"/>
      <c r="AU75" s="34"/>
      <c r="AV75" s="34"/>
      <c r="AW75" s="39"/>
      <c r="AX75" s="40"/>
      <c r="AY75" s="40"/>
      <c r="AZ75" s="30"/>
      <c r="BA75" s="24"/>
      <c r="BB75" s="24"/>
      <c r="BC75" s="24"/>
      <c r="BD75" s="28"/>
      <c r="BE75" s="28"/>
      <c r="BF75" s="39"/>
    </row>
    <row r="76" spans="1:58" ht="12" customHeight="1">
      <c r="A76" s="36"/>
      <c r="B76" s="37"/>
      <c r="C76" s="37"/>
      <c r="D76" s="37"/>
      <c r="E76" s="37"/>
      <c r="F76" s="37"/>
      <c r="G76" s="37"/>
      <c r="H76" s="37"/>
      <c r="I76" s="37"/>
      <c r="J76" s="37"/>
      <c r="K76" s="37"/>
      <c r="L76" s="37"/>
      <c r="M76" s="37"/>
      <c r="N76" s="37"/>
      <c r="O76" s="37"/>
      <c r="P76" s="37"/>
      <c r="Q76" s="37"/>
      <c r="R76" s="37"/>
      <c r="S76" s="38"/>
      <c r="T76" s="38"/>
      <c r="U76" s="38"/>
      <c r="V76" s="38"/>
      <c r="W76" s="38"/>
      <c r="X76" s="38"/>
      <c r="Y76" s="3"/>
      <c r="Z76" s="8"/>
      <c r="AA76" s="9"/>
      <c r="AB76" s="10"/>
      <c r="AC76" s="10"/>
      <c r="AD76" s="10"/>
      <c r="AE76" s="10"/>
      <c r="AF76" s="10"/>
      <c r="AG76" s="10"/>
      <c r="AH76" s="10"/>
      <c r="AI76" s="10"/>
      <c r="AJ76" s="3"/>
      <c r="AK76" s="8"/>
      <c r="AL76" s="9"/>
      <c r="AM76" s="10"/>
      <c r="AN76" s="10"/>
      <c r="AO76" s="10"/>
      <c r="AP76" s="10"/>
      <c r="AQ76" s="10"/>
      <c r="AR76" s="10"/>
      <c r="AS76" s="10"/>
      <c r="AT76" s="10"/>
      <c r="AU76" s="34"/>
      <c r="AV76" s="34"/>
      <c r="AW76" s="39"/>
      <c r="AX76" s="40"/>
      <c r="AY76" s="40"/>
      <c r="AZ76" s="30"/>
      <c r="BA76" s="24"/>
      <c r="BB76" s="24"/>
      <c r="BC76" s="24"/>
      <c r="BD76" s="28"/>
      <c r="BE76" s="28"/>
      <c r="BF76" s="39"/>
    </row>
    <row r="77" spans="1:58" ht="12" customHeight="1">
      <c r="A77" s="36"/>
      <c r="B77" s="37"/>
      <c r="C77" s="37"/>
      <c r="D77" s="37"/>
      <c r="E77" s="37"/>
      <c r="F77" s="37"/>
      <c r="G77" s="37"/>
      <c r="H77" s="37"/>
      <c r="I77" s="37"/>
      <c r="J77" s="37"/>
      <c r="K77" s="37"/>
      <c r="L77" s="37"/>
      <c r="M77" s="37"/>
      <c r="N77" s="37"/>
      <c r="O77" s="37"/>
      <c r="P77" s="37"/>
      <c r="Q77" s="37"/>
      <c r="R77" s="37"/>
      <c r="S77" s="38"/>
      <c r="T77" s="38"/>
      <c r="U77" s="38"/>
      <c r="V77" s="38"/>
      <c r="W77" s="38"/>
      <c r="X77" s="38"/>
      <c r="Y77" s="3"/>
      <c r="Z77" s="8"/>
      <c r="AA77" s="9"/>
      <c r="AB77" s="10"/>
      <c r="AC77" s="10"/>
      <c r="AD77" s="10"/>
      <c r="AE77" s="10"/>
      <c r="AF77" s="10"/>
      <c r="AG77" s="10"/>
      <c r="AH77" s="10"/>
      <c r="AI77" s="10"/>
      <c r="AJ77" s="3"/>
      <c r="AK77" s="8"/>
      <c r="AL77" s="9"/>
      <c r="AM77" s="10"/>
      <c r="AN77" s="10"/>
      <c r="AO77" s="10"/>
      <c r="AP77" s="10"/>
      <c r="AQ77" s="10"/>
      <c r="AR77" s="10"/>
      <c r="AS77" s="10"/>
      <c r="AT77" s="10"/>
      <c r="AU77" s="34"/>
      <c r="AV77" s="34"/>
      <c r="AW77" s="39"/>
      <c r="AX77" s="40"/>
      <c r="AY77" s="40"/>
      <c r="AZ77" s="30"/>
      <c r="BA77" s="24"/>
      <c r="BB77" s="24"/>
      <c r="BC77" s="24"/>
      <c r="BD77" s="28"/>
      <c r="BE77" s="28"/>
      <c r="BF77" s="39"/>
    </row>
    <row r="78" spans="1:58" ht="12" customHeight="1">
      <c r="A78" s="36"/>
      <c r="B78" s="37"/>
      <c r="C78" s="37"/>
      <c r="D78" s="37"/>
      <c r="E78" s="37"/>
      <c r="F78" s="37"/>
      <c r="G78" s="37"/>
      <c r="H78" s="37"/>
      <c r="I78" s="37"/>
      <c r="J78" s="37"/>
      <c r="K78" s="37"/>
      <c r="L78" s="37"/>
      <c r="M78" s="37"/>
      <c r="N78" s="37"/>
      <c r="O78" s="37"/>
      <c r="P78" s="37"/>
      <c r="Q78" s="37"/>
      <c r="R78" s="37"/>
      <c r="S78" s="38"/>
      <c r="T78" s="38"/>
      <c r="U78" s="38"/>
      <c r="V78" s="38"/>
      <c r="W78" s="38"/>
      <c r="X78" s="38"/>
      <c r="Y78" s="3"/>
      <c r="Z78" s="8"/>
      <c r="AA78" s="9"/>
      <c r="AB78" s="10"/>
      <c r="AC78" s="10"/>
      <c r="AD78" s="10"/>
      <c r="AE78" s="10"/>
      <c r="AF78" s="10"/>
      <c r="AG78" s="10"/>
      <c r="AH78" s="10"/>
      <c r="AI78" s="10"/>
      <c r="AJ78" s="3"/>
      <c r="AK78" s="8"/>
      <c r="AL78" s="9"/>
      <c r="AM78" s="10"/>
      <c r="AN78" s="10"/>
      <c r="AO78" s="10"/>
      <c r="AP78" s="10"/>
      <c r="AQ78" s="10"/>
      <c r="AR78" s="10"/>
      <c r="AS78" s="10"/>
      <c r="AT78" s="10"/>
      <c r="AU78" s="34"/>
      <c r="AV78" s="34"/>
      <c r="AW78" s="39"/>
      <c r="AX78" s="40"/>
      <c r="AY78" s="40"/>
      <c r="AZ78" s="30"/>
      <c r="BA78" s="24"/>
      <c r="BB78" s="24"/>
      <c r="BC78" s="24"/>
      <c r="BD78" s="28"/>
      <c r="BE78" s="28"/>
      <c r="BF78" s="39"/>
    </row>
    <row r="79" spans="1:58" ht="12" customHeight="1">
      <c r="A79" s="36"/>
      <c r="B79" s="37"/>
      <c r="C79" s="37"/>
      <c r="D79" s="37"/>
      <c r="E79" s="37"/>
      <c r="F79" s="37"/>
      <c r="G79" s="37"/>
      <c r="H79" s="37"/>
      <c r="I79" s="37"/>
      <c r="J79" s="37"/>
      <c r="K79" s="37"/>
      <c r="L79" s="37"/>
      <c r="M79" s="37"/>
      <c r="N79" s="37"/>
      <c r="O79" s="37"/>
      <c r="P79" s="37"/>
      <c r="Q79" s="37"/>
      <c r="R79" s="37"/>
      <c r="S79" s="38"/>
      <c r="T79" s="38"/>
      <c r="U79" s="38"/>
      <c r="V79" s="38"/>
      <c r="W79" s="38"/>
      <c r="X79" s="38"/>
      <c r="Y79" s="3"/>
      <c r="Z79" s="8"/>
      <c r="AA79" s="9"/>
      <c r="AB79" s="10"/>
      <c r="AC79" s="10"/>
      <c r="AD79" s="10"/>
      <c r="AE79" s="10"/>
      <c r="AF79" s="10"/>
      <c r="AG79" s="10"/>
      <c r="AH79" s="10"/>
      <c r="AI79" s="10"/>
      <c r="AJ79" s="3"/>
      <c r="AK79" s="8"/>
      <c r="AL79" s="9"/>
      <c r="AM79" s="10"/>
      <c r="AN79" s="10"/>
      <c r="AO79" s="10"/>
      <c r="AP79" s="10"/>
      <c r="AQ79" s="10"/>
      <c r="AR79" s="10"/>
      <c r="AS79" s="10"/>
      <c r="AT79" s="10"/>
      <c r="AU79" s="34"/>
      <c r="AV79" s="34"/>
      <c r="AW79" s="39"/>
      <c r="AX79" s="40"/>
      <c r="AY79" s="40"/>
      <c r="AZ79" s="30"/>
      <c r="BA79" s="24"/>
      <c r="BB79" s="24"/>
      <c r="BC79" s="24"/>
      <c r="BD79" s="28"/>
      <c r="BE79" s="28"/>
      <c r="BF79" s="39"/>
    </row>
    <row r="80" spans="1:58" ht="12" customHeight="1">
      <c r="A80" s="36"/>
      <c r="B80" s="37"/>
      <c r="C80" s="37"/>
      <c r="D80" s="37"/>
      <c r="E80" s="37"/>
      <c r="F80" s="37"/>
      <c r="G80" s="37"/>
      <c r="H80" s="37"/>
      <c r="I80" s="37"/>
      <c r="J80" s="37"/>
      <c r="K80" s="37"/>
      <c r="L80" s="37"/>
      <c r="M80" s="37"/>
      <c r="N80" s="37"/>
      <c r="O80" s="37"/>
      <c r="P80" s="37"/>
      <c r="Q80" s="37"/>
      <c r="R80" s="37"/>
      <c r="S80" s="38"/>
      <c r="T80" s="38"/>
      <c r="U80" s="38"/>
      <c r="V80" s="38"/>
      <c r="W80" s="38"/>
      <c r="X80" s="38"/>
      <c r="Y80" s="3"/>
      <c r="Z80" s="8"/>
      <c r="AA80" s="9"/>
      <c r="AB80" s="10"/>
      <c r="AC80" s="10"/>
      <c r="AD80" s="10"/>
      <c r="AE80" s="10"/>
      <c r="AF80" s="10"/>
      <c r="AG80" s="10"/>
      <c r="AH80" s="10"/>
      <c r="AI80" s="10"/>
      <c r="AJ80" s="3"/>
      <c r="AK80" s="8"/>
      <c r="AL80" s="9"/>
      <c r="AM80" s="10"/>
      <c r="AN80" s="10"/>
      <c r="AO80" s="10"/>
      <c r="AP80" s="10"/>
      <c r="AQ80" s="10"/>
      <c r="AR80" s="10"/>
      <c r="AS80" s="10"/>
      <c r="AT80" s="10"/>
      <c r="AU80" s="34"/>
      <c r="AV80" s="34"/>
      <c r="AW80" s="39"/>
      <c r="AX80" s="40"/>
      <c r="AY80" s="40"/>
      <c r="AZ80" s="30"/>
      <c r="BA80" s="24"/>
      <c r="BB80" s="24"/>
      <c r="BC80" s="24"/>
      <c r="BD80" s="28"/>
      <c r="BE80" s="28"/>
      <c r="BF80" s="39"/>
    </row>
    <row r="81" spans="1:58" ht="12" customHeight="1">
      <c r="A81" s="36"/>
      <c r="B81" s="37"/>
      <c r="C81" s="37"/>
      <c r="D81" s="37"/>
      <c r="E81" s="37"/>
      <c r="F81" s="37"/>
      <c r="G81" s="37"/>
      <c r="H81" s="37"/>
      <c r="I81" s="37"/>
      <c r="J81" s="37"/>
      <c r="K81" s="37"/>
      <c r="L81" s="37"/>
      <c r="M81" s="37"/>
      <c r="N81" s="37"/>
      <c r="O81" s="37"/>
      <c r="P81" s="37"/>
      <c r="Q81" s="37"/>
      <c r="R81" s="37"/>
      <c r="S81" s="38"/>
      <c r="T81" s="38"/>
      <c r="U81" s="38"/>
      <c r="V81" s="38"/>
      <c r="W81" s="38"/>
      <c r="X81" s="38"/>
      <c r="Y81" s="3"/>
      <c r="Z81" s="8"/>
      <c r="AA81" s="9"/>
      <c r="AB81" s="10"/>
      <c r="AC81" s="10"/>
      <c r="AD81" s="10"/>
      <c r="AE81" s="10"/>
      <c r="AF81" s="10"/>
      <c r="AG81" s="10"/>
      <c r="AH81" s="10"/>
      <c r="AI81" s="10"/>
      <c r="AJ81" s="3"/>
      <c r="AK81" s="8"/>
      <c r="AL81" s="9"/>
      <c r="AM81" s="10"/>
      <c r="AN81" s="10"/>
      <c r="AO81" s="10"/>
      <c r="AP81" s="10"/>
      <c r="AQ81" s="10"/>
      <c r="AR81" s="10"/>
      <c r="AS81" s="10"/>
      <c r="AT81" s="10"/>
      <c r="AU81" s="34"/>
      <c r="AV81" s="34"/>
      <c r="AW81" s="39"/>
      <c r="AX81" s="40"/>
      <c r="AY81" s="40"/>
      <c r="AZ81" s="40"/>
      <c r="BA81" s="40"/>
      <c r="BB81" s="39"/>
      <c r="BC81" s="39"/>
      <c r="BD81" s="39"/>
      <c r="BE81" s="39"/>
      <c r="BF81" s="39"/>
    </row>
    <row r="82" spans="1:58" ht="12" customHeight="1">
      <c r="A82" s="36"/>
      <c r="B82" s="37"/>
      <c r="C82" s="37"/>
      <c r="D82" s="37"/>
      <c r="E82" s="37"/>
      <c r="F82" s="37"/>
      <c r="G82" s="37"/>
      <c r="H82" s="37"/>
      <c r="I82" s="37"/>
      <c r="J82" s="37"/>
      <c r="K82" s="37"/>
      <c r="L82" s="37"/>
      <c r="M82" s="37"/>
      <c r="N82" s="37"/>
      <c r="O82" s="37"/>
      <c r="P82" s="37"/>
      <c r="Q82" s="37"/>
      <c r="R82" s="37"/>
      <c r="S82" s="38"/>
      <c r="T82" s="38"/>
      <c r="U82" s="38"/>
      <c r="V82" s="38"/>
      <c r="W82" s="38"/>
      <c r="X82" s="38"/>
      <c r="Y82" s="3"/>
      <c r="Z82" s="8"/>
      <c r="AA82" s="9"/>
      <c r="AB82" s="10"/>
      <c r="AC82" s="10"/>
      <c r="AD82" s="10"/>
      <c r="AE82" s="10"/>
      <c r="AF82" s="10"/>
      <c r="AG82" s="10"/>
      <c r="AH82" s="10"/>
      <c r="AI82" s="10"/>
      <c r="AJ82" s="3"/>
      <c r="AK82" s="8"/>
      <c r="AL82" s="9"/>
      <c r="AM82" s="10"/>
      <c r="AN82" s="10"/>
      <c r="AO82" s="10"/>
      <c r="AP82" s="10"/>
      <c r="AQ82" s="10"/>
      <c r="AR82" s="10"/>
      <c r="AS82" s="10"/>
      <c r="AT82" s="10"/>
      <c r="AU82" s="34"/>
      <c r="AV82" s="34"/>
      <c r="AW82" s="39"/>
      <c r="AX82" s="40"/>
      <c r="AY82" s="40"/>
      <c r="AZ82" s="40"/>
      <c r="BA82" s="40"/>
      <c r="BB82" s="39"/>
      <c r="BC82" s="39"/>
      <c r="BD82" s="39"/>
      <c r="BE82" s="39"/>
      <c r="BF82" s="39"/>
    </row>
    <row r="83" spans="1:58" ht="12" customHeight="1">
      <c r="A83" s="36"/>
      <c r="B83" s="37"/>
      <c r="C83" s="37"/>
      <c r="D83" s="37"/>
      <c r="E83" s="37"/>
      <c r="F83" s="37"/>
      <c r="G83" s="37"/>
      <c r="H83" s="37"/>
      <c r="I83" s="37"/>
      <c r="J83" s="37"/>
      <c r="K83" s="37"/>
      <c r="L83" s="37"/>
      <c r="M83" s="37"/>
      <c r="N83" s="37"/>
      <c r="O83" s="37"/>
      <c r="P83" s="37"/>
      <c r="Q83" s="37"/>
      <c r="R83" s="37"/>
      <c r="S83" s="38"/>
      <c r="T83" s="38"/>
      <c r="U83" s="38"/>
      <c r="V83" s="38"/>
      <c r="W83" s="38"/>
      <c r="X83" s="38"/>
      <c r="Y83" s="3"/>
      <c r="Z83" s="8"/>
      <c r="AA83" s="9"/>
      <c r="AB83" s="10"/>
      <c r="AC83" s="10"/>
      <c r="AD83" s="10"/>
      <c r="AE83" s="10"/>
      <c r="AF83" s="10"/>
      <c r="AG83" s="10"/>
      <c r="AH83" s="10"/>
      <c r="AI83" s="10"/>
      <c r="AJ83" s="3"/>
      <c r="AK83" s="8"/>
      <c r="AL83" s="9"/>
      <c r="AM83" s="10"/>
      <c r="AN83" s="10"/>
      <c r="AO83" s="10"/>
      <c r="AP83" s="10"/>
      <c r="AQ83" s="10"/>
      <c r="AR83" s="10"/>
      <c r="AS83" s="10"/>
      <c r="AT83" s="10"/>
      <c r="AU83" s="34"/>
      <c r="AV83" s="34"/>
      <c r="AW83" s="39"/>
      <c r="AX83" s="40"/>
      <c r="AY83" s="40"/>
      <c r="AZ83" s="40"/>
      <c r="BA83" s="40"/>
      <c r="BB83" s="39"/>
      <c r="BC83" s="39"/>
      <c r="BD83" s="39"/>
      <c r="BE83" s="39"/>
      <c r="BF83" s="39"/>
    </row>
    <row r="84" spans="1:58" ht="12" customHeight="1">
      <c r="A84" s="36"/>
      <c r="B84" s="37"/>
      <c r="C84" s="37"/>
      <c r="D84" s="37"/>
      <c r="E84" s="37"/>
      <c r="F84" s="37"/>
      <c r="G84" s="37"/>
      <c r="H84" s="37"/>
      <c r="I84" s="37"/>
      <c r="J84" s="37"/>
      <c r="K84" s="37"/>
      <c r="L84" s="37"/>
      <c r="M84" s="37"/>
      <c r="N84" s="37"/>
      <c r="O84" s="37"/>
      <c r="P84" s="37"/>
      <c r="Q84" s="37"/>
      <c r="R84" s="37"/>
      <c r="S84" s="38"/>
      <c r="T84" s="38"/>
      <c r="U84" s="38"/>
      <c r="V84" s="38"/>
      <c r="W84" s="38"/>
      <c r="X84" s="38"/>
      <c r="Y84" s="3"/>
      <c r="Z84" s="8"/>
      <c r="AA84" s="9"/>
      <c r="AB84" s="10"/>
      <c r="AC84" s="10"/>
      <c r="AD84" s="10"/>
      <c r="AE84" s="10"/>
      <c r="AF84" s="10"/>
      <c r="AG84" s="10"/>
      <c r="AH84" s="10"/>
      <c r="AI84" s="10"/>
      <c r="AJ84" s="3"/>
      <c r="AK84" s="8"/>
      <c r="AL84" s="9"/>
      <c r="AM84" s="10"/>
      <c r="AN84" s="10"/>
      <c r="AO84" s="10"/>
      <c r="AP84" s="10"/>
      <c r="AQ84" s="10"/>
      <c r="AR84" s="10"/>
      <c r="AS84" s="10"/>
      <c r="AT84" s="10"/>
      <c r="AU84" s="34"/>
      <c r="AV84" s="34"/>
      <c r="AW84" s="39"/>
      <c r="AX84" s="40"/>
      <c r="AY84" s="40"/>
      <c r="AZ84" s="40"/>
      <c r="BA84" s="40"/>
      <c r="BB84" s="39"/>
      <c r="BC84" s="39"/>
      <c r="BD84" s="39"/>
      <c r="BE84" s="39"/>
      <c r="BF84" s="39"/>
    </row>
    <row r="85" spans="1:58" ht="12" customHeight="1">
      <c r="A85" s="36"/>
      <c r="B85" s="37"/>
      <c r="C85" s="37"/>
      <c r="D85" s="37"/>
      <c r="E85" s="37"/>
      <c r="F85" s="37"/>
      <c r="G85" s="37"/>
      <c r="H85" s="37"/>
      <c r="I85" s="37"/>
      <c r="J85" s="37"/>
      <c r="K85" s="37"/>
      <c r="L85" s="37"/>
      <c r="M85" s="37"/>
      <c r="N85" s="37"/>
      <c r="O85" s="37"/>
      <c r="P85" s="37"/>
      <c r="Q85" s="37"/>
      <c r="R85" s="37"/>
      <c r="S85" s="38"/>
      <c r="T85" s="38"/>
      <c r="U85" s="38"/>
      <c r="V85" s="38"/>
      <c r="W85" s="38"/>
      <c r="X85" s="38"/>
      <c r="Y85" s="3"/>
      <c r="Z85" s="8"/>
      <c r="AA85" s="9"/>
      <c r="AB85" s="10"/>
      <c r="AC85" s="10"/>
      <c r="AD85" s="10"/>
      <c r="AE85" s="10"/>
      <c r="AF85" s="10"/>
      <c r="AG85" s="10"/>
      <c r="AH85" s="10"/>
      <c r="AI85" s="10"/>
      <c r="AJ85" s="3"/>
      <c r="AK85" s="8"/>
      <c r="AL85" s="9"/>
      <c r="AM85" s="10"/>
      <c r="AN85" s="10"/>
      <c r="AO85" s="10"/>
      <c r="AP85" s="10"/>
      <c r="AQ85" s="10"/>
      <c r="AR85" s="10"/>
      <c r="AS85" s="10"/>
      <c r="AT85" s="10"/>
      <c r="AU85" s="34"/>
      <c r="AV85" s="34"/>
      <c r="AW85" s="39"/>
      <c r="AX85" s="40"/>
      <c r="AY85" s="40"/>
      <c r="AZ85" s="40"/>
      <c r="BA85" s="40"/>
      <c r="BB85" s="39"/>
      <c r="BC85" s="39"/>
      <c r="BD85" s="39"/>
      <c r="BE85" s="39"/>
      <c r="BF85" s="39"/>
    </row>
    <row r="86" spans="1:58" ht="12" customHeight="1">
      <c r="A86" s="36"/>
      <c r="B86" s="37"/>
      <c r="C86" s="37"/>
      <c r="D86" s="37"/>
      <c r="E86" s="37"/>
      <c r="F86" s="37"/>
      <c r="G86" s="37"/>
      <c r="H86" s="37"/>
      <c r="I86" s="37"/>
      <c r="J86" s="37"/>
      <c r="K86" s="37"/>
      <c r="L86" s="37"/>
      <c r="M86" s="37"/>
      <c r="N86" s="37"/>
      <c r="O86" s="37"/>
      <c r="P86" s="37"/>
      <c r="Q86" s="37"/>
      <c r="R86" s="37"/>
      <c r="S86" s="38"/>
      <c r="T86" s="38"/>
      <c r="U86" s="38"/>
      <c r="V86" s="38"/>
      <c r="W86" s="38"/>
      <c r="X86" s="38"/>
      <c r="Y86" s="3"/>
      <c r="Z86" s="8"/>
      <c r="AA86" s="9"/>
      <c r="AB86" s="10"/>
      <c r="AC86" s="10"/>
      <c r="AD86" s="10"/>
      <c r="AE86" s="10"/>
      <c r="AF86" s="10"/>
      <c r="AG86" s="10"/>
      <c r="AH86" s="10"/>
      <c r="AI86" s="10"/>
      <c r="AJ86" s="3"/>
      <c r="AK86" s="8"/>
      <c r="AL86" s="9"/>
      <c r="AM86" s="10"/>
      <c r="AN86" s="10"/>
      <c r="AO86" s="10"/>
      <c r="AP86" s="10"/>
      <c r="AQ86" s="10"/>
      <c r="AR86" s="10"/>
      <c r="AS86" s="10"/>
      <c r="AT86" s="10"/>
      <c r="AU86" s="34"/>
      <c r="AV86" s="34"/>
      <c r="AW86" s="39"/>
      <c r="AX86" s="40"/>
      <c r="AY86" s="40"/>
      <c r="AZ86" s="40"/>
      <c r="BA86" s="40"/>
      <c r="BB86" s="39"/>
      <c r="BC86" s="39"/>
      <c r="BD86" s="39"/>
      <c r="BE86" s="39"/>
      <c r="BF86" s="39"/>
    </row>
    <row r="87" spans="1:58" ht="12" customHeight="1">
      <c r="A87" s="36"/>
      <c r="B87" s="37"/>
      <c r="C87" s="37"/>
      <c r="D87" s="37"/>
      <c r="E87" s="37"/>
      <c r="F87" s="37"/>
      <c r="G87" s="37"/>
      <c r="H87" s="37"/>
      <c r="I87" s="37"/>
      <c r="J87" s="37"/>
      <c r="K87" s="37"/>
      <c r="L87" s="37"/>
      <c r="M87" s="37"/>
      <c r="N87" s="37"/>
      <c r="O87" s="37"/>
      <c r="P87" s="37"/>
      <c r="Q87" s="37"/>
      <c r="R87" s="37"/>
      <c r="S87" s="38"/>
      <c r="T87" s="38"/>
      <c r="U87" s="38"/>
      <c r="V87" s="38"/>
      <c r="W87" s="38"/>
      <c r="X87" s="38"/>
      <c r="Y87" s="3"/>
      <c r="Z87" s="8"/>
      <c r="AA87" s="9"/>
      <c r="AB87" s="10"/>
      <c r="AC87" s="10"/>
      <c r="AD87" s="10"/>
      <c r="AE87" s="10"/>
      <c r="AF87" s="10"/>
      <c r="AG87" s="10"/>
      <c r="AH87" s="10"/>
      <c r="AI87" s="10"/>
      <c r="AJ87" s="3"/>
      <c r="AK87" s="8"/>
      <c r="AL87" s="9"/>
      <c r="AM87" s="10"/>
      <c r="AN87" s="10"/>
      <c r="AO87" s="10"/>
      <c r="AP87" s="10"/>
      <c r="AQ87" s="10"/>
      <c r="AR87" s="10"/>
      <c r="AS87" s="10"/>
      <c r="AT87" s="10"/>
      <c r="AU87" s="34"/>
      <c r="AV87" s="34"/>
      <c r="AW87" s="39"/>
      <c r="AX87" s="40"/>
      <c r="AY87" s="40"/>
      <c r="AZ87" s="40"/>
      <c r="BA87" s="40"/>
      <c r="BB87" s="39"/>
      <c r="BC87" s="39"/>
      <c r="BD87" s="39"/>
      <c r="BE87" s="39"/>
      <c r="BF87" s="39"/>
    </row>
    <row r="88" spans="1:58" ht="12" customHeight="1">
      <c r="A88" s="36"/>
      <c r="B88" s="37"/>
      <c r="C88" s="37"/>
      <c r="D88" s="37"/>
      <c r="E88" s="37"/>
      <c r="F88" s="37"/>
      <c r="G88" s="37"/>
      <c r="H88" s="37"/>
      <c r="I88" s="37"/>
      <c r="J88" s="37"/>
      <c r="K88" s="37"/>
      <c r="L88" s="37"/>
      <c r="M88" s="37"/>
      <c r="N88" s="37"/>
      <c r="O88" s="37"/>
      <c r="P88" s="37"/>
      <c r="Q88" s="37"/>
      <c r="R88" s="37"/>
      <c r="S88" s="38"/>
      <c r="T88" s="38"/>
      <c r="U88" s="38"/>
      <c r="V88" s="38"/>
      <c r="W88" s="38"/>
      <c r="X88" s="38"/>
      <c r="Y88" s="3"/>
      <c r="Z88" s="8"/>
      <c r="AA88" s="9"/>
      <c r="AB88" s="10"/>
      <c r="AC88" s="10"/>
      <c r="AD88" s="10"/>
      <c r="AE88" s="10"/>
      <c r="AF88" s="10"/>
      <c r="AG88" s="10"/>
      <c r="AH88" s="10"/>
      <c r="AI88" s="10"/>
      <c r="AJ88" s="3"/>
      <c r="AK88" s="8"/>
      <c r="AL88" s="9"/>
      <c r="AM88" s="10"/>
      <c r="AN88" s="10"/>
      <c r="AO88" s="10"/>
      <c r="AP88" s="10"/>
      <c r="AQ88" s="10"/>
      <c r="AR88" s="10"/>
      <c r="AS88" s="10"/>
      <c r="AT88" s="10"/>
      <c r="AU88" s="34"/>
      <c r="AV88" s="34"/>
      <c r="AW88" s="39"/>
      <c r="AX88" s="40"/>
      <c r="AY88" s="40"/>
      <c r="AZ88" s="40"/>
      <c r="BA88" s="40"/>
      <c r="BB88" s="39"/>
      <c r="BC88" s="39"/>
      <c r="BD88" s="39"/>
      <c r="BE88" s="39"/>
      <c r="BF88" s="39"/>
    </row>
    <row r="89" spans="1:58" ht="12" customHeight="1">
      <c r="A89" s="36"/>
      <c r="B89" s="37"/>
      <c r="C89" s="37"/>
      <c r="D89" s="37"/>
      <c r="E89" s="37"/>
      <c r="F89" s="37"/>
      <c r="G89" s="37"/>
      <c r="H89" s="37"/>
      <c r="I89" s="37"/>
      <c r="J89" s="37"/>
      <c r="K89" s="37"/>
      <c r="L89" s="37"/>
      <c r="M89" s="37"/>
      <c r="N89" s="37"/>
      <c r="O89" s="37"/>
      <c r="P89" s="37"/>
      <c r="Q89" s="37"/>
      <c r="R89" s="37"/>
      <c r="S89" s="38"/>
      <c r="T89" s="38"/>
      <c r="U89" s="38"/>
      <c r="V89" s="38"/>
      <c r="W89" s="38"/>
      <c r="X89" s="38"/>
      <c r="Y89" s="3"/>
      <c r="Z89" s="8"/>
      <c r="AA89" s="9"/>
      <c r="AB89" s="10"/>
      <c r="AC89" s="10"/>
      <c r="AD89" s="10"/>
      <c r="AE89" s="10"/>
      <c r="AF89" s="10"/>
      <c r="AG89" s="10"/>
      <c r="AH89" s="10"/>
      <c r="AI89" s="10"/>
      <c r="AJ89" s="3"/>
      <c r="AK89" s="8"/>
      <c r="AL89" s="9"/>
      <c r="AM89" s="10"/>
      <c r="AN89" s="10"/>
      <c r="AO89" s="10"/>
      <c r="AP89" s="10"/>
      <c r="AQ89" s="10"/>
      <c r="AR89" s="10"/>
      <c r="AS89" s="10"/>
      <c r="AT89" s="10"/>
      <c r="AU89" s="34"/>
      <c r="AV89" s="34"/>
      <c r="AW89" s="39"/>
      <c r="AX89" s="40"/>
      <c r="AY89" s="40"/>
      <c r="AZ89" s="40"/>
      <c r="BA89" s="40"/>
      <c r="BB89" s="39"/>
      <c r="BC89" s="39"/>
      <c r="BD89" s="39"/>
      <c r="BE89" s="39"/>
      <c r="BF89" s="39"/>
    </row>
    <row r="90" spans="1:58" ht="12" customHeight="1">
      <c r="A90" s="36"/>
      <c r="B90" s="37"/>
      <c r="C90" s="37"/>
      <c r="D90" s="37"/>
      <c r="E90" s="37"/>
      <c r="F90" s="37"/>
      <c r="G90" s="37"/>
      <c r="H90" s="37"/>
      <c r="I90" s="37"/>
      <c r="J90" s="37"/>
      <c r="K90" s="37"/>
      <c r="L90" s="37"/>
      <c r="M90" s="37"/>
      <c r="N90" s="37"/>
      <c r="O90" s="37"/>
      <c r="P90" s="37"/>
      <c r="Q90" s="37"/>
      <c r="R90" s="37"/>
      <c r="S90" s="38"/>
      <c r="T90" s="38"/>
      <c r="U90" s="38"/>
      <c r="V90" s="38"/>
      <c r="W90" s="38"/>
      <c r="X90" s="38"/>
      <c r="Y90" s="3"/>
      <c r="Z90" s="8"/>
      <c r="AA90" s="9"/>
      <c r="AB90" s="10"/>
      <c r="AC90" s="10"/>
      <c r="AD90" s="10"/>
      <c r="AE90" s="10"/>
      <c r="AF90" s="10"/>
      <c r="AG90" s="10"/>
      <c r="AH90" s="10"/>
      <c r="AI90" s="10"/>
      <c r="AJ90" s="3"/>
      <c r="AK90" s="8"/>
      <c r="AL90" s="9"/>
      <c r="AM90" s="10"/>
      <c r="AN90" s="10"/>
      <c r="AO90" s="10"/>
      <c r="AP90" s="10"/>
      <c r="AQ90" s="10"/>
      <c r="AR90" s="10"/>
      <c r="AS90" s="10"/>
      <c r="AT90" s="10"/>
      <c r="AU90" s="34"/>
      <c r="AV90" s="34"/>
      <c r="AW90" s="39"/>
      <c r="AX90" s="40"/>
      <c r="AY90" s="40"/>
      <c r="AZ90" s="40"/>
      <c r="BA90" s="40"/>
      <c r="BB90" s="39"/>
      <c r="BC90" s="39"/>
      <c r="BD90" s="39"/>
      <c r="BE90" s="39"/>
      <c r="BF90" s="39"/>
    </row>
    <row r="91" spans="1:58" ht="12" customHeight="1">
      <c r="A91" s="36"/>
      <c r="B91" s="37"/>
      <c r="C91" s="37"/>
      <c r="D91" s="37"/>
      <c r="E91" s="37"/>
      <c r="F91" s="37"/>
      <c r="G91" s="37"/>
      <c r="H91" s="37"/>
      <c r="I91" s="37"/>
      <c r="J91" s="37"/>
      <c r="K91" s="37"/>
      <c r="L91" s="37"/>
      <c r="M91" s="37"/>
      <c r="N91" s="37"/>
      <c r="O91" s="37"/>
      <c r="P91" s="37"/>
      <c r="Q91" s="37"/>
      <c r="R91" s="37"/>
      <c r="S91" s="38"/>
      <c r="T91" s="38"/>
      <c r="U91" s="38"/>
      <c r="V91" s="38"/>
      <c r="W91" s="38"/>
      <c r="X91" s="38"/>
      <c r="Y91" s="3"/>
      <c r="Z91" s="8"/>
      <c r="AA91" s="9"/>
      <c r="AB91" s="10"/>
      <c r="AC91" s="10"/>
      <c r="AD91" s="10"/>
      <c r="AE91" s="10"/>
      <c r="AF91" s="10"/>
      <c r="AG91" s="10"/>
      <c r="AH91" s="10"/>
      <c r="AI91" s="10"/>
      <c r="AJ91" s="3"/>
      <c r="AK91" s="8"/>
      <c r="AL91" s="9"/>
      <c r="AM91" s="10"/>
      <c r="AN91" s="10"/>
      <c r="AO91" s="10"/>
      <c r="AP91" s="10"/>
      <c r="AQ91" s="10"/>
      <c r="AR91" s="10"/>
      <c r="AS91" s="10"/>
      <c r="AT91" s="10"/>
      <c r="AU91" s="34"/>
      <c r="AV91" s="34"/>
      <c r="AW91" s="39"/>
      <c r="AX91" s="40"/>
      <c r="AY91" s="40"/>
      <c r="AZ91" s="40"/>
      <c r="BA91" s="40"/>
      <c r="BB91" s="39"/>
      <c r="BC91" s="39"/>
      <c r="BD91" s="39"/>
      <c r="BE91" s="39"/>
      <c r="BF91" s="39"/>
    </row>
    <row r="92" spans="1:58" ht="12" customHeight="1">
      <c r="A92" s="36"/>
      <c r="B92" s="37"/>
      <c r="C92" s="37"/>
      <c r="D92" s="37"/>
      <c r="E92" s="37"/>
      <c r="F92" s="37"/>
      <c r="G92" s="37"/>
      <c r="H92" s="37"/>
      <c r="I92" s="37"/>
      <c r="J92" s="37"/>
      <c r="K92" s="37"/>
      <c r="L92" s="37"/>
      <c r="M92" s="37"/>
      <c r="N92" s="37"/>
      <c r="O92" s="37"/>
      <c r="P92" s="37"/>
      <c r="Q92" s="37"/>
      <c r="R92" s="37"/>
      <c r="S92" s="38"/>
      <c r="T92" s="38"/>
      <c r="U92" s="38"/>
      <c r="V92" s="38"/>
      <c r="W92" s="38"/>
      <c r="X92" s="38"/>
      <c r="Y92" s="3"/>
      <c r="Z92" s="8"/>
      <c r="AA92" s="9"/>
      <c r="AB92" s="10"/>
      <c r="AC92" s="10"/>
      <c r="AD92" s="10"/>
      <c r="AE92" s="10"/>
      <c r="AF92" s="10"/>
      <c r="AG92" s="10"/>
      <c r="AH92" s="10"/>
      <c r="AI92" s="10"/>
      <c r="AJ92" s="3"/>
      <c r="AK92" s="8"/>
      <c r="AL92" s="9"/>
      <c r="AM92" s="10"/>
      <c r="AN92" s="10"/>
      <c r="AO92" s="10"/>
      <c r="AP92" s="10"/>
      <c r="AQ92" s="10"/>
      <c r="AR92" s="10"/>
      <c r="AS92" s="10"/>
      <c r="AT92" s="10"/>
      <c r="AU92" s="34"/>
      <c r="AV92" s="34"/>
      <c r="AW92" s="39"/>
      <c r="AX92" s="40"/>
      <c r="AY92" s="40"/>
      <c r="AZ92" s="40"/>
      <c r="BA92" s="40"/>
      <c r="BB92" s="39"/>
      <c r="BC92" s="39"/>
      <c r="BD92" s="39"/>
      <c r="BE92" s="39"/>
      <c r="BF92" s="39"/>
    </row>
    <row r="93" spans="1:58" ht="12" customHeight="1">
      <c r="A93" s="36"/>
      <c r="B93" s="37"/>
      <c r="C93" s="37"/>
      <c r="D93" s="37"/>
      <c r="E93" s="37"/>
      <c r="F93" s="37"/>
      <c r="G93" s="37"/>
      <c r="H93" s="37"/>
      <c r="I93" s="37"/>
      <c r="J93" s="37"/>
      <c r="K93" s="37"/>
      <c r="L93" s="37"/>
      <c r="M93" s="37"/>
      <c r="N93" s="37"/>
      <c r="O93" s="37"/>
      <c r="P93" s="37"/>
      <c r="Q93" s="37"/>
      <c r="R93" s="37"/>
      <c r="S93" s="38"/>
      <c r="T93" s="38"/>
      <c r="U93" s="38"/>
      <c r="V93" s="38"/>
      <c r="W93" s="38"/>
      <c r="X93" s="38"/>
      <c r="Y93" s="3"/>
      <c r="Z93" s="8"/>
      <c r="AA93" s="9"/>
      <c r="AB93" s="10"/>
      <c r="AC93" s="10"/>
      <c r="AD93" s="10"/>
      <c r="AE93" s="10"/>
      <c r="AF93" s="10"/>
      <c r="AG93" s="10"/>
      <c r="AH93" s="10"/>
      <c r="AI93" s="10"/>
      <c r="AJ93" s="3"/>
      <c r="AK93" s="8"/>
      <c r="AL93" s="9"/>
      <c r="AM93" s="10"/>
      <c r="AN93" s="10"/>
      <c r="AO93" s="10"/>
      <c r="AP93" s="10"/>
      <c r="AQ93" s="10"/>
      <c r="AR93" s="10"/>
      <c r="AS93" s="10"/>
      <c r="AT93" s="10"/>
      <c r="AU93" s="34"/>
      <c r="AV93" s="34"/>
      <c r="AW93" s="39"/>
      <c r="AX93" s="40"/>
      <c r="AY93" s="40"/>
      <c r="AZ93" s="40"/>
      <c r="BA93" s="40"/>
      <c r="BB93" s="39"/>
      <c r="BC93" s="39"/>
      <c r="BD93" s="39"/>
      <c r="BE93" s="39"/>
      <c r="BF93" s="39"/>
    </row>
    <row r="94" spans="1:58" ht="12" customHeight="1">
      <c r="A94" s="36"/>
      <c r="B94" s="37"/>
      <c r="C94" s="37"/>
      <c r="D94" s="37"/>
      <c r="E94" s="37"/>
      <c r="F94" s="37"/>
      <c r="G94" s="37"/>
      <c r="H94" s="37"/>
      <c r="I94" s="37"/>
      <c r="J94" s="37"/>
      <c r="K94" s="37"/>
      <c r="L94" s="37"/>
      <c r="M94" s="37"/>
      <c r="N94" s="37"/>
      <c r="O94" s="37"/>
      <c r="P94" s="37"/>
      <c r="Q94" s="37"/>
      <c r="R94" s="37"/>
      <c r="S94" s="38"/>
      <c r="T94" s="38"/>
      <c r="U94" s="38"/>
      <c r="V94" s="38"/>
      <c r="W94" s="38"/>
      <c r="X94" s="38"/>
      <c r="Y94" s="3"/>
      <c r="Z94" s="8"/>
      <c r="AA94" s="9"/>
      <c r="AB94" s="10"/>
      <c r="AC94" s="10"/>
      <c r="AD94" s="10"/>
      <c r="AE94" s="10"/>
      <c r="AF94" s="10"/>
      <c r="AG94" s="10"/>
      <c r="AH94" s="10"/>
      <c r="AI94" s="10"/>
      <c r="AJ94" s="3"/>
      <c r="AK94" s="8"/>
      <c r="AL94" s="9"/>
      <c r="AM94" s="10"/>
      <c r="AN94" s="10"/>
      <c r="AO94" s="10"/>
      <c r="AP94" s="10"/>
      <c r="AQ94" s="10"/>
      <c r="AR94" s="10"/>
      <c r="AS94" s="10"/>
      <c r="AT94" s="10"/>
      <c r="AU94" s="34"/>
      <c r="AV94" s="34"/>
      <c r="AW94" s="39"/>
      <c r="AX94" s="40"/>
      <c r="AY94" s="40"/>
      <c r="AZ94" s="40"/>
      <c r="BA94" s="40"/>
      <c r="BB94" s="39"/>
      <c r="BC94" s="39"/>
      <c r="BD94" s="39"/>
      <c r="BE94" s="39"/>
      <c r="BF94" s="39"/>
    </row>
    <row r="95" spans="1:58" ht="16.2">
      <c r="A95" s="36"/>
      <c r="B95" s="37"/>
      <c r="C95" s="37"/>
      <c r="D95" s="37"/>
      <c r="E95" s="37"/>
      <c r="F95" s="37"/>
      <c r="G95" s="37"/>
      <c r="H95" s="37"/>
      <c r="I95" s="37"/>
      <c r="J95" s="37"/>
      <c r="K95" s="37"/>
      <c r="L95" s="37"/>
      <c r="M95" s="37"/>
      <c r="N95" s="37"/>
      <c r="O95" s="37"/>
      <c r="P95" s="37"/>
      <c r="Q95" s="37"/>
      <c r="R95" s="37"/>
      <c r="S95" s="38"/>
      <c r="T95" s="38"/>
      <c r="U95" s="38"/>
      <c r="V95" s="38"/>
      <c r="W95" s="38"/>
      <c r="X95" s="38"/>
      <c r="Y95" s="3"/>
      <c r="Z95" s="8"/>
      <c r="AA95" s="9"/>
      <c r="AB95" s="10"/>
      <c r="AC95" s="10"/>
      <c r="AD95" s="10"/>
      <c r="AE95" s="10"/>
      <c r="AF95" s="10"/>
      <c r="AG95" s="10"/>
      <c r="AH95" s="10"/>
      <c r="AI95" s="10"/>
      <c r="AJ95" s="3"/>
      <c r="AK95" s="8"/>
      <c r="AL95" s="9"/>
      <c r="AM95" s="10"/>
      <c r="AN95" s="10"/>
      <c r="AO95" s="10"/>
      <c r="AP95" s="10"/>
      <c r="AQ95" s="10"/>
      <c r="AR95" s="10"/>
      <c r="AS95" s="10"/>
      <c r="AT95" s="10"/>
      <c r="AU95" s="34"/>
      <c r="AV95" s="34"/>
      <c r="AW95" s="39"/>
      <c r="AX95" s="40"/>
      <c r="AY95" s="40"/>
      <c r="AZ95" s="40"/>
      <c r="BA95" s="40"/>
      <c r="BB95" s="39"/>
      <c r="BC95" s="39"/>
      <c r="BD95" s="39"/>
      <c r="BE95" s="39"/>
      <c r="BF95" s="39"/>
    </row>
    <row r="96" spans="1:58" ht="16.2">
      <c r="AD96" s="39"/>
      <c r="AE96" s="39"/>
      <c r="AF96" s="39"/>
      <c r="AG96" s="39"/>
      <c r="AH96" s="39"/>
      <c r="AI96" s="39"/>
      <c r="AJ96" s="39"/>
      <c r="AK96" s="39"/>
      <c r="AL96" s="39"/>
      <c r="AM96" s="39"/>
      <c r="AN96" s="39"/>
      <c r="AO96" s="39"/>
      <c r="AP96" s="39"/>
      <c r="AQ96" s="39"/>
      <c r="AR96" s="34"/>
      <c r="AS96" s="34"/>
      <c r="AT96" s="39"/>
      <c r="AU96" s="34"/>
      <c r="AV96" s="34"/>
      <c r="AW96" s="39"/>
      <c r="AX96" s="40"/>
      <c r="AY96" s="40"/>
      <c r="AZ96" s="40"/>
      <c r="BA96" s="40"/>
      <c r="BB96" s="39"/>
      <c r="BC96" s="39"/>
      <c r="BD96" s="39"/>
      <c r="BE96" s="39"/>
      <c r="BF96" s="39"/>
    </row>
    <row r="97" spans="1:58" ht="16.2">
      <c r="A97" s="72" t="s">
        <v>66</v>
      </c>
      <c r="B97" s="41"/>
      <c r="C97" s="41"/>
      <c r="D97" s="42" t="s">
        <v>17</v>
      </c>
      <c r="E97" s="43" t="s">
        <v>18</v>
      </c>
      <c r="F97" s="43" t="s">
        <v>19</v>
      </c>
      <c r="G97" s="43" t="s">
        <v>20</v>
      </c>
      <c r="H97" s="43" t="s">
        <v>22</v>
      </c>
      <c r="I97" s="44"/>
      <c r="J97" s="44"/>
      <c r="K97" s="45" t="s">
        <v>24</v>
      </c>
      <c r="L97" s="44"/>
      <c r="M97" s="44"/>
      <c r="N97" s="44"/>
      <c r="O97" s="44"/>
      <c r="P97" s="44"/>
      <c r="Q97" s="44"/>
      <c r="R97" s="44"/>
      <c r="S97" s="44"/>
      <c r="T97" s="44"/>
      <c r="U97" s="44"/>
      <c r="V97" s="44"/>
      <c r="W97" s="44"/>
      <c r="X97" s="44"/>
      <c r="AD97" s="39"/>
      <c r="AE97" s="39"/>
      <c r="AF97" s="39"/>
      <c r="AG97" s="39"/>
      <c r="AH97" s="39"/>
      <c r="AI97" s="39"/>
      <c r="AJ97" s="39"/>
      <c r="AK97" s="39"/>
      <c r="AL97" s="39"/>
      <c r="AM97" s="39"/>
      <c r="AN97" s="39"/>
      <c r="AO97" s="39"/>
      <c r="AP97" s="39"/>
      <c r="AQ97" s="39"/>
      <c r="AR97" s="34"/>
      <c r="AS97" s="34"/>
      <c r="AT97" s="39"/>
      <c r="AU97" s="34"/>
      <c r="AV97" s="34"/>
      <c r="AW97" s="39"/>
      <c r="AX97" s="40"/>
      <c r="AY97" s="40"/>
      <c r="AZ97" s="40"/>
      <c r="BA97" s="40"/>
      <c r="BB97" s="39"/>
      <c r="BC97" s="39"/>
      <c r="BD97" s="39"/>
      <c r="BE97" s="39"/>
      <c r="BF97" s="39"/>
    </row>
    <row r="98" spans="1:58" ht="16.2">
      <c r="A98" s="72" t="s">
        <v>67</v>
      </c>
      <c r="B98" s="41"/>
      <c r="C98" s="41"/>
      <c r="D98" s="42">
        <v>1</v>
      </c>
      <c r="E98" s="46">
        <v>1</v>
      </c>
      <c r="F98" s="46">
        <v>0</v>
      </c>
      <c r="G98" s="44" t="s">
        <v>21</v>
      </c>
      <c r="H98" s="46">
        <v>1</v>
      </c>
      <c r="I98" s="44"/>
      <c r="J98" s="44"/>
      <c r="K98" s="45" t="s">
        <v>25</v>
      </c>
      <c r="L98" s="44"/>
      <c r="M98" s="44"/>
      <c r="N98" s="44"/>
      <c r="O98" s="44"/>
      <c r="P98" s="44"/>
      <c r="Q98" s="44"/>
      <c r="R98" s="44"/>
      <c r="S98" s="44"/>
      <c r="T98" s="44"/>
      <c r="U98" s="44"/>
      <c r="V98" s="44"/>
      <c r="W98" s="44"/>
      <c r="X98" s="44"/>
      <c r="AD98" s="39"/>
      <c r="AE98" s="39"/>
      <c r="AF98" s="39"/>
      <c r="AG98" s="39"/>
      <c r="AH98" s="39"/>
      <c r="AI98" s="39"/>
      <c r="AJ98" s="39"/>
      <c r="AK98" s="39"/>
      <c r="AL98" s="39"/>
      <c r="AM98" s="39"/>
      <c r="AN98" s="39"/>
      <c r="AO98" s="39"/>
      <c r="AP98" s="39"/>
      <c r="AQ98" s="39"/>
      <c r="AR98" s="34"/>
      <c r="AS98" s="34"/>
      <c r="AT98" s="39"/>
      <c r="AU98" s="34"/>
      <c r="AV98" s="34"/>
      <c r="AW98" s="39"/>
      <c r="AX98" s="40"/>
      <c r="AY98" s="40"/>
      <c r="AZ98" s="40"/>
      <c r="BA98" s="40"/>
      <c r="BB98" s="39"/>
      <c r="BC98" s="39"/>
      <c r="BD98" s="39"/>
      <c r="BE98" s="39"/>
      <c r="BF98" s="39"/>
    </row>
    <row r="99" spans="1:58" ht="16.2">
      <c r="A99" s="72" t="s">
        <v>68</v>
      </c>
      <c r="B99" s="41"/>
      <c r="C99" s="41"/>
      <c r="D99" s="42">
        <v>2</v>
      </c>
      <c r="E99" s="46">
        <v>2</v>
      </c>
      <c r="F99" s="46">
        <v>1</v>
      </c>
      <c r="G99" s="44"/>
      <c r="H99" s="46">
        <v>2</v>
      </c>
      <c r="I99" s="44"/>
      <c r="J99" s="44"/>
      <c r="K99" s="45" t="s">
        <v>26</v>
      </c>
      <c r="L99" s="44"/>
      <c r="M99" s="44"/>
      <c r="N99" s="44"/>
      <c r="O99" s="44"/>
      <c r="P99" s="44"/>
      <c r="Q99" s="44"/>
      <c r="R99" s="44"/>
      <c r="S99" s="44"/>
      <c r="T99" s="44"/>
      <c r="U99" s="44"/>
      <c r="V99" s="44"/>
      <c r="W99" s="44"/>
      <c r="X99" s="44"/>
      <c r="AD99" s="39"/>
      <c r="AE99" s="39"/>
      <c r="AF99" s="39"/>
      <c r="AG99" s="39"/>
      <c r="AH99" s="39"/>
      <c r="AI99" s="39"/>
      <c r="AJ99" s="39"/>
      <c r="AK99" s="39"/>
      <c r="AL99" s="39"/>
      <c r="AM99" s="39"/>
      <c r="AN99" s="39"/>
      <c r="AO99" s="39"/>
      <c r="AP99" s="39"/>
      <c r="AQ99" s="39"/>
      <c r="AR99" s="34"/>
      <c r="AS99" s="34"/>
      <c r="AT99" s="39"/>
      <c r="AU99" s="34"/>
      <c r="AV99" s="34"/>
      <c r="AW99" s="39"/>
      <c r="AX99" s="40"/>
      <c r="AY99" s="40"/>
      <c r="AZ99" s="40"/>
      <c r="BA99" s="40"/>
      <c r="BB99" s="39"/>
      <c r="BC99" s="39"/>
      <c r="BD99" s="39"/>
      <c r="BE99" s="39"/>
      <c r="BF99" s="39"/>
    </row>
    <row r="100" spans="1:58" ht="16.2">
      <c r="A100" s="72" t="s">
        <v>69</v>
      </c>
      <c r="B100" s="41"/>
      <c r="C100" s="41"/>
      <c r="D100" s="42">
        <v>3</v>
      </c>
      <c r="E100" s="46">
        <v>3</v>
      </c>
      <c r="F100" s="46">
        <v>2</v>
      </c>
      <c r="G100" s="44"/>
      <c r="H100" s="46">
        <v>3</v>
      </c>
      <c r="I100" s="44"/>
      <c r="J100" s="44"/>
      <c r="K100" s="45"/>
      <c r="L100" s="44"/>
      <c r="M100" s="44"/>
      <c r="N100" s="44"/>
      <c r="O100" s="44"/>
      <c r="P100" s="44"/>
      <c r="Q100" s="44"/>
      <c r="R100" s="44"/>
      <c r="S100" s="44"/>
      <c r="T100" s="44"/>
      <c r="U100" s="44"/>
      <c r="V100" s="44"/>
      <c r="W100" s="44"/>
      <c r="X100" s="44"/>
      <c r="AD100" s="39"/>
      <c r="AE100" s="39"/>
      <c r="AF100" s="39"/>
      <c r="AG100" s="39"/>
      <c r="AH100" s="39"/>
      <c r="AI100" s="39"/>
      <c r="AJ100" s="39"/>
      <c r="AK100" s="39"/>
      <c r="AL100" s="39"/>
      <c r="AM100" s="39"/>
      <c r="AN100" s="39"/>
      <c r="AO100" s="39"/>
      <c r="AP100" s="39"/>
      <c r="AQ100" s="39"/>
      <c r="AR100" s="34"/>
      <c r="AS100" s="34"/>
      <c r="AT100" s="39"/>
      <c r="AU100" s="34"/>
      <c r="AV100" s="34"/>
      <c r="AW100" s="39"/>
      <c r="AX100" s="40"/>
      <c r="AY100" s="40"/>
      <c r="AZ100" s="40"/>
      <c r="BA100" s="40"/>
      <c r="BB100" s="39"/>
      <c r="BC100" s="39"/>
      <c r="BD100" s="39"/>
      <c r="BE100" s="39"/>
      <c r="BF100" s="39"/>
    </row>
    <row r="101" spans="1:58" ht="16.2">
      <c r="A101" s="72" t="s">
        <v>70</v>
      </c>
      <c r="B101" s="41"/>
      <c r="C101" s="41"/>
      <c r="D101" s="42">
        <v>4</v>
      </c>
      <c r="E101" s="46">
        <v>4</v>
      </c>
      <c r="F101" s="44"/>
      <c r="G101" s="44"/>
      <c r="H101" s="46">
        <v>4</v>
      </c>
      <c r="I101" s="44"/>
      <c r="J101" s="44"/>
      <c r="K101" s="44"/>
      <c r="L101" s="44"/>
      <c r="M101" s="44"/>
      <c r="N101" s="44"/>
      <c r="O101" s="44"/>
      <c r="P101" s="44"/>
      <c r="Q101" s="44"/>
      <c r="R101" s="44"/>
      <c r="S101" s="44"/>
      <c r="T101" s="44"/>
      <c r="U101" s="44"/>
      <c r="V101" s="44"/>
      <c r="W101" s="44"/>
      <c r="X101" s="44"/>
      <c r="AD101" s="39"/>
      <c r="AE101" s="39"/>
      <c r="AF101" s="39"/>
      <c r="AG101" s="39"/>
      <c r="AH101" s="39"/>
      <c r="AI101" s="39"/>
      <c r="AJ101" s="39"/>
      <c r="AK101" s="39"/>
      <c r="AL101" s="39"/>
      <c r="AM101" s="39"/>
      <c r="AN101" s="39"/>
      <c r="AO101" s="39"/>
      <c r="AP101" s="39"/>
      <c r="AQ101" s="39"/>
      <c r="AR101" s="34"/>
      <c r="AS101" s="34"/>
      <c r="AT101" s="39"/>
      <c r="AU101" s="34"/>
      <c r="AV101" s="34"/>
      <c r="AW101" s="39"/>
      <c r="AX101" s="40"/>
      <c r="AY101" s="40"/>
      <c r="AZ101" s="40"/>
      <c r="BA101" s="40"/>
      <c r="BB101" s="39"/>
      <c r="BC101" s="39"/>
      <c r="BD101" s="39"/>
      <c r="BE101" s="39"/>
      <c r="BF101" s="39"/>
    </row>
    <row r="102" spans="1:58" ht="16.2">
      <c r="A102" s="72" t="s">
        <v>71</v>
      </c>
      <c r="B102" s="41"/>
      <c r="C102" s="41"/>
      <c r="D102" s="42">
        <v>5</v>
      </c>
      <c r="E102" s="46">
        <v>5</v>
      </c>
      <c r="F102" s="44"/>
      <c r="G102" s="44"/>
      <c r="H102" s="46">
        <v>5</v>
      </c>
      <c r="I102" s="44"/>
      <c r="J102" s="44"/>
      <c r="K102" s="44"/>
      <c r="L102" s="44"/>
      <c r="M102" s="44"/>
      <c r="N102" s="44"/>
      <c r="O102" s="44"/>
      <c r="P102" s="44"/>
      <c r="Q102" s="44"/>
      <c r="R102" s="44"/>
      <c r="S102" s="44"/>
      <c r="T102" s="44"/>
      <c r="U102" s="44"/>
      <c r="V102" s="44"/>
      <c r="W102" s="44"/>
      <c r="X102" s="44"/>
      <c r="AD102" s="39"/>
      <c r="AE102" s="39"/>
      <c r="AF102" s="39"/>
      <c r="AG102" s="39"/>
      <c r="AH102" s="39"/>
      <c r="AI102" s="39"/>
      <c r="AJ102" s="39"/>
      <c r="AK102" s="39"/>
      <c r="AL102" s="39"/>
      <c r="AM102" s="39"/>
      <c r="AN102" s="39"/>
      <c r="AO102" s="39"/>
      <c r="AP102" s="39"/>
      <c r="AQ102" s="39"/>
      <c r="AR102" s="34"/>
      <c r="AS102" s="34"/>
      <c r="AT102" s="39"/>
      <c r="AU102" s="34"/>
      <c r="AV102" s="34"/>
      <c r="AW102" s="39"/>
      <c r="AX102" s="40"/>
      <c r="AY102" s="40"/>
      <c r="AZ102" s="40"/>
      <c r="BA102" s="40"/>
      <c r="BB102" s="39"/>
      <c r="BC102" s="39"/>
      <c r="BD102" s="39"/>
      <c r="BE102" s="39"/>
      <c r="BF102" s="39"/>
    </row>
    <row r="103" spans="1:58" ht="16.2">
      <c r="A103" s="72" t="s">
        <v>72</v>
      </c>
      <c r="B103" s="41"/>
      <c r="C103" s="41"/>
      <c r="D103" s="42">
        <v>6</v>
      </c>
      <c r="E103" s="46">
        <v>6</v>
      </c>
      <c r="F103" s="44"/>
      <c r="G103" s="44"/>
      <c r="H103" s="46">
        <v>6</v>
      </c>
      <c r="I103" s="44"/>
      <c r="J103" s="44"/>
      <c r="K103" s="44"/>
      <c r="L103" s="44"/>
      <c r="M103" s="44"/>
      <c r="N103" s="44"/>
      <c r="O103" s="44"/>
      <c r="P103" s="44"/>
      <c r="Q103" s="44"/>
      <c r="R103" s="44"/>
      <c r="S103" s="44"/>
      <c r="T103" s="44"/>
      <c r="U103" s="44"/>
      <c r="V103" s="44"/>
      <c r="W103" s="44"/>
      <c r="X103" s="44"/>
      <c r="AU103" s="34"/>
      <c r="AV103" s="34"/>
      <c r="AW103" s="39"/>
      <c r="AX103" s="40"/>
      <c r="AY103" s="40"/>
      <c r="AZ103" s="40"/>
      <c r="BA103" s="40"/>
      <c r="BB103" s="39"/>
      <c r="BC103" s="39"/>
      <c r="BD103" s="39"/>
      <c r="BE103" s="39"/>
      <c r="BF103" s="39"/>
    </row>
    <row r="104" spans="1:58" ht="16.2">
      <c r="A104" s="72" t="s">
        <v>73</v>
      </c>
      <c r="B104" s="41"/>
      <c r="C104" s="41"/>
      <c r="D104" s="42">
        <v>7</v>
      </c>
      <c r="E104" s="46">
        <v>7</v>
      </c>
      <c r="F104" s="44"/>
      <c r="G104" s="44"/>
      <c r="H104" s="46">
        <v>7</v>
      </c>
      <c r="I104" s="44"/>
      <c r="J104" s="44"/>
      <c r="K104" s="44"/>
      <c r="L104" s="44"/>
      <c r="M104" s="44"/>
      <c r="N104" s="44"/>
      <c r="O104" s="44"/>
      <c r="P104" s="44"/>
      <c r="Q104" s="44"/>
      <c r="R104" s="44"/>
      <c r="S104" s="44"/>
      <c r="T104" s="44"/>
      <c r="U104" s="44"/>
      <c r="V104" s="44"/>
      <c r="W104" s="44"/>
      <c r="X104" s="44"/>
      <c r="AU104" s="34"/>
      <c r="AV104" s="34"/>
      <c r="AW104" s="39"/>
      <c r="AX104" s="40"/>
      <c r="AY104" s="40"/>
      <c r="AZ104" s="40"/>
      <c r="BA104" s="40"/>
      <c r="BB104" s="39"/>
      <c r="BC104" s="39"/>
      <c r="BD104" s="39"/>
      <c r="BE104" s="39"/>
      <c r="BF104" s="39"/>
    </row>
    <row r="105" spans="1:58" ht="16.2">
      <c r="A105" s="72" t="s">
        <v>74</v>
      </c>
      <c r="B105" s="41"/>
      <c r="C105" s="41"/>
      <c r="D105" s="42">
        <v>8</v>
      </c>
      <c r="E105" s="46">
        <v>8</v>
      </c>
      <c r="F105" s="44"/>
      <c r="G105" s="44"/>
      <c r="H105" s="46">
        <v>8</v>
      </c>
      <c r="I105" s="44"/>
      <c r="J105" s="44"/>
      <c r="K105" s="44"/>
      <c r="L105" s="44"/>
      <c r="M105" s="44"/>
      <c r="N105" s="44"/>
      <c r="O105" s="44"/>
      <c r="P105" s="44"/>
      <c r="Q105" s="44"/>
      <c r="R105" s="44"/>
      <c r="S105" s="44"/>
      <c r="T105" s="44"/>
      <c r="U105" s="44"/>
      <c r="V105" s="44"/>
      <c r="W105" s="44"/>
      <c r="X105" s="44"/>
      <c r="AU105" s="34"/>
      <c r="AV105" s="34"/>
      <c r="AW105" s="39"/>
      <c r="AX105" s="40"/>
      <c r="AY105" s="40"/>
      <c r="AZ105" s="40"/>
      <c r="BA105" s="40"/>
      <c r="BB105" s="39"/>
      <c r="BC105" s="39"/>
      <c r="BD105" s="39"/>
      <c r="BE105" s="39"/>
      <c r="BF105" s="39"/>
    </row>
    <row r="106" spans="1:58" ht="16.2">
      <c r="A106" s="73" t="s">
        <v>75</v>
      </c>
      <c r="B106" s="41"/>
      <c r="C106" s="41"/>
      <c r="D106" s="42">
        <v>9</v>
      </c>
      <c r="E106" s="46">
        <v>9</v>
      </c>
      <c r="F106" s="44"/>
      <c r="G106" s="44"/>
      <c r="H106" s="46">
        <v>9</v>
      </c>
      <c r="I106" s="44"/>
      <c r="J106" s="44"/>
      <c r="K106" s="44"/>
      <c r="L106" s="44"/>
      <c r="M106" s="44"/>
      <c r="N106" s="44"/>
      <c r="O106" s="44"/>
      <c r="P106" s="44"/>
      <c r="Q106" s="44"/>
      <c r="R106" s="44"/>
      <c r="S106" s="44"/>
      <c r="T106" s="44"/>
      <c r="U106" s="44"/>
      <c r="V106" s="44"/>
      <c r="W106" s="44"/>
      <c r="X106" s="44"/>
      <c r="AU106" s="34"/>
      <c r="AV106" s="34"/>
      <c r="AW106" s="39"/>
      <c r="AX106" s="40"/>
      <c r="AY106" s="40"/>
      <c r="AZ106" s="40"/>
      <c r="BA106" s="40"/>
      <c r="BB106" s="39"/>
      <c r="BC106" s="39"/>
      <c r="BD106" s="39"/>
      <c r="BE106" s="39"/>
      <c r="BF106" s="39"/>
    </row>
    <row r="107" spans="1:58">
      <c r="A107" s="73" t="s">
        <v>76</v>
      </c>
      <c r="B107" s="41"/>
      <c r="C107" s="41"/>
      <c r="D107" s="42">
        <v>10</v>
      </c>
      <c r="E107" s="46">
        <v>10</v>
      </c>
      <c r="F107" s="44"/>
      <c r="G107" s="44"/>
      <c r="H107" s="46">
        <v>10</v>
      </c>
      <c r="I107" s="44"/>
      <c r="J107" s="44"/>
      <c r="K107" s="44"/>
      <c r="L107" s="44"/>
      <c r="M107" s="44"/>
      <c r="N107" s="44"/>
      <c r="O107" s="44"/>
      <c r="P107" s="44"/>
      <c r="Q107" s="44"/>
      <c r="R107" s="44"/>
      <c r="S107" s="44"/>
      <c r="T107" s="44"/>
      <c r="U107" s="44"/>
      <c r="V107" s="44"/>
      <c r="W107" s="44"/>
      <c r="X107" s="44"/>
      <c r="AP107" s="2"/>
      <c r="AQ107" s="2"/>
      <c r="AR107" s="2"/>
      <c r="AS107" s="2"/>
      <c r="AT107" s="2"/>
    </row>
    <row r="108" spans="1:58">
      <c r="A108" s="41"/>
      <c r="B108" s="41"/>
      <c r="C108" s="41"/>
      <c r="D108" s="42">
        <v>11</v>
      </c>
      <c r="E108" s="46">
        <v>11</v>
      </c>
      <c r="F108" s="44"/>
      <c r="G108" s="44"/>
      <c r="H108" s="44"/>
      <c r="I108" s="44"/>
      <c r="J108" s="44"/>
      <c r="K108" s="44"/>
      <c r="L108" s="44"/>
      <c r="M108" s="44"/>
      <c r="N108" s="44"/>
      <c r="O108" s="44"/>
      <c r="P108" s="44"/>
      <c r="Q108" s="44"/>
      <c r="R108" s="44"/>
      <c r="S108" s="44"/>
      <c r="T108" s="44"/>
      <c r="U108" s="44"/>
      <c r="V108" s="44"/>
      <c r="W108" s="44"/>
      <c r="X108" s="44"/>
      <c r="AP108" s="2"/>
      <c r="AQ108" s="2"/>
      <c r="AR108" s="2"/>
      <c r="AS108" s="2"/>
      <c r="AT108" s="2"/>
    </row>
    <row r="109" spans="1:58">
      <c r="A109" s="41"/>
      <c r="B109" s="41"/>
      <c r="C109" s="41"/>
      <c r="D109" s="42">
        <v>12</v>
      </c>
      <c r="E109" s="46">
        <v>12</v>
      </c>
      <c r="F109" s="44"/>
      <c r="G109" s="44"/>
      <c r="H109" s="44"/>
      <c r="I109" s="44"/>
      <c r="J109" s="44"/>
      <c r="K109" s="44"/>
      <c r="L109" s="44"/>
      <c r="M109" s="44"/>
      <c r="N109" s="44"/>
      <c r="O109" s="44"/>
      <c r="P109" s="44"/>
      <c r="Q109" s="44"/>
      <c r="R109" s="44"/>
      <c r="S109" s="44"/>
      <c r="T109" s="44"/>
      <c r="U109" s="44"/>
      <c r="V109" s="44"/>
      <c r="W109" s="44"/>
      <c r="X109" s="44"/>
      <c r="AP109" s="2"/>
      <c r="AQ109" s="2"/>
      <c r="AR109" s="2"/>
      <c r="AS109" s="2"/>
      <c r="AT109" s="2"/>
    </row>
    <row r="110" spans="1:58">
      <c r="A110" s="41"/>
      <c r="B110" s="41"/>
      <c r="C110" s="41"/>
      <c r="D110" s="47"/>
      <c r="E110" s="46">
        <v>13</v>
      </c>
      <c r="F110" s="44"/>
      <c r="G110" s="44"/>
      <c r="H110" s="44"/>
      <c r="I110" s="44"/>
      <c r="J110" s="44"/>
      <c r="K110" s="44"/>
      <c r="L110" s="44"/>
      <c r="M110" s="44"/>
      <c r="N110" s="44"/>
      <c r="O110" s="44"/>
      <c r="P110" s="44"/>
      <c r="Q110" s="44"/>
      <c r="R110" s="44"/>
      <c r="S110" s="44"/>
      <c r="T110" s="44"/>
      <c r="U110" s="44"/>
      <c r="V110" s="44"/>
      <c r="W110" s="44"/>
      <c r="X110" s="44"/>
      <c r="AP110" s="2"/>
      <c r="AQ110" s="2"/>
      <c r="AR110" s="2"/>
      <c r="AS110" s="2"/>
      <c r="AT110" s="2"/>
    </row>
    <row r="111" spans="1:58">
      <c r="A111" s="41"/>
      <c r="B111" s="41"/>
      <c r="C111" s="41"/>
      <c r="D111" s="47"/>
      <c r="E111" s="46">
        <v>14</v>
      </c>
      <c r="F111" s="44"/>
      <c r="G111" s="44"/>
      <c r="H111" s="44"/>
      <c r="I111" s="44"/>
      <c r="J111" s="44"/>
      <c r="K111" s="44"/>
      <c r="L111" s="44"/>
      <c r="M111" s="44"/>
      <c r="N111" s="44"/>
      <c r="O111" s="44"/>
      <c r="P111" s="44"/>
      <c r="Q111" s="44"/>
      <c r="R111" s="44"/>
      <c r="S111" s="44"/>
      <c r="T111" s="44"/>
      <c r="U111" s="44"/>
      <c r="V111" s="44"/>
      <c r="W111" s="44"/>
      <c r="X111" s="44"/>
      <c r="AP111" s="2"/>
      <c r="AQ111" s="2"/>
      <c r="AR111" s="2"/>
      <c r="AS111" s="2"/>
      <c r="AT111" s="2"/>
      <c r="AU111" s="2"/>
      <c r="AV111" s="2"/>
      <c r="AW111" s="2"/>
      <c r="AX111" s="2"/>
      <c r="AY111" s="2"/>
      <c r="AZ111" s="2"/>
      <c r="BA111" s="2"/>
    </row>
    <row r="112" spans="1:58">
      <c r="A112" s="41"/>
      <c r="B112" s="41"/>
      <c r="C112" s="41"/>
      <c r="D112" s="47"/>
      <c r="E112" s="46">
        <v>15</v>
      </c>
      <c r="F112" s="44"/>
      <c r="G112" s="44"/>
      <c r="H112" s="44"/>
      <c r="I112" s="44"/>
      <c r="J112" s="44"/>
      <c r="K112" s="44"/>
      <c r="L112" s="44"/>
      <c r="M112" s="44"/>
      <c r="N112" s="44"/>
      <c r="O112" s="44"/>
      <c r="P112" s="44"/>
      <c r="Q112" s="44"/>
      <c r="R112" s="44"/>
      <c r="S112" s="44"/>
      <c r="T112" s="44"/>
      <c r="U112" s="44"/>
      <c r="V112" s="44"/>
      <c r="W112" s="44"/>
      <c r="X112" s="44"/>
      <c r="AP112" s="2"/>
      <c r="AQ112" s="2"/>
      <c r="AR112" s="2"/>
      <c r="AS112" s="2"/>
      <c r="AT112" s="2"/>
      <c r="AU112" s="2"/>
      <c r="AV112" s="2"/>
      <c r="AW112" s="2"/>
      <c r="AX112" s="2"/>
      <c r="AY112" s="2"/>
      <c r="AZ112" s="2"/>
      <c r="BA112" s="2"/>
    </row>
    <row r="113" spans="4:53">
      <c r="D113" s="44"/>
      <c r="E113" s="46">
        <v>16</v>
      </c>
      <c r="F113" s="44"/>
      <c r="G113" s="44"/>
      <c r="H113" s="44"/>
      <c r="I113" s="44"/>
      <c r="J113" s="44"/>
      <c r="K113" s="44"/>
      <c r="L113" s="44"/>
      <c r="M113" s="44"/>
      <c r="N113" s="44"/>
      <c r="O113" s="44"/>
      <c r="P113" s="44"/>
      <c r="Q113" s="44"/>
      <c r="R113" s="44"/>
      <c r="S113" s="44"/>
      <c r="T113" s="44"/>
      <c r="U113" s="44"/>
      <c r="V113" s="44"/>
      <c r="W113" s="44"/>
      <c r="X113" s="44"/>
      <c r="AU113" s="2"/>
      <c r="AV113" s="2"/>
      <c r="AW113" s="2"/>
      <c r="AX113" s="2"/>
      <c r="AY113" s="2"/>
      <c r="AZ113" s="2"/>
      <c r="BA113" s="2"/>
    </row>
    <row r="114" spans="4:53">
      <c r="D114" s="44"/>
      <c r="E114" s="46">
        <v>17</v>
      </c>
      <c r="F114" s="44"/>
      <c r="G114" s="44"/>
      <c r="H114" s="44"/>
      <c r="I114" s="44"/>
      <c r="J114" s="44"/>
      <c r="K114" s="44"/>
      <c r="L114" s="44"/>
      <c r="M114" s="44"/>
      <c r="N114" s="44"/>
      <c r="O114" s="44"/>
      <c r="P114" s="44"/>
      <c r="Q114" s="44"/>
      <c r="R114" s="44"/>
      <c r="S114" s="44"/>
      <c r="T114" s="44"/>
      <c r="U114" s="44"/>
      <c r="V114" s="44"/>
      <c r="W114" s="44"/>
      <c r="X114" s="44"/>
      <c r="AU114" s="2"/>
      <c r="AV114" s="2"/>
      <c r="AW114" s="2"/>
      <c r="AX114" s="2"/>
      <c r="AY114" s="2"/>
      <c r="AZ114" s="2"/>
      <c r="BA114" s="2"/>
    </row>
    <row r="115" spans="4:53">
      <c r="D115" s="44"/>
      <c r="E115" s="46">
        <v>18</v>
      </c>
      <c r="F115" s="44"/>
      <c r="G115" s="44"/>
      <c r="H115" s="44"/>
      <c r="I115" s="44"/>
      <c r="J115" s="44"/>
      <c r="K115" s="44"/>
      <c r="L115" s="44"/>
      <c r="M115" s="44"/>
      <c r="N115" s="44"/>
      <c r="O115" s="44"/>
      <c r="P115" s="44"/>
      <c r="Q115" s="44"/>
      <c r="R115" s="44"/>
      <c r="S115" s="44"/>
      <c r="T115" s="44"/>
      <c r="U115" s="44"/>
      <c r="V115" s="44"/>
      <c r="W115" s="44"/>
      <c r="X115" s="44"/>
      <c r="AU115" s="2"/>
      <c r="AV115" s="2"/>
      <c r="AW115" s="2"/>
      <c r="AX115" s="2"/>
      <c r="AY115" s="2"/>
      <c r="AZ115" s="2"/>
      <c r="BA115" s="2"/>
    </row>
    <row r="116" spans="4:53">
      <c r="D116" s="44"/>
      <c r="E116" s="46">
        <v>19</v>
      </c>
      <c r="F116" s="44"/>
      <c r="G116" s="44"/>
      <c r="H116" s="44"/>
      <c r="I116" s="44"/>
      <c r="J116" s="44"/>
      <c r="K116" s="44"/>
      <c r="L116" s="44"/>
      <c r="M116" s="44"/>
      <c r="N116" s="44"/>
      <c r="O116" s="44"/>
      <c r="P116" s="44"/>
      <c r="Q116" s="44"/>
      <c r="R116" s="44"/>
      <c r="S116" s="44"/>
      <c r="T116" s="44"/>
      <c r="U116" s="44"/>
      <c r="V116" s="44"/>
      <c r="W116" s="44"/>
      <c r="X116" s="44"/>
      <c r="AU116" s="2"/>
      <c r="AV116" s="2"/>
      <c r="AW116" s="2"/>
      <c r="AX116" s="2"/>
      <c r="AY116" s="2"/>
      <c r="AZ116" s="2"/>
      <c r="BA116" s="2"/>
    </row>
    <row r="117" spans="4:53">
      <c r="D117" s="44"/>
      <c r="E117" s="46">
        <v>20</v>
      </c>
      <c r="F117" s="44"/>
      <c r="G117" s="44"/>
      <c r="H117" s="44"/>
      <c r="I117" s="44"/>
      <c r="J117" s="44"/>
      <c r="K117" s="44"/>
      <c r="L117" s="44"/>
      <c r="M117" s="44"/>
      <c r="N117" s="44"/>
      <c r="O117" s="44"/>
      <c r="P117" s="44"/>
      <c r="Q117" s="44"/>
      <c r="R117" s="44"/>
      <c r="S117" s="44"/>
      <c r="T117" s="44"/>
      <c r="U117" s="44"/>
      <c r="V117" s="44"/>
      <c r="W117" s="44"/>
      <c r="X117" s="44"/>
    </row>
    <row r="118" spans="4:53">
      <c r="D118" s="44"/>
      <c r="E118" s="46">
        <v>21</v>
      </c>
      <c r="F118" s="44"/>
      <c r="G118" s="44"/>
      <c r="H118" s="44"/>
      <c r="I118" s="44"/>
      <c r="J118" s="44"/>
      <c r="K118" s="44"/>
      <c r="L118" s="44"/>
      <c r="M118" s="44"/>
      <c r="N118" s="44"/>
      <c r="O118" s="44"/>
      <c r="P118" s="44"/>
      <c r="Q118" s="44"/>
      <c r="R118" s="44"/>
      <c r="S118" s="44"/>
      <c r="T118" s="44"/>
      <c r="U118" s="44"/>
      <c r="V118" s="44"/>
      <c r="W118" s="44"/>
      <c r="X118" s="44"/>
    </row>
    <row r="119" spans="4:53">
      <c r="D119" s="44"/>
      <c r="E119" s="46">
        <v>22</v>
      </c>
      <c r="F119" s="44"/>
      <c r="G119" s="44"/>
      <c r="H119" s="44"/>
      <c r="I119" s="44"/>
      <c r="J119" s="44"/>
      <c r="K119" s="44"/>
      <c r="L119" s="44"/>
      <c r="M119" s="44"/>
      <c r="N119" s="44"/>
      <c r="O119" s="44"/>
      <c r="P119" s="44"/>
      <c r="Q119" s="44"/>
      <c r="R119" s="44"/>
      <c r="S119" s="44"/>
      <c r="T119" s="44"/>
      <c r="U119" s="44"/>
      <c r="V119" s="44"/>
      <c r="W119" s="44"/>
      <c r="X119" s="44"/>
    </row>
    <row r="120" spans="4:53">
      <c r="D120" s="44"/>
      <c r="E120" s="46">
        <v>23</v>
      </c>
      <c r="F120" s="44"/>
      <c r="G120" s="44"/>
      <c r="H120" s="44"/>
      <c r="I120" s="44"/>
      <c r="J120" s="44"/>
      <c r="K120" s="44"/>
      <c r="L120" s="44"/>
      <c r="M120" s="44"/>
      <c r="N120" s="44"/>
      <c r="O120" s="44"/>
      <c r="P120" s="44"/>
      <c r="Q120" s="44"/>
      <c r="R120" s="44"/>
      <c r="S120" s="44"/>
      <c r="T120" s="44"/>
      <c r="U120" s="44"/>
      <c r="V120" s="44"/>
      <c r="W120" s="44"/>
      <c r="X120" s="44"/>
    </row>
    <row r="121" spans="4:53">
      <c r="D121" s="44"/>
      <c r="E121" s="46">
        <v>24</v>
      </c>
      <c r="F121" s="44"/>
      <c r="G121" s="44"/>
      <c r="H121" s="44"/>
      <c r="I121" s="44"/>
      <c r="J121" s="44"/>
      <c r="K121" s="44"/>
      <c r="L121" s="44"/>
      <c r="M121" s="44"/>
      <c r="N121" s="44"/>
      <c r="O121" s="44"/>
      <c r="P121" s="44"/>
      <c r="Q121" s="44"/>
      <c r="R121" s="44"/>
      <c r="S121" s="44"/>
      <c r="T121" s="44"/>
      <c r="U121" s="44"/>
      <c r="V121" s="44"/>
      <c r="W121" s="44"/>
      <c r="X121" s="44"/>
    </row>
    <row r="122" spans="4:53">
      <c r="D122" s="44"/>
      <c r="E122" s="46">
        <v>25</v>
      </c>
      <c r="F122" s="44"/>
      <c r="G122" s="44"/>
      <c r="H122" s="44"/>
      <c r="I122" s="44"/>
      <c r="J122" s="44"/>
      <c r="K122" s="44"/>
      <c r="L122" s="44"/>
      <c r="M122" s="44"/>
      <c r="N122" s="44"/>
      <c r="O122" s="44"/>
      <c r="P122" s="44"/>
      <c r="Q122" s="44"/>
      <c r="R122" s="44"/>
      <c r="S122" s="44"/>
      <c r="T122" s="44"/>
      <c r="U122" s="44"/>
      <c r="V122" s="44"/>
      <c r="W122" s="44"/>
      <c r="X122" s="44"/>
    </row>
    <row r="123" spans="4:53">
      <c r="D123" s="44"/>
      <c r="E123" s="46">
        <v>26</v>
      </c>
      <c r="F123" s="44"/>
      <c r="G123" s="44"/>
      <c r="H123" s="44"/>
      <c r="I123" s="44"/>
      <c r="J123" s="44"/>
      <c r="K123" s="44"/>
      <c r="L123" s="44"/>
      <c r="M123" s="44"/>
      <c r="N123" s="44"/>
      <c r="O123" s="44"/>
      <c r="P123" s="44"/>
      <c r="Q123" s="44"/>
      <c r="R123" s="44"/>
      <c r="S123" s="44"/>
      <c r="T123" s="44"/>
      <c r="U123" s="44"/>
      <c r="V123" s="44"/>
      <c r="W123" s="44"/>
      <c r="X123" s="44"/>
    </row>
    <row r="124" spans="4:53">
      <c r="D124" s="44"/>
      <c r="E124" s="46">
        <v>27</v>
      </c>
      <c r="F124" s="44"/>
      <c r="G124" s="44"/>
      <c r="H124" s="44"/>
      <c r="I124" s="44"/>
      <c r="J124" s="44"/>
      <c r="K124" s="44"/>
      <c r="L124" s="44"/>
      <c r="M124" s="44"/>
      <c r="N124" s="44"/>
      <c r="O124" s="44"/>
      <c r="P124" s="44"/>
      <c r="Q124" s="44"/>
      <c r="R124" s="44"/>
      <c r="S124" s="44"/>
      <c r="T124" s="44"/>
      <c r="U124" s="44"/>
      <c r="V124" s="44"/>
      <c r="W124" s="44"/>
      <c r="X124" s="44"/>
    </row>
    <row r="125" spans="4:53">
      <c r="D125" s="44"/>
      <c r="E125" s="46">
        <v>28</v>
      </c>
      <c r="F125" s="44"/>
      <c r="G125" s="44"/>
      <c r="H125" s="44"/>
      <c r="I125" s="44"/>
      <c r="J125" s="44"/>
      <c r="K125" s="44"/>
      <c r="L125" s="44"/>
      <c r="M125" s="44"/>
      <c r="N125" s="44"/>
      <c r="O125" s="44"/>
      <c r="P125" s="44"/>
      <c r="Q125" s="44"/>
      <c r="R125" s="44"/>
      <c r="S125" s="44"/>
      <c r="T125" s="44"/>
      <c r="U125" s="44"/>
      <c r="V125" s="44"/>
      <c r="W125" s="44"/>
      <c r="X125" s="44"/>
    </row>
    <row r="126" spans="4:53">
      <c r="D126" s="44"/>
      <c r="E126" s="46">
        <v>29</v>
      </c>
      <c r="F126" s="44"/>
      <c r="G126" s="44"/>
      <c r="H126" s="44"/>
      <c r="I126" s="44"/>
      <c r="J126" s="44"/>
      <c r="K126" s="44"/>
      <c r="L126" s="44"/>
      <c r="M126" s="44"/>
      <c r="N126" s="44"/>
      <c r="O126" s="44"/>
      <c r="P126" s="44"/>
      <c r="Q126" s="44"/>
      <c r="R126" s="44"/>
      <c r="S126" s="44"/>
      <c r="T126" s="44"/>
      <c r="U126" s="44"/>
      <c r="V126" s="44"/>
      <c r="W126" s="44"/>
      <c r="X126" s="44"/>
    </row>
    <row r="127" spans="4:53">
      <c r="D127" s="44"/>
      <c r="E127" s="46">
        <v>30</v>
      </c>
      <c r="F127" s="44"/>
      <c r="G127" s="44"/>
      <c r="H127" s="44"/>
      <c r="I127" s="44"/>
      <c r="J127" s="44"/>
      <c r="K127" s="44"/>
      <c r="L127" s="44"/>
      <c r="M127" s="44"/>
      <c r="N127" s="44"/>
      <c r="O127" s="44"/>
      <c r="P127" s="44"/>
      <c r="Q127" s="44"/>
      <c r="R127" s="44"/>
      <c r="S127" s="44"/>
      <c r="T127" s="44"/>
      <c r="U127" s="44"/>
      <c r="V127" s="44"/>
      <c r="W127" s="44"/>
      <c r="X127" s="44"/>
    </row>
    <row r="128" spans="4:53">
      <c r="D128" s="44"/>
      <c r="E128" s="46">
        <v>31</v>
      </c>
      <c r="F128" s="44"/>
      <c r="G128" s="44"/>
      <c r="H128" s="44"/>
      <c r="I128" s="44"/>
      <c r="J128" s="44"/>
      <c r="K128" s="44"/>
      <c r="L128" s="44"/>
      <c r="M128" s="44"/>
      <c r="N128" s="44"/>
      <c r="O128" s="44"/>
      <c r="P128" s="44"/>
      <c r="Q128" s="44"/>
      <c r="R128" s="44"/>
      <c r="S128" s="44"/>
      <c r="T128" s="44"/>
      <c r="U128" s="44"/>
      <c r="V128" s="44"/>
      <c r="W128" s="44"/>
      <c r="X128" s="44"/>
    </row>
    <row r="129" spans="4:24">
      <c r="D129" s="44"/>
      <c r="E129" s="44"/>
      <c r="F129" s="44"/>
      <c r="G129" s="44"/>
      <c r="H129" s="44"/>
      <c r="I129" s="44"/>
      <c r="J129" s="44"/>
      <c r="K129" s="44"/>
      <c r="L129" s="44"/>
      <c r="M129" s="44"/>
      <c r="N129" s="44"/>
      <c r="O129" s="44"/>
      <c r="P129" s="44"/>
      <c r="Q129" s="44"/>
      <c r="R129" s="44"/>
      <c r="S129" s="44"/>
      <c r="T129" s="44"/>
      <c r="U129" s="44"/>
      <c r="V129" s="44"/>
      <c r="W129" s="44"/>
      <c r="X129" s="44"/>
    </row>
    <row r="130" spans="4:24">
      <c r="D130" s="44"/>
      <c r="E130" s="44"/>
      <c r="F130" s="44"/>
      <c r="G130" s="44"/>
      <c r="H130" s="44"/>
      <c r="I130" s="44"/>
      <c r="J130" s="44"/>
      <c r="K130" s="44"/>
      <c r="L130" s="44"/>
      <c r="M130" s="44"/>
      <c r="N130" s="44"/>
      <c r="O130" s="44"/>
      <c r="P130" s="44"/>
      <c r="Q130" s="44"/>
      <c r="R130" s="44"/>
      <c r="S130" s="44"/>
      <c r="T130" s="44"/>
      <c r="U130" s="44"/>
      <c r="V130" s="44"/>
      <c r="W130" s="44"/>
      <c r="X130" s="44"/>
    </row>
    <row r="131" spans="4:24">
      <c r="D131" s="44"/>
      <c r="E131" s="44"/>
      <c r="F131" s="44"/>
      <c r="G131" s="44"/>
      <c r="H131" s="44"/>
      <c r="I131" s="44"/>
      <c r="J131" s="44"/>
      <c r="K131" s="44"/>
      <c r="L131" s="44"/>
      <c r="M131" s="44"/>
      <c r="N131" s="44"/>
      <c r="O131" s="44"/>
      <c r="P131" s="44"/>
      <c r="Q131" s="44"/>
      <c r="R131" s="44"/>
      <c r="S131" s="44"/>
      <c r="T131" s="44"/>
      <c r="U131" s="44"/>
      <c r="V131" s="44"/>
      <c r="W131" s="44"/>
      <c r="X131" s="44"/>
    </row>
  </sheetData>
  <sheetProtection selectLockedCells="1"/>
  <mergeCells count="613">
    <mergeCell ref="AX3:AY4"/>
    <mergeCell ref="U2:V3"/>
    <mergeCell ref="W2:X3"/>
    <mergeCell ref="AA4:AB4"/>
    <mergeCell ref="Q37:T38"/>
    <mergeCell ref="R39:S40"/>
    <mergeCell ref="T39:T40"/>
    <mergeCell ref="V39:W40"/>
    <mergeCell ref="X39:X40"/>
    <mergeCell ref="Y39:Z40"/>
    <mergeCell ref="AA39:AA40"/>
    <mergeCell ref="AB39:AC40"/>
    <mergeCell ref="AD39:AD40"/>
    <mergeCell ref="AC2:AD3"/>
    <mergeCell ref="AE2:AJ3"/>
    <mergeCell ref="Y4:Z4"/>
    <mergeCell ref="AV1:AW2"/>
    <mergeCell ref="Y5:Z5"/>
    <mergeCell ref="AA5:AB5"/>
    <mergeCell ref="AE5:AF5"/>
    <mergeCell ref="AH5:AI5"/>
    <mergeCell ref="AH4:AI4"/>
    <mergeCell ref="AD1:AG1"/>
    <mergeCell ref="AV3:AW4"/>
    <mergeCell ref="I2:J3"/>
    <mergeCell ref="K2:L3"/>
    <mergeCell ref="M2:N3"/>
    <mergeCell ref="O2:P3"/>
    <mergeCell ref="Q2:R3"/>
    <mergeCell ref="S2:T3"/>
    <mergeCell ref="A1:B1"/>
    <mergeCell ref="D1:F1"/>
    <mergeCell ref="L1:N1"/>
    <mergeCell ref="BM3:BN4"/>
    <mergeCell ref="BO3:BP4"/>
    <mergeCell ref="A4:B4"/>
    <mergeCell ref="C4:D4"/>
    <mergeCell ref="I4:J4"/>
    <mergeCell ref="K4:L4"/>
    <mergeCell ref="M4:N4"/>
    <mergeCell ref="O4:P4"/>
    <mergeCell ref="Q4:R4"/>
    <mergeCell ref="S4:T4"/>
    <mergeCell ref="AZ3:BA4"/>
    <mergeCell ref="BB3:BC4"/>
    <mergeCell ref="BD3:BE4"/>
    <mergeCell ref="BG3:BH4"/>
    <mergeCell ref="BI3:BJ4"/>
    <mergeCell ref="BK3:BL4"/>
    <mergeCell ref="Y2:Z3"/>
    <mergeCell ref="AA2:AB3"/>
    <mergeCell ref="AE4:AF4"/>
    <mergeCell ref="BG1:BH2"/>
    <mergeCell ref="A2:B3"/>
    <mergeCell ref="C2:D3"/>
    <mergeCell ref="E2:F3"/>
    <mergeCell ref="G2:H3"/>
    <mergeCell ref="O5:P5"/>
    <mergeCell ref="Q5:R5"/>
    <mergeCell ref="S5:T5"/>
    <mergeCell ref="BO5:BO6"/>
    <mergeCell ref="BB5:BB6"/>
    <mergeCell ref="BC5:BC6"/>
    <mergeCell ref="BD5:BD6"/>
    <mergeCell ref="Y6:Z6"/>
    <mergeCell ref="AA6:AB6"/>
    <mergeCell ref="AE6:AF6"/>
    <mergeCell ref="AH6:AI6"/>
    <mergeCell ref="AX5:AY6"/>
    <mergeCell ref="BP5:BP6"/>
    <mergeCell ref="A6:B6"/>
    <mergeCell ref="C6:D6"/>
    <mergeCell ref="I6:J6"/>
    <mergeCell ref="K6:L6"/>
    <mergeCell ref="M6:N6"/>
    <mergeCell ref="O6:P6"/>
    <mergeCell ref="Q6:R6"/>
    <mergeCell ref="S6:T6"/>
    <mergeCell ref="BG5:BH6"/>
    <mergeCell ref="BI5:BJ6"/>
    <mergeCell ref="BK5:BK6"/>
    <mergeCell ref="BL5:BL6"/>
    <mergeCell ref="BM5:BM6"/>
    <mergeCell ref="BN5:BN6"/>
    <mergeCell ref="AZ5:AZ6"/>
    <mergeCell ref="BA5:BA6"/>
    <mergeCell ref="BE5:BE6"/>
    <mergeCell ref="AV5:AW6"/>
    <mergeCell ref="A5:B5"/>
    <mergeCell ref="C5:D5"/>
    <mergeCell ref="I5:J5"/>
    <mergeCell ref="K5:L5"/>
    <mergeCell ref="M5:N5"/>
    <mergeCell ref="Q7:R7"/>
    <mergeCell ref="S7:T7"/>
    <mergeCell ref="Y7:Z7"/>
    <mergeCell ref="AA7:AB7"/>
    <mergeCell ref="AE7:AF7"/>
    <mergeCell ref="AH7:AI7"/>
    <mergeCell ref="A7:B7"/>
    <mergeCell ref="C7:D7"/>
    <mergeCell ref="I7:J7"/>
    <mergeCell ref="K7:L7"/>
    <mergeCell ref="M7:N7"/>
    <mergeCell ref="O7:P7"/>
    <mergeCell ref="BB7:BB8"/>
    <mergeCell ref="BC7:BC8"/>
    <mergeCell ref="BD7:BD8"/>
    <mergeCell ref="BE7:BE8"/>
    <mergeCell ref="AV7:AW8"/>
    <mergeCell ref="AX7:AY8"/>
    <mergeCell ref="Y8:Z8"/>
    <mergeCell ref="AA8:AB8"/>
    <mergeCell ref="AE8:AF8"/>
    <mergeCell ref="AH8:AI8"/>
    <mergeCell ref="A9:B9"/>
    <mergeCell ref="C9:D9"/>
    <mergeCell ref="I9:J9"/>
    <mergeCell ref="K9:L9"/>
    <mergeCell ref="M9:N9"/>
    <mergeCell ref="O9:P9"/>
    <mergeCell ref="BO7:BO8"/>
    <mergeCell ref="BP7:BP8"/>
    <mergeCell ref="A8:B8"/>
    <mergeCell ref="C8:D8"/>
    <mergeCell ref="I8:J8"/>
    <mergeCell ref="K8:L8"/>
    <mergeCell ref="M8:N8"/>
    <mergeCell ref="O8:P8"/>
    <mergeCell ref="Q8:R8"/>
    <mergeCell ref="S8:T8"/>
    <mergeCell ref="BG7:BH8"/>
    <mergeCell ref="BI7:BJ8"/>
    <mergeCell ref="BK7:BK8"/>
    <mergeCell ref="BL7:BL8"/>
    <mergeCell ref="BM7:BM8"/>
    <mergeCell ref="BN7:BN8"/>
    <mergeCell ref="AZ7:AZ8"/>
    <mergeCell ref="BA7:BA8"/>
    <mergeCell ref="Y10:Z10"/>
    <mergeCell ref="AA10:AB10"/>
    <mergeCell ref="AE10:AF10"/>
    <mergeCell ref="AH10:AI10"/>
    <mergeCell ref="Q9:R9"/>
    <mergeCell ref="S9:T9"/>
    <mergeCell ref="Y9:Z9"/>
    <mergeCell ref="AA9:AB9"/>
    <mergeCell ref="AE9:AF9"/>
    <mergeCell ref="AH9:AI9"/>
    <mergeCell ref="BO9:BO10"/>
    <mergeCell ref="BP9:BP10"/>
    <mergeCell ref="A10:B10"/>
    <mergeCell ref="C10:D10"/>
    <mergeCell ref="I10:J10"/>
    <mergeCell ref="K10:L10"/>
    <mergeCell ref="M10:N10"/>
    <mergeCell ref="O10:P10"/>
    <mergeCell ref="Q10:R10"/>
    <mergeCell ref="S10:T10"/>
    <mergeCell ref="BG9:BH10"/>
    <mergeCell ref="BI9:BJ10"/>
    <mergeCell ref="BK9:BK10"/>
    <mergeCell ref="BL9:BL10"/>
    <mergeCell ref="BM9:BM10"/>
    <mergeCell ref="BN9:BN10"/>
    <mergeCell ref="AZ9:AZ10"/>
    <mergeCell ref="BA9:BA10"/>
    <mergeCell ref="BB9:BB10"/>
    <mergeCell ref="BC9:BC10"/>
    <mergeCell ref="BD9:BD10"/>
    <mergeCell ref="BE9:BE10"/>
    <mergeCell ref="AV9:AW10"/>
    <mergeCell ref="AX9:AY10"/>
    <mergeCell ref="Q11:R11"/>
    <mergeCell ref="S11:T11"/>
    <mergeCell ref="Y11:Z11"/>
    <mergeCell ref="AA11:AB11"/>
    <mergeCell ref="AE11:AF11"/>
    <mergeCell ref="AH11:AI11"/>
    <mergeCell ref="A11:B11"/>
    <mergeCell ref="C11:D11"/>
    <mergeCell ref="I11:J11"/>
    <mergeCell ref="K11:L11"/>
    <mergeCell ref="M11:N11"/>
    <mergeCell ref="O11:P11"/>
    <mergeCell ref="BB11:BB12"/>
    <mergeCell ref="BC11:BC12"/>
    <mergeCell ref="BD11:BD12"/>
    <mergeCell ref="BE11:BE12"/>
    <mergeCell ref="AV11:AW12"/>
    <mergeCell ref="AX11:AY12"/>
    <mergeCell ref="Y12:Z12"/>
    <mergeCell ref="AA12:AB12"/>
    <mergeCell ref="AE12:AF12"/>
    <mergeCell ref="AH12:AI12"/>
    <mergeCell ref="A13:B13"/>
    <mergeCell ref="C13:D13"/>
    <mergeCell ref="I13:J13"/>
    <mergeCell ref="K13:L13"/>
    <mergeCell ref="M13:N13"/>
    <mergeCell ref="O13:P13"/>
    <mergeCell ref="BO11:BO12"/>
    <mergeCell ref="BP11:BP12"/>
    <mergeCell ref="A12:B12"/>
    <mergeCell ref="C12:D12"/>
    <mergeCell ref="I12:J12"/>
    <mergeCell ref="K12:L12"/>
    <mergeCell ref="M12:N12"/>
    <mergeCell ref="O12:P12"/>
    <mergeCell ref="Q12:R12"/>
    <mergeCell ref="S12:T12"/>
    <mergeCell ref="BG11:BH12"/>
    <mergeCell ref="BI11:BJ12"/>
    <mergeCell ref="BK11:BK12"/>
    <mergeCell ref="BL11:BL12"/>
    <mergeCell ref="BM11:BM12"/>
    <mergeCell ref="BN11:BN12"/>
    <mergeCell ref="AZ11:AZ12"/>
    <mergeCell ref="BA11:BA12"/>
    <mergeCell ref="BA13:BC14"/>
    <mergeCell ref="BD13:BE14"/>
    <mergeCell ref="BG13:BI14"/>
    <mergeCell ref="BJ13:BK14"/>
    <mergeCell ref="BL13:BN14"/>
    <mergeCell ref="BO13:BP14"/>
    <mergeCell ref="AV13:AX14"/>
    <mergeCell ref="AY13:AZ14"/>
    <mergeCell ref="Q14:R14"/>
    <mergeCell ref="S14:T14"/>
    <mergeCell ref="Y14:Z14"/>
    <mergeCell ref="AA14:AB14"/>
    <mergeCell ref="AE14:AF14"/>
    <mergeCell ref="AH14:AI14"/>
    <mergeCell ref="Q13:R13"/>
    <mergeCell ref="S13:T13"/>
    <mergeCell ref="Y13:Z13"/>
    <mergeCell ref="AA13:AB13"/>
    <mergeCell ref="AE13:AF13"/>
    <mergeCell ref="AH13:AI13"/>
    <mergeCell ref="A14:B14"/>
    <mergeCell ref="C14:D14"/>
    <mergeCell ref="I14:J14"/>
    <mergeCell ref="K14:L14"/>
    <mergeCell ref="M14:N14"/>
    <mergeCell ref="O14:P14"/>
    <mergeCell ref="Q15:R15"/>
    <mergeCell ref="S15:T15"/>
    <mergeCell ref="Y15:Z15"/>
    <mergeCell ref="BO15:BP16"/>
    <mergeCell ref="AV15:AX16"/>
    <mergeCell ref="AY15:AZ16"/>
    <mergeCell ref="Q16:R16"/>
    <mergeCell ref="S16:T16"/>
    <mergeCell ref="Y16:Z16"/>
    <mergeCell ref="AA16:AB16"/>
    <mergeCell ref="AA15:AB15"/>
    <mergeCell ref="A15:B15"/>
    <mergeCell ref="C15:D15"/>
    <mergeCell ref="I15:J15"/>
    <mergeCell ref="K15:L15"/>
    <mergeCell ref="M15:N15"/>
    <mergeCell ref="O15:P15"/>
    <mergeCell ref="BA15:BC16"/>
    <mergeCell ref="BD15:BE16"/>
    <mergeCell ref="A16:B16"/>
    <mergeCell ref="C16:D16"/>
    <mergeCell ref="I16:J16"/>
    <mergeCell ref="K16:L16"/>
    <mergeCell ref="M16:N16"/>
    <mergeCell ref="O16:P16"/>
    <mergeCell ref="A17:B17"/>
    <mergeCell ref="C17:D17"/>
    <mergeCell ref="I17:J17"/>
    <mergeCell ref="K17:L17"/>
    <mergeCell ref="M17:N17"/>
    <mergeCell ref="O17:P17"/>
    <mergeCell ref="BG15:BI16"/>
    <mergeCell ref="BJ15:BK16"/>
    <mergeCell ref="BL15:BN16"/>
    <mergeCell ref="BA17:BC18"/>
    <mergeCell ref="BD17:BE18"/>
    <mergeCell ref="BG17:BI18"/>
    <mergeCell ref="BJ17:BK18"/>
    <mergeCell ref="BL17:BN18"/>
    <mergeCell ref="A18:B18"/>
    <mergeCell ref="C18:D18"/>
    <mergeCell ref="I18:J18"/>
    <mergeCell ref="K18:L18"/>
    <mergeCell ref="M18:N18"/>
    <mergeCell ref="O18:P18"/>
    <mergeCell ref="BO19:BP20"/>
    <mergeCell ref="AV19:AX20"/>
    <mergeCell ref="AY19:AZ20"/>
    <mergeCell ref="Q20:R20"/>
    <mergeCell ref="S20:T20"/>
    <mergeCell ref="Y20:Z20"/>
    <mergeCell ref="AA20:AB20"/>
    <mergeCell ref="AA19:AB19"/>
    <mergeCell ref="BO17:BP18"/>
    <mergeCell ref="AV17:AX18"/>
    <mergeCell ref="AY17:AZ18"/>
    <mergeCell ref="Q18:R18"/>
    <mergeCell ref="S18:T18"/>
    <mergeCell ref="Y18:Z18"/>
    <mergeCell ref="AA18:AB18"/>
    <mergeCell ref="Q17:R17"/>
    <mergeCell ref="S17:T17"/>
    <mergeCell ref="Y17:Z17"/>
    <mergeCell ref="AA17:AB17"/>
    <mergeCell ref="M19:N19"/>
    <mergeCell ref="O19:P19"/>
    <mergeCell ref="BA19:BC20"/>
    <mergeCell ref="BD19:BE20"/>
    <mergeCell ref="A20:B20"/>
    <mergeCell ref="C20:D20"/>
    <mergeCell ref="I20:J20"/>
    <mergeCell ref="K20:L20"/>
    <mergeCell ref="M20:N20"/>
    <mergeCell ref="O20:P20"/>
    <mergeCell ref="Q19:R19"/>
    <mergeCell ref="S19:T19"/>
    <mergeCell ref="Y19:Z19"/>
    <mergeCell ref="A21:B21"/>
    <mergeCell ref="C21:D21"/>
    <mergeCell ref="I21:J21"/>
    <mergeCell ref="K21:L21"/>
    <mergeCell ref="M21:N21"/>
    <mergeCell ref="O21:P21"/>
    <mergeCell ref="BG19:BI20"/>
    <mergeCell ref="BJ19:BK20"/>
    <mergeCell ref="BL19:BN20"/>
    <mergeCell ref="BA21:BC22"/>
    <mergeCell ref="BD21:BE22"/>
    <mergeCell ref="BG21:BI22"/>
    <mergeCell ref="BJ21:BK22"/>
    <mergeCell ref="BL21:BN22"/>
    <mergeCell ref="A22:B22"/>
    <mergeCell ref="C22:D22"/>
    <mergeCell ref="I22:J22"/>
    <mergeCell ref="K22:L22"/>
    <mergeCell ref="M22:N22"/>
    <mergeCell ref="O22:P22"/>
    <mergeCell ref="A19:B19"/>
    <mergeCell ref="C19:D19"/>
    <mergeCell ref="I19:J19"/>
    <mergeCell ref="K19:L19"/>
    <mergeCell ref="BO21:BP22"/>
    <mergeCell ref="AV21:AX22"/>
    <mergeCell ref="AY21:AZ22"/>
    <mergeCell ref="Q22:R22"/>
    <mergeCell ref="S22:T22"/>
    <mergeCell ref="Y22:Z22"/>
    <mergeCell ref="AA22:AB22"/>
    <mergeCell ref="Q21:R21"/>
    <mergeCell ref="S21:T21"/>
    <mergeCell ref="Y21:Z21"/>
    <mergeCell ref="AA21:AB21"/>
    <mergeCell ref="A24:B24"/>
    <mergeCell ref="C24:D24"/>
    <mergeCell ref="I24:J24"/>
    <mergeCell ref="K24:L24"/>
    <mergeCell ref="M24:N24"/>
    <mergeCell ref="O24:P24"/>
    <mergeCell ref="BG23:BI24"/>
    <mergeCell ref="Q23:R23"/>
    <mergeCell ref="S23:T23"/>
    <mergeCell ref="Y23:Z23"/>
    <mergeCell ref="A23:B23"/>
    <mergeCell ref="C23:D23"/>
    <mergeCell ref="I23:J23"/>
    <mergeCell ref="K23:L23"/>
    <mergeCell ref="M23:N23"/>
    <mergeCell ref="O23:P23"/>
    <mergeCell ref="BJ23:BK24"/>
    <mergeCell ref="BL23:BN24"/>
    <mergeCell ref="BO23:BP24"/>
    <mergeCell ref="AV23:AX24"/>
    <mergeCell ref="AY23:AZ24"/>
    <mergeCell ref="Q24:R24"/>
    <mergeCell ref="S24:T24"/>
    <mergeCell ref="Y24:Z24"/>
    <mergeCell ref="AA24:AB24"/>
    <mergeCell ref="AA23:AB23"/>
    <mergeCell ref="BA23:BC24"/>
    <mergeCell ref="BD23:BE24"/>
    <mergeCell ref="BD25:BE26"/>
    <mergeCell ref="BG25:BI26"/>
    <mergeCell ref="BJ25:BK26"/>
    <mergeCell ref="BL25:BN26"/>
    <mergeCell ref="BO25:BP26"/>
    <mergeCell ref="AV25:AX26"/>
    <mergeCell ref="AY25:AZ26"/>
    <mergeCell ref="Q26:R26"/>
    <mergeCell ref="S26:T26"/>
    <mergeCell ref="Y26:Z26"/>
    <mergeCell ref="AA26:AB26"/>
    <mergeCell ref="Q25:R25"/>
    <mergeCell ref="S25:T25"/>
    <mergeCell ref="Y25:Z25"/>
    <mergeCell ref="AA25:AB25"/>
    <mergeCell ref="O28:P28"/>
    <mergeCell ref="A27:B27"/>
    <mergeCell ref="C27:D27"/>
    <mergeCell ref="I27:J27"/>
    <mergeCell ref="K27:L27"/>
    <mergeCell ref="M27:N27"/>
    <mergeCell ref="O27:P27"/>
    <mergeCell ref="BA25:BC26"/>
    <mergeCell ref="A25:B25"/>
    <mergeCell ref="C25:D25"/>
    <mergeCell ref="I25:J25"/>
    <mergeCell ref="K25:L25"/>
    <mergeCell ref="M25:N25"/>
    <mergeCell ref="O25:P25"/>
    <mergeCell ref="Q28:R28"/>
    <mergeCell ref="S28:T28"/>
    <mergeCell ref="Y28:Z28"/>
    <mergeCell ref="Q29:R29"/>
    <mergeCell ref="S29:T29"/>
    <mergeCell ref="Y29:Z29"/>
    <mergeCell ref="AA28:AB28"/>
    <mergeCell ref="BM29:BN30"/>
    <mergeCell ref="A26:B26"/>
    <mergeCell ref="C26:D26"/>
    <mergeCell ref="I26:J26"/>
    <mergeCell ref="K26:L26"/>
    <mergeCell ref="M26:N26"/>
    <mergeCell ref="O26:P26"/>
    <mergeCell ref="AV27:AW28"/>
    <mergeCell ref="BG27:BH28"/>
    <mergeCell ref="Q27:R27"/>
    <mergeCell ref="S27:T27"/>
    <mergeCell ref="Y27:Z27"/>
    <mergeCell ref="AA27:AB27"/>
    <mergeCell ref="A28:B28"/>
    <mergeCell ref="C28:D28"/>
    <mergeCell ref="I28:J28"/>
    <mergeCell ref="K28:L28"/>
    <mergeCell ref="Y30:Z30"/>
    <mergeCell ref="AA30:AB30"/>
    <mergeCell ref="M28:N28"/>
    <mergeCell ref="BO29:BP30"/>
    <mergeCell ref="A30:B30"/>
    <mergeCell ref="C30:D30"/>
    <mergeCell ref="I30:J30"/>
    <mergeCell ref="K30:L30"/>
    <mergeCell ref="M30:N30"/>
    <mergeCell ref="O30:P30"/>
    <mergeCell ref="Q30:R30"/>
    <mergeCell ref="S30:T30"/>
    <mergeCell ref="AZ29:BA30"/>
    <mergeCell ref="BB29:BC30"/>
    <mergeCell ref="BD29:BE30"/>
    <mergeCell ref="BG29:BH30"/>
    <mergeCell ref="BI29:BJ30"/>
    <mergeCell ref="BK29:BL30"/>
    <mergeCell ref="A29:B29"/>
    <mergeCell ref="C29:D29"/>
    <mergeCell ref="I29:J29"/>
    <mergeCell ref="K29:L29"/>
    <mergeCell ref="M29:N29"/>
    <mergeCell ref="AV29:AW30"/>
    <mergeCell ref="AX29:AY30"/>
    <mergeCell ref="O29:P29"/>
    <mergeCell ref="AA29:AB29"/>
    <mergeCell ref="M31:N31"/>
    <mergeCell ref="Y31:Z31"/>
    <mergeCell ref="BK31:BK32"/>
    <mergeCell ref="BL31:BL32"/>
    <mergeCell ref="BM31:BM32"/>
    <mergeCell ref="A31:B31"/>
    <mergeCell ref="C31:D31"/>
    <mergeCell ref="E31:F31"/>
    <mergeCell ref="G31:H31"/>
    <mergeCell ref="I31:J31"/>
    <mergeCell ref="K31:L31"/>
    <mergeCell ref="AV31:AW32"/>
    <mergeCell ref="AV33:AW34"/>
    <mergeCell ref="AX33:AY34"/>
    <mergeCell ref="AZ33:AZ34"/>
    <mergeCell ref="BA33:BA34"/>
    <mergeCell ref="BB33:BB34"/>
    <mergeCell ref="BC33:BC34"/>
    <mergeCell ref="BN31:BN32"/>
    <mergeCell ref="BO31:BO32"/>
    <mergeCell ref="BP31:BP32"/>
    <mergeCell ref="BB31:BB32"/>
    <mergeCell ref="BC31:BC32"/>
    <mergeCell ref="BD31:BD32"/>
    <mergeCell ref="BE31:BE32"/>
    <mergeCell ref="BG31:BH32"/>
    <mergeCell ref="BI31:BJ32"/>
    <mergeCell ref="AX31:AY32"/>
    <mergeCell ref="BO33:BO34"/>
    <mergeCell ref="AZ31:AZ32"/>
    <mergeCell ref="BA31:BA32"/>
    <mergeCell ref="BM35:BM36"/>
    <mergeCell ref="BN35:BN36"/>
    <mergeCell ref="BO35:BO36"/>
    <mergeCell ref="BP33:BP34"/>
    <mergeCell ref="BD33:BD34"/>
    <mergeCell ref="BE33:BE34"/>
    <mergeCell ref="BG33:BH34"/>
    <mergeCell ref="BI33:BJ34"/>
    <mergeCell ref="BK33:BK34"/>
    <mergeCell ref="BL33:BL34"/>
    <mergeCell ref="B36:E37"/>
    <mergeCell ref="B38:B39"/>
    <mergeCell ref="C38:I39"/>
    <mergeCell ref="J38:K39"/>
    <mergeCell ref="L37:N37"/>
    <mergeCell ref="L38:M39"/>
    <mergeCell ref="N38:N39"/>
    <mergeCell ref="BP35:BP36"/>
    <mergeCell ref="BC35:BC36"/>
    <mergeCell ref="BD35:BD36"/>
    <mergeCell ref="BE35:BE36"/>
    <mergeCell ref="BG35:BH36"/>
    <mergeCell ref="BI35:BJ36"/>
    <mergeCell ref="BK35:BK36"/>
    <mergeCell ref="AV35:AW36"/>
    <mergeCell ref="AX35:AY36"/>
    <mergeCell ref="AZ35:AZ36"/>
    <mergeCell ref="BA35:BA36"/>
    <mergeCell ref="BB35:BB36"/>
    <mergeCell ref="A34:G35"/>
    <mergeCell ref="H34:U35"/>
    <mergeCell ref="BL35:BL36"/>
    <mergeCell ref="BM33:BM34"/>
    <mergeCell ref="BN33:BN34"/>
    <mergeCell ref="BA37:BA38"/>
    <mergeCell ref="BB37:BB38"/>
    <mergeCell ref="BC37:BC38"/>
    <mergeCell ref="BD37:BD38"/>
    <mergeCell ref="BE37:BE38"/>
    <mergeCell ref="BG37:BH38"/>
    <mergeCell ref="AV37:AW38"/>
    <mergeCell ref="AX37:AY38"/>
    <mergeCell ref="AZ37:AZ38"/>
    <mergeCell ref="BD39:BE40"/>
    <mergeCell ref="BG39:BI40"/>
    <mergeCell ref="BP37:BP38"/>
    <mergeCell ref="BI37:BJ38"/>
    <mergeCell ref="BK37:BK38"/>
    <mergeCell ref="BL37:BL38"/>
    <mergeCell ref="BM37:BM38"/>
    <mergeCell ref="BN37:BN38"/>
    <mergeCell ref="BO37:BO38"/>
    <mergeCell ref="BO41:BP42"/>
    <mergeCell ref="AV41:AX42"/>
    <mergeCell ref="AY41:AZ42"/>
    <mergeCell ref="BA41:BC42"/>
    <mergeCell ref="BD41:BE42"/>
    <mergeCell ref="BL43:BN44"/>
    <mergeCell ref="BO43:BP44"/>
    <mergeCell ref="BG43:BI44"/>
    <mergeCell ref="B40:B41"/>
    <mergeCell ref="C40:I41"/>
    <mergeCell ref="J40:K41"/>
    <mergeCell ref="B42:B43"/>
    <mergeCell ref="C42:I43"/>
    <mergeCell ref="J42:K43"/>
    <mergeCell ref="L40:M41"/>
    <mergeCell ref="N40:N41"/>
    <mergeCell ref="L42:M43"/>
    <mergeCell ref="BJ39:BK40"/>
    <mergeCell ref="BL39:BN40"/>
    <mergeCell ref="BO39:BP40"/>
    <mergeCell ref="AV39:AX40"/>
    <mergeCell ref="AY39:AZ40"/>
    <mergeCell ref="BA39:BC40"/>
    <mergeCell ref="BG41:BI42"/>
    <mergeCell ref="AV43:AX44"/>
    <mergeCell ref="AY43:AZ44"/>
    <mergeCell ref="BA43:BC44"/>
    <mergeCell ref="BD43:BE44"/>
    <mergeCell ref="N42:N43"/>
    <mergeCell ref="R42:AD43"/>
    <mergeCell ref="BJ45:BK46"/>
    <mergeCell ref="BL45:BN46"/>
    <mergeCell ref="BJ43:BK44"/>
    <mergeCell ref="BJ41:BK42"/>
    <mergeCell ref="BL41:BN42"/>
    <mergeCell ref="BO45:BP46"/>
    <mergeCell ref="AV45:AX46"/>
    <mergeCell ref="AY45:AZ46"/>
    <mergeCell ref="BA45:BC46"/>
    <mergeCell ref="BD45:BE46"/>
    <mergeCell ref="BA47:BC48"/>
    <mergeCell ref="BD47:BE48"/>
    <mergeCell ref="BG47:BI48"/>
    <mergeCell ref="BJ47:BK48"/>
    <mergeCell ref="BL47:BN48"/>
    <mergeCell ref="BO47:BP48"/>
    <mergeCell ref="AV47:AX48"/>
    <mergeCell ref="AY47:AZ48"/>
    <mergeCell ref="BG45:BI46"/>
    <mergeCell ref="BA49:BC50"/>
    <mergeCell ref="BD49:BE50"/>
    <mergeCell ref="BG49:BI50"/>
    <mergeCell ref="BJ49:BK50"/>
    <mergeCell ref="BL49:BN50"/>
    <mergeCell ref="BO49:BP50"/>
    <mergeCell ref="AV49:AX50"/>
    <mergeCell ref="AY49:AZ50"/>
    <mergeCell ref="BA51:BC52"/>
    <mergeCell ref="BD51:BE52"/>
    <mergeCell ref="BG51:BI52"/>
    <mergeCell ref="BJ51:BK52"/>
    <mergeCell ref="BL51:BN52"/>
    <mergeCell ref="BO51:BP52"/>
    <mergeCell ref="AV51:AX52"/>
    <mergeCell ref="AY51:AZ52"/>
  </mergeCells>
  <phoneticPr fontId="2"/>
  <dataValidations count="3">
    <dataValidation imeMode="off" allowBlank="1" showInputMessage="1" showErrorMessage="1" sqref="E4:H30 U4:X30" xr:uid="{FD394820-6CBF-4082-9365-9745F1E9803F}"/>
    <dataValidation type="list" allowBlank="1" showInputMessage="1" showErrorMessage="1" sqref="T51:T52 AK51:AK52 B51:B52 H51:H52 N51:N52 Z51:Z52" xr:uid="{333C0427-F2D0-40A4-A2B9-9D9E6D340614}">
      <formula1>$D$98:$D$109</formula1>
    </dataValidation>
    <dataValidation type="list" allowBlank="1" showInputMessage="1" showErrorMessage="1" sqref="AM34:AM52 AB51:AB52 K51:K52 W51:W52" xr:uid="{2474E39F-BEB6-4019-8D71-1E67D88B3199}">
      <formula1>$E$98:$E$128</formula1>
    </dataValidation>
  </dataValidations>
  <pageMargins left="0.7" right="0.7" top="0.75" bottom="0.75" header="0.3" footer="0.3"/>
  <pageSetup paperSize="9" scale="32" orientation="landscape" horizontalDpi="4294967292" verticalDpi="4294967292" copies="3" r:id="rId1"/>
  <rowBreaks count="1" manualBreakCount="1">
    <brk id="52" max="16383" man="1"/>
  </rowBreaks>
  <colBreaks count="1" manualBreakCount="1">
    <brk id="46"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6D469-B262-499E-98F8-4F3B5691FA6E}">
  <sheetPr>
    <tabColor theme="7" tint="0.39997558519241921"/>
    <pageSetUpPr fitToPage="1"/>
  </sheetPr>
  <dimension ref="A1:BQ131"/>
  <sheetViews>
    <sheetView topLeftCell="A10" zoomScale="130" zoomScaleNormal="130" workbookViewId="0">
      <selection activeCell="R44" sqref="R44"/>
    </sheetView>
  </sheetViews>
  <sheetFormatPr defaultColWidth="13" defaultRowHeight="14.4"/>
  <cols>
    <col min="1" max="47" width="3.296875" style="21" customWidth="1"/>
    <col min="48" max="56" width="4.796875" style="21" customWidth="1"/>
    <col min="57" max="57" width="5.796875" style="21" customWidth="1"/>
    <col min="58" max="58" width="2.296875" style="31" customWidth="1"/>
    <col min="59" max="67" width="4.796875" style="21" customWidth="1"/>
    <col min="68" max="68" width="5.69921875" style="21" customWidth="1"/>
    <col min="69" max="16384" width="13" style="21"/>
  </cols>
  <sheetData>
    <row r="1" spans="1:68" ht="12" customHeight="1">
      <c r="A1" s="383">
        <f ca="1">EOMONTH(A4,-1)+1</f>
        <v>44562</v>
      </c>
      <c r="B1" s="384"/>
      <c r="C1" s="1" t="s">
        <v>0</v>
      </c>
      <c r="D1" s="385">
        <f ca="1">L1/C31</f>
        <v>11.708333333333334</v>
      </c>
      <c r="E1" s="385"/>
      <c r="F1" s="386"/>
      <c r="G1" s="52" t="s">
        <v>57</v>
      </c>
      <c r="H1" s="53"/>
      <c r="I1" s="53"/>
      <c r="J1" s="54"/>
      <c r="K1" s="49"/>
      <c r="L1" s="387">
        <f ca="1">VLOOKUP(A1,支援効果集計!$E$4:$F$15,2,FALSE)</f>
        <v>281</v>
      </c>
      <c r="M1" s="387"/>
      <c r="N1" s="388"/>
      <c r="O1" s="50" t="s">
        <v>56</v>
      </c>
      <c r="P1" s="51"/>
      <c r="Q1" s="51"/>
      <c r="R1" s="55"/>
      <c r="S1" s="48"/>
      <c r="T1" s="56"/>
      <c r="U1" s="2"/>
      <c r="V1" s="2"/>
      <c r="W1" s="2"/>
      <c r="X1" s="2"/>
      <c r="Y1" s="2"/>
      <c r="Z1" s="4"/>
      <c r="AA1" s="5" t="s">
        <v>1</v>
      </c>
      <c r="AB1" s="58" t="s">
        <v>61</v>
      </c>
      <c r="AC1" s="5"/>
      <c r="AD1" s="441" t="str">
        <f>RIGHT(支援効果集計!B2,1)</f>
        <v>6</v>
      </c>
      <c r="AE1" s="441"/>
      <c r="AF1" s="441"/>
      <c r="AG1" s="441"/>
      <c r="AH1" s="11" t="s">
        <v>2</v>
      </c>
      <c r="AI1" s="3"/>
      <c r="AJ1" s="2"/>
      <c r="AK1" s="75"/>
      <c r="AL1" s="76"/>
      <c r="AM1" s="75"/>
      <c r="AN1" s="76"/>
      <c r="AO1" s="75"/>
      <c r="AP1" s="76"/>
      <c r="AQ1" s="75"/>
      <c r="AR1" s="76"/>
      <c r="AS1" s="75"/>
      <c r="AT1" s="76"/>
      <c r="AU1" s="18"/>
      <c r="AV1" s="438" t="s">
        <v>46</v>
      </c>
      <c r="AW1" s="439"/>
      <c r="AX1" s="19"/>
      <c r="AY1" s="18"/>
      <c r="AZ1" s="18"/>
      <c r="BA1" s="18"/>
      <c r="BB1" s="18"/>
      <c r="BC1" s="18"/>
      <c r="BD1" s="18"/>
      <c r="BE1" s="18"/>
      <c r="BF1" s="20"/>
      <c r="BG1" s="438" t="s">
        <v>47</v>
      </c>
      <c r="BH1" s="439"/>
      <c r="BI1" s="18"/>
      <c r="BJ1" s="18"/>
      <c r="BK1" s="18"/>
      <c r="BL1" s="18"/>
      <c r="BM1" s="18"/>
      <c r="BN1" s="18"/>
      <c r="BO1" s="18"/>
      <c r="BP1" s="18"/>
    </row>
    <row r="2" spans="1:68" ht="12" customHeight="1" thickBot="1">
      <c r="A2" s="413" t="s">
        <v>3</v>
      </c>
      <c r="B2" s="414"/>
      <c r="C2" s="404" t="s">
        <v>4</v>
      </c>
      <c r="D2" s="404"/>
      <c r="E2" s="394" t="s">
        <v>5</v>
      </c>
      <c r="F2" s="404"/>
      <c r="G2" s="404" t="s">
        <v>6</v>
      </c>
      <c r="H2" s="404"/>
      <c r="I2" s="404" t="s">
        <v>7</v>
      </c>
      <c r="J2" s="404"/>
      <c r="K2" s="404" t="s">
        <v>8</v>
      </c>
      <c r="L2" s="404"/>
      <c r="M2" s="404" t="s">
        <v>9</v>
      </c>
      <c r="N2" s="404"/>
      <c r="O2" s="404" t="s">
        <v>10</v>
      </c>
      <c r="P2" s="404"/>
      <c r="Q2" s="404" t="s">
        <v>11</v>
      </c>
      <c r="R2" s="404"/>
      <c r="S2" s="404" t="s">
        <v>23</v>
      </c>
      <c r="T2" s="405"/>
      <c r="U2" s="394" t="s">
        <v>12</v>
      </c>
      <c r="V2" s="395"/>
      <c r="W2" s="396" t="s">
        <v>63</v>
      </c>
      <c r="X2" s="397"/>
      <c r="Y2" s="400" t="s">
        <v>77</v>
      </c>
      <c r="Z2" s="401"/>
      <c r="AA2" s="371" t="s">
        <v>13</v>
      </c>
      <c r="AB2" s="372"/>
      <c r="AC2" s="451" t="s">
        <v>62</v>
      </c>
      <c r="AD2" s="401"/>
      <c r="AE2" s="432" t="s">
        <v>78</v>
      </c>
      <c r="AF2" s="433"/>
      <c r="AG2" s="433"/>
      <c r="AH2" s="433"/>
      <c r="AI2" s="433"/>
      <c r="AJ2" s="434"/>
      <c r="AK2" s="81"/>
      <c r="AL2" s="81"/>
      <c r="AM2" s="202"/>
      <c r="AN2" s="202"/>
      <c r="AO2" s="202"/>
      <c r="AP2" s="202"/>
      <c r="AQ2" s="202"/>
      <c r="AR2" s="202"/>
      <c r="AS2" s="202"/>
      <c r="AT2" s="202"/>
      <c r="AU2" s="18"/>
      <c r="AV2" s="440"/>
      <c r="AW2" s="440"/>
      <c r="AX2" s="22"/>
      <c r="AY2" s="18"/>
      <c r="AZ2" s="18"/>
      <c r="BA2" s="18"/>
      <c r="BB2" s="18"/>
      <c r="BC2" s="18"/>
      <c r="BD2" s="18"/>
      <c r="BE2" s="18"/>
      <c r="BF2" s="20"/>
      <c r="BG2" s="440"/>
      <c r="BH2" s="440"/>
      <c r="BI2" s="23"/>
      <c r="BJ2" s="18"/>
      <c r="BK2" s="18"/>
      <c r="BL2" s="18"/>
      <c r="BM2" s="18"/>
      <c r="BN2" s="18"/>
      <c r="BO2" s="18"/>
      <c r="BP2" s="18"/>
    </row>
    <row r="3" spans="1:68" ht="12" customHeight="1">
      <c r="A3" s="413"/>
      <c r="B3" s="414"/>
      <c r="C3" s="404"/>
      <c r="D3" s="404"/>
      <c r="E3" s="394"/>
      <c r="F3" s="404"/>
      <c r="G3" s="404"/>
      <c r="H3" s="404"/>
      <c r="I3" s="404"/>
      <c r="J3" s="404"/>
      <c r="K3" s="404"/>
      <c r="L3" s="404"/>
      <c r="M3" s="404"/>
      <c r="N3" s="404"/>
      <c r="O3" s="404"/>
      <c r="P3" s="404"/>
      <c r="Q3" s="404"/>
      <c r="R3" s="404"/>
      <c r="S3" s="404"/>
      <c r="T3" s="405"/>
      <c r="U3" s="394"/>
      <c r="V3" s="395"/>
      <c r="W3" s="398"/>
      <c r="X3" s="399"/>
      <c r="Y3" s="402"/>
      <c r="Z3" s="403"/>
      <c r="AA3" s="373"/>
      <c r="AB3" s="374"/>
      <c r="AC3" s="402"/>
      <c r="AD3" s="403"/>
      <c r="AE3" s="435"/>
      <c r="AF3" s="436"/>
      <c r="AG3" s="436"/>
      <c r="AH3" s="436"/>
      <c r="AI3" s="436"/>
      <c r="AJ3" s="437"/>
      <c r="AK3" s="81"/>
      <c r="AL3" s="81"/>
      <c r="AM3" s="202"/>
      <c r="AN3" s="202"/>
      <c r="AO3" s="202"/>
      <c r="AP3" s="202"/>
      <c r="AQ3" s="202"/>
      <c r="AR3" s="202"/>
      <c r="AS3" s="202"/>
      <c r="AT3" s="202"/>
      <c r="AU3" s="12"/>
      <c r="AV3" s="429" t="s">
        <v>28</v>
      </c>
      <c r="AW3" s="418"/>
      <c r="AX3" s="418">
        <f ca="1">AY13*AY21</f>
        <v>281</v>
      </c>
      <c r="AY3" s="419"/>
      <c r="AZ3" s="421" t="s">
        <v>29</v>
      </c>
      <c r="BA3" s="422"/>
      <c r="BB3" s="425" t="s">
        <v>30</v>
      </c>
      <c r="BC3" s="422"/>
      <c r="BD3" s="425" t="s">
        <v>31</v>
      </c>
      <c r="BE3" s="427"/>
      <c r="BF3" s="24"/>
      <c r="BG3" s="429" t="s">
        <v>28</v>
      </c>
      <c r="BH3" s="418"/>
      <c r="BI3" s="418">
        <f ca="1">BJ13*BJ21</f>
        <v>281</v>
      </c>
      <c r="BJ3" s="419"/>
      <c r="BK3" s="421" t="s">
        <v>29</v>
      </c>
      <c r="BL3" s="422"/>
      <c r="BM3" s="425" t="s">
        <v>30</v>
      </c>
      <c r="BN3" s="422"/>
      <c r="BO3" s="425" t="s">
        <v>31</v>
      </c>
      <c r="BP3" s="427"/>
    </row>
    <row r="4" spans="1:68" ht="12" customHeight="1">
      <c r="A4" s="406" cm="1">
        <f t="array" aca="1" ref="A4" ca="1">INDIRECT("'期'!"&amp;$A$32&amp;ROW())</f>
        <v>44565</v>
      </c>
      <c r="B4" s="407"/>
      <c r="C4" s="391">
        <f ca="1">IF(A4="","",1)</f>
        <v>1</v>
      </c>
      <c r="D4" s="408"/>
      <c r="E4" s="62">
        <v>3</v>
      </c>
      <c r="F4" s="63">
        <v>5</v>
      </c>
      <c r="G4" s="62">
        <v>2</v>
      </c>
      <c r="H4" s="63">
        <v>4</v>
      </c>
      <c r="I4" s="409">
        <f>IFERROR(Q4/O4,"")</f>
        <v>0.75</v>
      </c>
      <c r="J4" s="410"/>
      <c r="K4" s="411">
        <f ca="1">IFERROR(O4/C4,"")</f>
        <v>8</v>
      </c>
      <c r="L4" s="411"/>
      <c r="M4" s="412">
        <f ca="1">IFERROR(Q4/C4,"")</f>
        <v>6</v>
      </c>
      <c r="N4" s="412"/>
      <c r="O4" s="389">
        <f>E4+F4</f>
        <v>8</v>
      </c>
      <c r="P4" s="390"/>
      <c r="Q4" s="391">
        <f>H4+G4</f>
        <v>6</v>
      </c>
      <c r="R4" s="391"/>
      <c r="S4" s="392">
        <f ca="1">L1-Q4</f>
        <v>275</v>
      </c>
      <c r="T4" s="393"/>
      <c r="U4" s="122"/>
      <c r="V4" s="123"/>
      <c r="W4" s="129">
        <v>3</v>
      </c>
      <c r="X4" s="130">
        <v>4</v>
      </c>
      <c r="Y4" s="364" t="s">
        <v>208</v>
      </c>
      <c r="Z4" s="365"/>
      <c r="AA4" s="430" t="s">
        <v>163</v>
      </c>
      <c r="AB4" s="431"/>
      <c r="AC4" s="194" t="s">
        <v>163</v>
      </c>
      <c r="AD4" s="68" t="s">
        <v>165</v>
      </c>
      <c r="AE4" s="442" t="s">
        <v>14</v>
      </c>
      <c r="AF4" s="443"/>
      <c r="AG4" s="79" t="s">
        <v>15</v>
      </c>
      <c r="AH4" s="442" t="s">
        <v>14</v>
      </c>
      <c r="AI4" s="443"/>
      <c r="AJ4" s="79" t="s">
        <v>15</v>
      </c>
      <c r="AK4" s="80"/>
      <c r="AL4" s="80"/>
      <c r="AM4" s="201"/>
      <c r="AN4" s="201"/>
      <c r="AO4" s="201"/>
      <c r="AP4" s="201"/>
      <c r="AQ4" s="201"/>
      <c r="AR4" s="201"/>
      <c r="AS4" s="201"/>
      <c r="AT4" s="201"/>
      <c r="AU4" s="13"/>
      <c r="AV4" s="366"/>
      <c r="AW4" s="367"/>
      <c r="AX4" s="367"/>
      <c r="AY4" s="420"/>
      <c r="AZ4" s="423"/>
      <c r="BA4" s="424"/>
      <c r="BB4" s="426"/>
      <c r="BC4" s="424"/>
      <c r="BD4" s="426"/>
      <c r="BE4" s="428"/>
      <c r="BF4" s="25"/>
      <c r="BG4" s="366"/>
      <c r="BH4" s="367"/>
      <c r="BI4" s="367"/>
      <c r="BJ4" s="420"/>
      <c r="BK4" s="423"/>
      <c r="BL4" s="424"/>
      <c r="BM4" s="426"/>
      <c r="BN4" s="424"/>
      <c r="BO4" s="426"/>
      <c r="BP4" s="428"/>
    </row>
    <row r="5" spans="1:68" ht="12" customHeight="1">
      <c r="A5" s="453" cm="1">
        <f t="array" aca="1" ref="A5" ca="1">INDIRECT("'期'!"&amp;$A$32&amp;ROW())</f>
        <v>44566</v>
      </c>
      <c r="B5" s="454"/>
      <c r="C5" s="455">
        <f ca="1">IF(A5="","",C4+1)</f>
        <v>2</v>
      </c>
      <c r="D5" s="456"/>
      <c r="E5" s="64">
        <v>5</v>
      </c>
      <c r="F5" s="65">
        <v>6</v>
      </c>
      <c r="G5" s="64">
        <v>3</v>
      </c>
      <c r="H5" s="65">
        <v>5</v>
      </c>
      <c r="I5" s="457">
        <f t="shared" ref="I5:I30" si="0">IFERROR(Q5/O5,"")</f>
        <v>0.73684210526315785</v>
      </c>
      <c r="J5" s="457"/>
      <c r="K5" s="412">
        <f t="shared" ref="K5:K30" ca="1" si="1">IFERROR(O5/C5,"")</f>
        <v>9.5</v>
      </c>
      <c r="L5" s="412"/>
      <c r="M5" s="412">
        <f t="shared" ref="M5:M30" ca="1" si="2">IFERROR(Q5/C5,"")</f>
        <v>7</v>
      </c>
      <c r="N5" s="412"/>
      <c r="O5" s="458">
        <f>O4+E5+F5</f>
        <v>19</v>
      </c>
      <c r="P5" s="459"/>
      <c r="Q5" s="458">
        <f>Q4+H5+G5</f>
        <v>14</v>
      </c>
      <c r="R5" s="459"/>
      <c r="S5" s="455">
        <f ca="1">$L$1-Q5</f>
        <v>267</v>
      </c>
      <c r="T5" s="458"/>
      <c r="U5" s="124"/>
      <c r="V5" s="125"/>
      <c r="W5" s="131">
        <v>4</v>
      </c>
      <c r="X5" s="132">
        <v>4</v>
      </c>
      <c r="Y5" s="379" t="s">
        <v>212</v>
      </c>
      <c r="Z5" s="380"/>
      <c r="AA5" s="381" t="s">
        <v>170</v>
      </c>
      <c r="AB5" s="382"/>
      <c r="AC5" s="195" t="s">
        <v>170</v>
      </c>
      <c r="AD5" s="69" t="s">
        <v>168</v>
      </c>
      <c r="AE5" s="377"/>
      <c r="AF5" s="378"/>
      <c r="AG5" s="197"/>
      <c r="AH5" s="377"/>
      <c r="AI5" s="378"/>
      <c r="AJ5" s="197"/>
      <c r="AK5" s="80"/>
      <c r="AL5" s="80"/>
      <c r="AM5" s="201"/>
      <c r="AN5" s="201"/>
      <c r="AO5" s="201"/>
      <c r="AP5" s="201"/>
      <c r="AQ5" s="201"/>
      <c r="AR5" s="201"/>
      <c r="AS5" s="201"/>
      <c r="AT5" s="201"/>
      <c r="AU5" s="13"/>
      <c r="AV5" s="366" t="s">
        <v>32</v>
      </c>
      <c r="AW5" s="367"/>
      <c r="AX5" s="447">
        <f>SUM(G4:H9)</f>
        <v>44</v>
      </c>
      <c r="AY5" s="448"/>
      <c r="AZ5" s="366" t="s">
        <v>51</v>
      </c>
      <c r="BA5" s="452">
        <f>AVERAGE(G4:H9)*2</f>
        <v>7.333333333333333</v>
      </c>
      <c r="BB5" s="367" t="s">
        <v>51</v>
      </c>
      <c r="BC5" s="415">
        <f>AVERAGE(I4:J9)</f>
        <v>0.74709057712153681</v>
      </c>
      <c r="BD5" s="367" t="s">
        <v>51</v>
      </c>
      <c r="BE5" s="417">
        <f>SUM(U4:V9)/AX5</f>
        <v>2.2727272727272728E-2</v>
      </c>
      <c r="BF5" s="25"/>
      <c r="BG5" s="366" t="s">
        <v>32</v>
      </c>
      <c r="BH5" s="367"/>
      <c r="BI5" s="447">
        <f>SUM(G10:H15)</f>
        <v>55</v>
      </c>
      <c r="BJ5" s="448"/>
      <c r="BK5" s="366" t="s">
        <v>51</v>
      </c>
      <c r="BL5" s="445">
        <f>BA5</f>
        <v>7.333333333333333</v>
      </c>
      <c r="BM5" s="367" t="s">
        <v>51</v>
      </c>
      <c r="BN5" s="446">
        <f>BC5</f>
        <v>0.74709057712153681</v>
      </c>
      <c r="BO5" s="367" t="s">
        <v>51</v>
      </c>
      <c r="BP5" s="444">
        <f>BE5</f>
        <v>2.2727272727272728E-2</v>
      </c>
    </row>
    <row r="6" spans="1:68" ht="12" customHeight="1">
      <c r="A6" s="453" cm="1">
        <f t="array" aca="1" ref="A6" ca="1">INDIRECT("'期'!"&amp;$A$32&amp;ROW())</f>
        <v>44567</v>
      </c>
      <c r="B6" s="454"/>
      <c r="C6" s="455">
        <f t="shared" ref="C6:C30" ca="1" si="3">IF(A6="","",C5+1)</f>
        <v>3</v>
      </c>
      <c r="D6" s="456"/>
      <c r="E6" s="64">
        <v>3</v>
      </c>
      <c r="F6" s="65">
        <v>4</v>
      </c>
      <c r="G6" s="64">
        <v>2</v>
      </c>
      <c r="H6" s="65">
        <v>4</v>
      </c>
      <c r="I6" s="457">
        <f t="shared" si="0"/>
        <v>0.76923076923076927</v>
      </c>
      <c r="J6" s="457"/>
      <c r="K6" s="412">
        <f t="shared" ca="1" si="1"/>
        <v>8.6666666666666661</v>
      </c>
      <c r="L6" s="412"/>
      <c r="M6" s="412">
        <f t="shared" ca="1" si="2"/>
        <v>6.666666666666667</v>
      </c>
      <c r="N6" s="412"/>
      <c r="O6" s="458">
        <f t="shared" ref="O6:O30" si="4">O5+E6+F6</f>
        <v>26</v>
      </c>
      <c r="P6" s="459"/>
      <c r="Q6" s="458">
        <f t="shared" ref="Q6:Q30" si="5">Q5+H6+G6</f>
        <v>20</v>
      </c>
      <c r="R6" s="459"/>
      <c r="S6" s="455">
        <f t="shared" ref="S6:S30" ca="1" si="6">$L$1-Q6</f>
        <v>261</v>
      </c>
      <c r="T6" s="458"/>
      <c r="U6" s="124"/>
      <c r="V6" s="125"/>
      <c r="W6" s="131">
        <v>2</v>
      </c>
      <c r="X6" s="132">
        <v>4</v>
      </c>
      <c r="Y6" s="598" t="s">
        <v>218</v>
      </c>
      <c r="Z6" s="599"/>
      <c r="AA6" s="381" t="s">
        <v>165</v>
      </c>
      <c r="AB6" s="382"/>
      <c r="AC6" s="195" t="s">
        <v>165</v>
      </c>
      <c r="AD6" s="69" t="s">
        <v>163</v>
      </c>
      <c r="AE6" s="375"/>
      <c r="AF6" s="376"/>
      <c r="AG6" s="198"/>
      <c r="AH6" s="375"/>
      <c r="AI6" s="376"/>
      <c r="AJ6" s="198"/>
      <c r="AK6" s="80"/>
      <c r="AL6" s="80"/>
      <c r="AM6" s="201"/>
      <c r="AN6" s="201"/>
      <c r="AO6" s="201"/>
      <c r="AP6" s="201"/>
      <c r="AQ6" s="201"/>
      <c r="AR6" s="201"/>
      <c r="AS6" s="201"/>
      <c r="AT6" s="201"/>
      <c r="AU6" s="13"/>
      <c r="AV6" s="366"/>
      <c r="AW6" s="367"/>
      <c r="AX6" s="449"/>
      <c r="AY6" s="450"/>
      <c r="AZ6" s="366"/>
      <c r="BA6" s="452"/>
      <c r="BB6" s="367"/>
      <c r="BC6" s="416"/>
      <c r="BD6" s="367"/>
      <c r="BE6" s="417"/>
      <c r="BF6" s="25"/>
      <c r="BG6" s="366"/>
      <c r="BH6" s="367"/>
      <c r="BI6" s="449"/>
      <c r="BJ6" s="450"/>
      <c r="BK6" s="366"/>
      <c r="BL6" s="445"/>
      <c r="BM6" s="367"/>
      <c r="BN6" s="446"/>
      <c r="BO6" s="367"/>
      <c r="BP6" s="444"/>
    </row>
    <row r="7" spans="1:68" ht="12" customHeight="1">
      <c r="A7" s="453" cm="1">
        <f t="array" aca="1" ref="A7" ca="1">INDIRECT("'期'!"&amp;$A$32&amp;ROW())</f>
        <v>44568</v>
      </c>
      <c r="B7" s="454"/>
      <c r="C7" s="455">
        <f t="shared" ca="1" si="3"/>
        <v>4</v>
      </c>
      <c r="D7" s="456"/>
      <c r="E7" s="64">
        <v>5</v>
      </c>
      <c r="F7" s="65">
        <v>3</v>
      </c>
      <c r="G7" s="64">
        <v>1</v>
      </c>
      <c r="H7" s="65">
        <v>2</v>
      </c>
      <c r="I7" s="457">
        <f t="shared" si="0"/>
        <v>0.67647058823529416</v>
      </c>
      <c r="J7" s="457"/>
      <c r="K7" s="412">
        <f t="shared" ca="1" si="1"/>
        <v>8.5</v>
      </c>
      <c r="L7" s="412"/>
      <c r="M7" s="412">
        <f t="shared" ca="1" si="2"/>
        <v>5.75</v>
      </c>
      <c r="N7" s="412"/>
      <c r="O7" s="458">
        <f t="shared" si="4"/>
        <v>34</v>
      </c>
      <c r="P7" s="459"/>
      <c r="Q7" s="458">
        <f t="shared" si="5"/>
        <v>23</v>
      </c>
      <c r="R7" s="459"/>
      <c r="S7" s="455">
        <f t="shared" ca="1" si="6"/>
        <v>258</v>
      </c>
      <c r="T7" s="458"/>
      <c r="U7" s="126"/>
      <c r="V7" s="125"/>
      <c r="W7" s="131">
        <v>2</v>
      </c>
      <c r="X7" s="132">
        <v>2</v>
      </c>
      <c r="Y7" s="379" t="s">
        <v>168</v>
      </c>
      <c r="Z7" s="380"/>
      <c r="AA7" s="381" t="s">
        <v>164</v>
      </c>
      <c r="AB7" s="382"/>
      <c r="AC7" s="195" t="s">
        <v>163</v>
      </c>
      <c r="AD7" s="69" t="s">
        <v>170</v>
      </c>
      <c r="AE7" s="375"/>
      <c r="AF7" s="376"/>
      <c r="AG7" s="198"/>
      <c r="AH7" s="375"/>
      <c r="AI7" s="376"/>
      <c r="AJ7" s="198"/>
      <c r="AK7" s="80"/>
      <c r="AL7" s="80"/>
      <c r="AM7" s="201"/>
      <c r="AN7" s="201"/>
      <c r="AO7" s="201"/>
      <c r="AP7" s="201"/>
      <c r="AQ7" s="201"/>
      <c r="AR7" s="201"/>
      <c r="AS7" s="201"/>
      <c r="AT7" s="201"/>
      <c r="AU7" s="13"/>
      <c r="AV7" s="366" t="s">
        <v>33</v>
      </c>
      <c r="AW7" s="367"/>
      <c r="AX7" s="460">
        <f ca="1">AX3-AX5</f>
        <v>237</v>
      </c>
      <c r="AY7" s="461"/>
      <c r="AZ7" s="366" t="s">
        <v>52</v>
      </c>
      <c r="BA7" s="445">
        <f>BL7</f>
        <v>9.1666666666666661</v>
      </c>
      <c r="BB7" s="367" t="s">
        <v>52</v>
      </c>
      <c r="BC7" s="464">
        <f>BN7</f>
        <v>0.83664973061010128</v>
      </c>
      <c r="BD7" s="367" t="s">
        <v>52</v>
      </c>
      <c r="BE7" s="444">
        <f>BP7</f>
        <v>1.8181818181818181E-2</v>
      </c>
      <c r="BF7" s="25"/>
      <c r="BG7" s="366" t="s">
        <v>33</v>
      </c>
      <c r="BH7" s="367"/>
      <c r="BI7" s="460">
        <f ca="1">BI3-BI5</f>
        <v>226</v>
      </c>
      <c r="BJ7" s="461"/>
      <c r="BK7" s="366" t="s">
        <v>52</v>
      </c>
      <c r="BL7" s="452">
        <f>AVERAGE(G10:H15)*2</f>
        <v>9.1666666666666661</v>
      </c>
      <c r="BM7" s="367" t="s">
        <v>52</v>
      </c>
      <c r="BN7" s="463">
        <f>AVERAGE(I10:J15)</f>
        <v>0.83664973061010128</v>
      </c>
      <c r="BO7" s="367" t="s">
        <v>52</v>
      </c>
      <c r="BP7" s="417">
        <f>SUM(U10:V15)/BI5</f>
        <v>1.8181818181818181E-2</v>
      </c>
    </row>
    <row r="8" spans="1:68" ht="12" customHeight="1">
      <c r="A8" s="453" cm="1">
        <f t="array" aca="1" ref="A8" ca="1">INDIRECT("'期'!"&amp;$A$32&amp;ROW())</f>
        <v>44569</v>
      </c>
      <c r="B8" s="454"/>
      <c r="C8" s="455">
        <f t="shared" ca="1" si="3"/>
        <v>5</v>
      </c>
      <c r="D8" s="456"/>
      <c r="E8" s="64">
        <v>5</v>
      </c>
      <c r="F8" s="65">
        <v>9</v>
      </c>
      <c r="G8" s="64">
        <v>4</v>
      </c>
      <c r="H8" s="65">
        <v>9</v>
      </c>
      <c r="I8" s="457">
        <f t="shared" si="0"/>
        <v>0.75</v>
      </c>
      <c r="J8" s="457"/>
      <c r="K8" s="412">
        <f t="shared" ca="1" si="1"/>
        <v>9.6</v>
      </c>
      <c r="L8" s="412"/>
      <c r="M8" s="412">
        <f t="shared" ca="1" si="2"/>
        <v>7.2</v>
      </c>
      <c r="N8" s="412"/>
      <c r="O8" s="458">
        <f t="shared" si="4"/>
        <v>48</v>
      </c>
      <c r="P8" s="459"/>
      <c r="Q8" s="458">
        <f t="shared" si="5"/>
        <v>36</v>
      </c>
      <c r="R8" s="459"/>
      <c r="S8" s="455">
        <f t="shared" ca="1" si="6"/>
        <v>245</v>
      </c>
      <c r="T8" s="458"/>
      <c r="U8" s="124"/>
      <c r="V8" s="125"/>
      <c r="W8" s="131">
        <v>6</v>
      </c>
      <c r="X8" s="132">
        <v>6</v>
      </c>
      <c r="Y8" s="379"/>
      <c r="Z8" s="380"/>
      <c r="AA8" s="381" t="s">
        <v>208</v>
      </c>
      <c r="AB8" s="382"/>
      <c r="AC8" s="195" t="s">
        <v>170</v>
      </c>
      <c r="AD8" s="69" t="s">
        <v>163</v>
      </c>
      <c r="AE8" s="375"/>
      <c r="AF8" s="376"/>
      <c r="AG8" s="198"/>
      <c r="AH8" s="375"/>
      <c r="AI8" s="376"/>
      <c r="AJ8" s="198"/>
      <c r="AK8" s="80"/>
      <c r="AL8" s="80"/>
      <c r="AM8" s="201"/>
      <c r="AN8" s="201"/>
      <c r="AO8" s="201"/>
      <c r="AP8" s="201"/>
      <c r="AQ8" s="201"/>
      <c r="AR8" s="201"/>
      <c r="AS8" s="201"/>
      <c r="AT8" s="201"/>
      <c r="AU8" s="13"/>
      <c r="AV8" s="366"/>
      <c r="AW8" s="367"/>
      <c r="AX8" s="426"/>
      <c r="AY8" s="462"/>
      <c r="AZ8" s="366"/>
      <c r="BA8" s="445"/>
      <c r="BB8" s="367"/>
      <c r="BC8" s="464"/>
      <c r="BD8" s="367"/>
      <c r="BE8" s="444"/>
      <c r="BF8" s="24"/>
      <c r="BG8" s="366"/>
      <c r="BH8" s="367"/>
      <c r="BI8" s="426"/>
      <c r="BJ8" s="462"/>
      <c r="BK8" s="366"/>
      <c r="BL8" s="452"/>
      <c r="BM8" s="367"/>
      <c r="BN8" s="463"/>
      <c r="BO8" s="367"/>
      <c r="BP8" s="417"/>
    </row>
    <row r="9" spans="1:68" ht="12" customHeight="1">
      <c r="A9" s="453" cm="1">
        <f t="array" aca="1" ref="A9" ca="1">INDIRECT("'期'!"&amp;$A$32&amp;ROW())</f>
        <v>44571</v>
      </c>
      <c r="B9" s="454"/>
      <c r="C9" s="455">
        <f t="shared" ca="1" si="3"/>
        <v>6</v>
      </c>
      <c r="D9" s="456"/>
      <c r="E9" s="64">
        <v>5</v>
      </c>
      <c r="F9" s="65">
        <v>2</v>
      </c>
      <c r="G9" s="64">
        <v>5</v>
      </c>
      <c r="H9" s="65">
        <v>3</v>
      </c>
      <c r="I9" s="457">
        <f t="shared" si="0"/>
        <v>0.8</v>
      </c>
      <c r="J9" s="457"/>
      <c r="K9" s="412">
        <f t="shared" ca="1" si="1"/>
        <v>9.1666666666666661</v>
      </c>
      <c r="L9" s="412"/>
      <c r="M9" s="412">
        <f t="shared" ca="1" si="2"/>
        <v>7.333333333333333</v>
      </c>
      <c r="N9" s="412"/>
      <c r="O9" s="458">
        <f t="shared" si="4"/>
        <v>55</v>
      </c>
      <c r="P9" s="459"/>
      <c r="Q9" s="458">
        <f t="shared" si="5"/>
        <v>44</v>
      </c>
      <c r="R9" s="459"/>
      <c r="S9" s="455">
        <f t="shared" ca="1" si="6"/>
        <v>237</v>
      </c>
      <c r="T9" s="458"/>
      <c r="U9" s="124"/>
      <c r="V9" s="125">
        <v>1</v>
      </c>
      <c r="W9" s="131">
        <v>4</v>
      </c>
      <c r="X9" s="132">
        <v>3</v>
      </c>
      <c r="Y9" s="379" t="s">
        <v>170</v>
      </c>
      <c r="Z9" s="380"/>
      <c r="AA9" s="381" t="s">
        <v>208</v>
      </c>
      <c r="AB9" s="382"/>
      <c r="AC9" s="195" t="s">
        <v>163</v>
      </c>
      <c r="AD9" s="69" t="s">
        <v>170</v>
      </c>
      <c r="AE9" s="375"/>
      <c r="AF9" s="376"/>
      <c r="AG9" s="198"/>
      <c r="AH9" s="375"/>
      <c r="AI9" s="376"/>
      <c r="AJ9" s="198"/>
      <c r="AK9" s="80"/>
      <c r="AL9" s="80"/>
      <c r="AM9" s="201"/>
      <c r="AN9" s="201"/>
      <c r="AO9" s="201"/>
      <c r="AP9" s="201"/>
      <c r="AQ9" s="201"/>
      <c r="AR9" s="201"/>
      <c r="AS9" s="201"/>
      <c r="AT9" s="201"/>
      <c r="AU9" s="13"/>
      <c r="AV9" s="366" t="s">
        <v>34</v>
      </c>
      <c r="AW9" s="367"/>
      <c r="AX9" s="447">
        <f ca="1">C31</f>
        <v>24</v>
      </c>
      <c r="AY9" s="448"/>
      <c r="AZ9" s="366" t="s">
        <v>53</v>
      </c>
      <c r="BA9" s="445">
        <f>BA35</f>
        <v>8.6666666666666661</v>
      </c>
      <c r="BB9" s="367" t="s">
        <v>53</v>
      </c>
      <c r="BC9" s="464">
        <f>BC35</f>
        <v>0.85674627710137352</v>
      </c>
      <c r="BD9" s="367" t="s">
        <v>53</v>
      </c>
      <c r="BE9" s="444">
        <f>BE35</f>
        <v>3.8461538461538464E-2</v>
      </c>
      <c r="BF9" s="25"/>
      <c r="BG9" s="366" t="s">
        <v>34</v>
      </c>
      <c r="BH9" s="367"/>
      <c r="BI9" s="447">
        <f ca="1">C31-6</f>
        <v>18</v>
      </c>
      <c r="BJ9" s="448"/>
      <c r="BK9" s="366" t="s">
        <v>53</v>
      </c>
      <c r="BL9" s="445">
        <f>BA35</f>
        <v>8.6666666666666661</v>
      </c>
      <c r="BM9" s="367" t="s">
        <v>53</v>
      </c>
      <c r="BN9" s="464">
        <f>BC35</f>
        <v>0.85674627710137352</v>
      </c>
      <c r="BO9" s="367" t="s">
        <v>53</v>
      </c>
      <c r="BP9" s="444">
        <f>BE35</f>
        <v>3.8461538461538464E-2</v>
      </c>
    </row>
    <row r="10" spans="1:68" ht="12" customHeight="1">
      <c r="A10" s="453" cm="1">
        <f t="array" aca="1" ref="A10" ca="1">INDIRECT("'期'!"&amp;$A$32&amp;ROW())</f>
        <v>44572</v>
      </c>
      <c r="B10" s="454"/>
      <c r="C10" s="455">
        <f t="shared" ca="1" si="3"/>
        <v>7</v>
      </c>
      <c r="D10" s="456"/>
      <c r="E10" s="64">
        <v>4</v>
      </c>
      <c r="F10" s="65">
        <v>5</v>
      </c>
      <c r="G10" s="64">
        <v>4</v>
      </c>
      <c r="H10" s="65">
        <v>5</v>
      </c>
      <c r="I10" s="457">
        <f t="shared" si="0"/>
        <v>0.828125</v>
      </c>
      <c r="J10" s="457"/>
      <c r="K10" s="412">
        <f t="shared" ca="1" si="1"/>
        <v>9.1428571428571423</v>
      </c>
      <c r="L10" s="412"/>
      <c r="M10" s="412">
        <f t="shared" ca="1" si="2"/>
        <v>7.5714285714285712</v>
      </c>
      <c r="N10" s="412"/>
      <c r="O10" s="458">
        <f t="shared" si="4"/>
        <v>64</v>
      </c>
      <c r="P10" s="459"/>
      <c r="Q10" s="458">
        <f t="shared" si="5"/>
        <v>53</v>
      </c>
      <c r="R10" s="459"/>
      <c r="S10" s="455">
        <f t="shared" ca="1" si="6"/>
        <v>228</v>
      </c>
      <c r="T10" s="458"/>
      <c r="U10" s="124"/>
      <c r="V10" s="125"/>
      <c r="W10" s="131">
        <v>3</v>
      </c>
      <c r="X10" s="132">
        <v>3</v>
      </c>
      <c r="Y10" s="379" t="s">
        <v>208</v>
      </c>
      <c r="Z10" s="380"/>
      <c r="AA10" s="381" t="s">
        <v>163</v>
      </c>
      <c r="AB10" s="382"/>
      <c r="AC10" s="195" t="s">
        <v>163</v>
      </c>
      <c r="AD10" s="69" t="s">
        <v>165</v>
      </c>
      <c r="AE10" s="375"/>
      <c r="AF10" s="376"/>
      <c r="AG10" s="198"/>
      <c r="AH10" s="375"/>
      <c r="AI10" s="376"/>
      <c r="AJ10" s="198"/>
      <c r="AK10" s="80"/>
      <c r="AL10" s="80"/>
      <c r="AM10" s="201"/>
      <c r="AN10" s="201"/>
      <c r="AO10" s="201"/>
      <c r="AP10" s="201"/>
      <c r="AQ10" s="201"/>
      <c r="AR10" s="201"/>
      <c r="AS10" s="201"/>
      <c r="AT10" s="201"/>
      <c r="AU10" s="13"/>
      <c r="AV10" s="366"/>
      <c r="AW10" s="367"/>
      <c r="AX10" s="449"/>
      <c r="AY10" s="450"/>
      <c r="AZ10" s="366"/>
      <c r="BA10" s="445"/>
      <c r="BB10" s="367"/>
      <c r="BC10" s="464"/>
      <c r="BD10" s="367"/>
      <c r="BE10" s="444"/>
      <c r="BF10" s="25"/>
      <c r="BG10" s="366"/>
      <c r="BH10" s="367"/>
      <c r="BI10" s="449"/>
      <c r="BJ10" s="450"/>
      <c r="BK10" s="366"/>
      <c r="BL10" s="445"/>
      <c r="BM10" s="367"/>
      <c r="BN10" s="464"/>
      <c r="BO10" s="367"/>
      <c r="BP10" s="444"/>
    </row>
    <row r="11" spans="1:68" ht="12" customHeight="1">
      <c r="A11" s="453" cm="1">
        <f t="array" aca="1" ref="A11" ca="1">INDIRECT("'期'!"&amp;$A$32&amp;ROW())</f>
        <v>44573</v>
      </c>
      <c r="B11" s="454"/>
      <c r="C11" s="455">
        <f t="shared" ca="1" si="3"/>
        <v>8</v>
      </c>
      <c r="D11" s="456"/>
      <c r="E11" s="64">
        <v>5</v>
      </c>
      <c r="F11" s="65">
        <v>6</v>
      </c>
      <c r="G11" s="64">
        <v>3</v>
      </c>
      <c r="H11" s="65">
        <v>5</v>
      </c>
      <c r="I11" s="457">
        <f t="shared" si="0"/>
        <v>0.81333333333333335</v>
      </c>
      <c r="J11" s="457"/>
      <c r="K11" s="412">
        <f t="shared" ca="1" si="1"/>
        <v>9.375</v>
      </c>
      <c r="L11" s="412"/>
      <c r="M11" s="412">
        <f t="shared" ca="1" si="2"/>
        <v>7.625</v>
      </c>
      <c r="N11" s="412"/>
      <c r="O11" s="458">
        <f t="shared" si="4"/>
        <v>75</v>
      </c>
      <c r="P11" s="459"/>
      <c r="Q11" s="458">
        <f t="shared" si="5"/>
        <v>61</v>
      </c>
      <c r="R11" s="459"/>
      <c r="S11" s="455">
        <f t="shared" ca="1" si="6"/>
        <v>220</v>
      </c>
      <c r="T11" s="458"/>
      <c r="U11" s="124"/>
      <c r="V11" s="125"/>
      <c r="W11" s="131">
        <v>3</v>
      </c>
      <c r="X11" s="132">
        <v>4</v>
      </c>
      <c r="Y11" s="379" t="s">
        <v>170</v>
      </c>
      <c r="Z11" s="380"/>
      <c r="AA11" s="381" t="s">
        <v>164</v>
      </c>
      <c r="AB11" s="382"/>
      <c r="AC11" s="195" t="s">
        <v>163</v>
      </c>
      <c r="AD11" s="69" t="s">
        <v>170</v>
      </c>
      <c r="AE11" s="375"/>
      <c r="AF11" s="376"/>
      <c r="AG11" s="198"/>
      <c r="AH11" s="375"/>
      <c r="AI11" s="376"/>
      <c r="AJ11" s="198"/>
      <c r="AK11" s="80"/>
      <c r="AL11" s="80"/>
      <c r="AM11" s="201"/>
      <c r="AN11" s="201"/>
      <c r="AO11" s="201"/>
      <c r="AP11" s="201"/>
      <c r="AQ11" s="201"/>
      <c r="AR11" s="201"/>
      <c r="AS11" s="201"/>
      <c r="AT11" s="201"/>
      <c r="AU11" s="13"/>
      <c r="AV11" s="368" t="s">
        <v>50</v>
      </c>
      <c r="AW11" s="367"/>
      <c r="AX11" s="465">
        <f ca="1">AX7/AX9</f>
        <v>9.875</v>
      </c>
      <c r="AY11" s="466"/>
      <c r="AZ11" s="366" t="s">
        <v>54</v>
      </c>
      <c r="BA11" s="446">
        <f>BL37</f>
        <v>7.666666666666667</v>
      </c>
      <c r="BB11" s="367" t="s">
        <v>54</v>
      </c>
      <c r="BC11" s="464">
        <f>BN37</f>
        <v>0.85936315109357797</v>
      </c>
      <c r="BD11" s="367" t="s">
        <v>54</v>
      </c>
      <c r="BE11" s="444">
        <f>BP37</f>
        <v>4.3478260869565216E-2</v>
      </c>
      <c r="BF11" s="25"/>
      <c r="BG11" s="368" t="s">
        <v>50</v>
      </c>
      <c r="BH11" s="367"/>
      <c r="BI11" s="465">
        <f ca="1">BI7/BI9</f>
        <v>12.555555555555555</v>
      </c>
      <c r="BJ11" s="466"/>
      <c r="BK11" s="366" t="s">
        <v>54</v>
      </c>
      <c r="BL11" s="446">
        <f>BL37</f>
        <v>7.666666666666667</v>
      </c>
      <c r="BM11" s="367" t="s">
        <v>54</v>
      </c>
      <c r="BN11" s="464">
        <f>BN37</f>
        <v>0.85936315109357797</v>
      </c>
      <c r="BO11" s="367" t="s">
        <v>54</v>
      </c>
      <c r="BP11" s="444">
        <f>BP37</f>
        <v>4.3478260869565216E-2</v>
      </c>
    </row>
    <row r="12" spans="1:68" ht="12" customHeight="1" thickBot="1">
      <c r="A12" s="453" cm="1">
        <f t="array" aca="1" ref="A12" ca="1">INDIRECT("'期'!"&amp;$A$32&amp;ROW())</f>
        <v>44574</v>
      </c>
      <c r="B12" s="454"/>
      <c r="C12" s="455">
        <f t="shared" ca="1" si="3"/>
        <v>9</v>
      </c>
      <c r="D12" s="456"/>
      <c r="E12" s="64">
        <v>3</v>
      </c>
      <c r="F12" s="65">
        <v>5</v>
      </c>
      <c r="G12" s="64">
        <v>2</v>
      </c>
      <c r="H12" s="65">
        <v>5</v>
      </c>
      <c r="I12" s="457">
        <f t="shared" si="0"/>
        <v>0.81927710843373491</v>
      </c>
      <c r="J12" s="457"/>
      <c r="K12" s="412">
        <f t="shared" ca="1" si="1"/>
        <v>9.2222222222222214</v>
      </c>
      <c r="L12" s="412"/>
      <c r="M12" s="412">
        <f t="shared" ca="1" si="2"/>
        <v>7.5555555555555554</v>
      </c>
      <c r="N12" s="412"/>
      <c r="O12" s="458">
        <f t="shared" si="4"/>
        <v>83</v>
      </c>
      <c r="P12" s="459"/>
      <c r="Q12" s="458">
        <f t="shared" si="5"/>
        <v>68</v>
      </c>
      <c r="R12" s="459"/>
      <c r="S12" s="455">
        <f t="shared" ca="1" si="6"/>
        <v>213</v>
      </c>
      <c r="T12" s="458"/>
      <c r="U12" s="124"/>
      <c r="V12" s="125"/>
      <c r="W12" s="131">
        <v>2</v>
      </c>
      <c r="X12" s="132">
        <v>3</v>
      </c>
      <c r="Y12" s="379"/>
      <c r="Z12" s="380"/>
      <c r="AA12" s="381" t="s">
        <v>170</v>
      </c>
      <c r="AB12" s="382"/>
      <c r="AC12" s="195" t="s">
        <v>168</v>
      </c>
      <c r="AD12" s="69" t="s">
        <v>170</v>
      </c>
      <c r="AE12" s="375"/>
      <c r="AF12" s="376"/>
      <c r="AG12" s="198"/>
      <c r="AH12" s="375"/>
      <c r="AI12" s="376"/>
      <c r="AJ12" s="198"/>
      <c r="AK12" s="80"/>
      <c r="AL12" s="80"/>
      <c r="AM12" s="201"/>
      <c r="AN12" s="201"/>
      <c r="AO12" s="201"/>
      <c r="AP12" s="201"/>
      <c r="AQ12" s="201"/>
      <c r="AR12" s="201"/>
      <c r="AS12" s="201"/>
      <c r="AT12" s="201"/>
      <c r="AU12" s="13"/>
      <c r="AV12" s="369"/>
      <c r="AW12" s="370"/>
      <c r="AX12" s="467"/>
      <c r="AY12" s="468"/>
      <c r="AZ12" s="471"/>
      <c r="BA12" s="472"/>
      <c r="BB12" s="469"/>
      <c r="BC12" s="473"/>
      <c r="BD12" s="469"/>
      <c r="BE12" s="470"/>
      <c r="BF12" s="25"/>
      <c r="BG12" s="369"/>
      <c r="BH12" s="370"/>
      <c r="BI12" s="467"/>
      <c r="BJ12" s="468"/>
      <c r="BK12" s="471"/>
      <c r="BL12" s="472"/>
      <c r="BM12" s="469"/>
      <c r="BN12" s="473"/>
      <c r="BO12" s="469"/>
      <c r="BP12" s="470"/>
    </row>
    <row r="13" spans="1:68" ht="12" customHeight="1">
      <c r="A13" s="453" cm="1">
        <f t="array" aca="1" ref="A13" ca="1">INDIRECT("'期'!"&amp;$A$32&amp;ROW())</f>
        <v>44575</v>
      </c>
      <c r="B13" s="454"/>
      <c r="C13" s="455">
        <f t="shared" ca="1" si="3"/>
        <v>10</v>
      </c>
      <c r="D13" s="456"/>
      <c r="E13" s="64">
        <v>6</v>
      </c>
      <c r="F13" s="65">
        <v>3</v>
      </c>
      <c r="G13" s="64">
        <v>6</v>
      </c>
      <c r="H13" s="65">
        <v>4</v>
      </c>
      <c r="I13" s="457">
        <f t="shared" si="0"/>
        <v>0.84782608695652173</v>
      </c>
      <c r="J13" s="457"/>
      <c r="K13" s="412">
        <f t="shared" ca="1" si="1"/>
        <v>9.1999999999999993</v>
      </c>
      <c r="L13" s="412"/>
      <c r="M13" s="480">
        <f t="shared" ca="1" si="2"/>
        <v>7.8</v>
      </c>
      <c r="N13" s="480"/>
      <c r="O13" s="458">
        <f t="shared" si="4"/>
        <v>92</v>
      </c>
      <c r="P13" s="459"/>
      <c r="Q13" s="458">
        <f t="shared" si="5"/>
        <v>78</v>
      </c>
      <c r="R13" s="459"/>
      <c r="S13" s="455">
        <f t="shared" ca="1" si="6"/>
        <v>203</v>
      </c>
      <c r="T13" s="458"/>
      <c r="U13" s="124"/>
      <c r="V13" s="125">
        <v>1</v>
      </c>
      <c r="W13" s="131">
        <v>5</v>
      </c>
      <c r="X13" s="132">
        <v>3</v>
      </c>
      <c r="Y13" s="379" t="s">
        <v>170</v>
      </c>
      <c r="Z13" s="380"/>
      <c r="AA13" s="381" t="s">
        <v>212</v>
      </c>
      <c r="AB13" s="382"/>
      <c r="AC13" s="195" t="s">
        <v>168</v>
      </c>
      <c r="AD13" s="69" t="s">
        <v>170</v>
      </c>
      <c r="AE13" s="375"/>
      <c r="AF13" s="376"/>
      <c r="AG13" s="198"/>
      <c r="AH13" s="375"/>
      <c r="AI13" s="376"/>
      <c r="AJ13" s="198"/>
      <c r="AK13" s="80"/>
      <c r="AL13" s="80"/>
      <c r="AM13" s="201"/>
      <c r="AN13" s="201"/>
      <c r="AO13" s="201"/>
      <c r="AP13" s="201"/>
      <c r="AQ13" s="201"/>
      <c r="AR13" s="201"/>
      <c r="AS13" s="201"/>
      <c r="AT13" s="201"/>
      <c r="AU13" s="13"/>
      <c r="AV13" s="429" t="s">
        <v>35</v>
      </c>
      <c r="AW13" s="418"/>
      <c r="AX13" s="418"/>
      <c r="AY13" s="478">
        <f ca="1">D1</f>
        <v>11.708333333333334</v>
      </c>
      <c r="AZ13" s="479"/>
      <c r="BA13" s="481" t="s">
        <v>65</v>
      </c>
      <c r="BB13" s="479"/>
      <c r="BC13" s="479"/>
      <c r="BD13" s="474">
        <v>1.66</v>
      </c>
      <c r="BE13" s="475"/>
      <c r="BF13" s="24"/>
      <c r="BG13" s="429" t="s">
        <v>35</v>
      </c>
      <c r="BH13" s="418"/>
      <c r="BI13" s="418"/>
      <c r="BJ13" s="418">
        <f ca="1">AY13</f>
        <v>11.708333333333334</v>
      </c>
      <c r="BK13" s="479"/>
      <c r="BL13" s="479" t="s">
        <v>36</v>
      </c>
      <c r="BM13" s="479"/>
      <c r="BN13" s="479"/>
      <c r="BO13" s="474">
        <v>1.66</v>
      </c>
      <c r="BP13" s="475"/>
    </row>
    <row r="14" spans="1:68" ht="12" customHeight="1">
      <c r="A14" s="453" cm="1">
        <f t="array" aca="1" ref="A14" ca="1">INDIRECT("'期'!"&amp;$A$32&amp;ROW())</f>
        <v>44576</v>
      </c>
      <c r="B14" s="454"/>
      <c r="C14" s="455">
        <f t="shared" ca="1" si="3"/>
        <v>11</v>
      </c>
      <c r="D14" s="456"/>
      <c r="E14" s="64">
        <v>6</v>
      </c>
      <c r="F14" s="65">
        <v>9</v>
      </c>
      <c r="G14" s="64">
        <v>6</v>
      </c>
      <c r="H14" s="65">
        <v>7</v>
      </c>
      <c r="I14" s="457">
        <f t="shared" si="0"/>
        <v>0.85046728971962615</v>
      </c>
      <c r="J14" s="457"/>
      <c r="K14" s="412">
        <f t="shared" ca="1" si="1"/>
        <v>9.7272727272727266</v>
      </c>
      <c r="L14" s="412"/>
      <c r="M14" s="412">
        <f t="shared" ca="1" si="2"/>
        <v>8.2727272727272734</v>
      </c>
      <c r="N14" s="412"/>
      <c r="O14" s="458">
        <f t="shared" si="4"/>
        <v>107</v>
      </c>
      <c r="P14" s="459"/>
      <c r="Q14" s="458">
        <f t="shared" si="5"/>
        <v>91</v>
      </c>
      <c r="R14" s="459"/>
      <c r="S14" s="455">
        <f t="shared" ca="1" si="6"/>
        <v>190</v>
      </c>
      <c r="T14" s="458"/>
      <c r="U14" s="124"/>
      <c r="V14" s="125"/>
      <c r="W14" s="131">
        <v>4</v>
      </c>
      <c r="X14" s="132">
        <v>5</v>
      </c>
      <c r="Y14" s="379" t="s">
        <v>164</v>
      </c>
      <c r="Z14" s="380"/>
      <c r="AA14" s="381" t="s">
        <v>168</v>
      </c>
      <c r="AB14" s="382"/>
      <c r="AC14" s="195" t="s">
        <v>165</v>
      </c>
      <c r="AD14" s="69" t="s">
        <v>163</v>
      </c>
      <c r="AE14" s="482"/>
      <c r="AF14" s="483"/>
      <c r="AG14" s="199"/>
      <c r="AH14" s="482"/>
      <c r="AI14" s="483"/>
      <c r="AJ14" s="199"/>
      <c r="AK14" s="80"/>
      <c r="AL14" s="80"/>
      <c r="AM14" s="201"/>
      <c r="AN14" s="201"/>
      <c r="AO14" s="201"/>
      <c r="AP14" s="201"/>
      <c r="AQ14" s="201"/>
      <c r="AR14" s="201"/>
      <c r="AS14" s="201"/>
      <c r="AT14" s="201"/>
      <c r="AU14" s="13"/>
      <c r="AV14" s="366"/>
      <c r="AW14" s="367"/>
      <c r="AX14" s="367"/>
      <c r="AY14" s="367"/>
      <c r="AZ14" s="367"/>
      <c r="BA14" s="367"/>
      <c r="BB14" s="367"/>
      <c r="BC14" s="367"/>
      <c r="BD14" s="476"/>
      <c r="BE14" s="477"/>
      <c r="BF14" s="24"/>
      <c r="BG14" s="366"/>
      <c r="BH14" s="367"/>
      <c r="BI14" s="367"/>
      <c r="BJ14" s="367"/>
      <c r="BK14" s="367"/>
      <c r="BL14" s="367"/>
      <c r="BM14" s="367"/>
      <c r="BN14" s="367"/>
      <c r="BO14" s="476"/>
      <c r="BP14" s="477"/>
    </row>
    <row r="15" spans="1:68" ht="12" customHeight="1">
      <c r="A15" s="453" cm="1">
        <f t="array" aca="1" ref="A15" ca="1">INDIRECT("'期'!"&amp;$A$32&amp;ROW())</f>
        <v>44578</v>
      </c>
      <c r="B15" s="454"/>
      <c r="C15" s="455">
        <f t="shared" ca="1" si="3"/>
        <v>12</v>
      </c>
      <c r="D15" s="456"/>
      <c r="E15" s="64">
        <v>4</v>
      </c>
      <c r="F15" s="65">
        <v>4</v>
      </c>
      <c r="G15" s="64">
        <v>4</v>
      </c>
      <c r="H15" s="65">
        <v>4</v>
      </c>
      <c r="I15" s="457">
        <f t="shared" si="0"/>
        <v>0.86086956521739133</v>
      </c>
      <c r="J15" s="457"/>
      <c r="K15" s="412">
        <f t="shared" ca="1" si="1"/>
        <v>9.5833333333333339</v>
      </c>
      <c r="L15" s="412"/>
      <c r="M15" s="412">
        <f t="shared" ca="1" si="2"/>
        <v>8.25</v>
      </c>
      <c r="N15" s="412"/>
      <c r="O15" s="458">
        <f t="shared" si="4"/>
        <v>115</v>
      </c>
      <c r="P15" s="459"/>
      <c r="Q15" s="458">
        <f t="shared" si="5"/>
        <v>99</v>
      </c>
      <c r="R15" s="459"/>
      <c r="S15" s="455">
        <f t="shared" ca="1" si="6"/>
        <v>182</v>
      </c>
      <c r="T15" s="458"/>
      <c r="U15" s="124"/>
      <c r="V15" s="125"/>
      <c r="W15" s="131">
        <v>3</v>
      </c>
      <c r="X15" s="132">
        <v>3</v>
      </c>
      <c r="Y15" s="379" t="s">
        <v>163</v>
      </c>
      <c r="Z15" s="380"/>
      <c r="AA15" s="381" t="s">
        <v>170</v>
      </c>
      <c r="AB15" s="382"/>
      <c r="AC15" s="195" t="s">
        <v>163</v>
      </c>
      <c r="AD15" s="69" t="s">
        <v>168</v>
      </c>
      <c r="AE15" s="18"/>
      <c r="AF15" s="18"/>
      <c r="AG15" s="20"/>
      <c r="AH15" s="20"/>
      <c r="AI15" s="201"/>
      <c r="AJ15" s="201"/>
      <c r="AK15" s="201"/>
      <c r="AL15" s="201"/>
      <c r="AM15" s="201"/>
      <c r="AN15" s="201"/>
      <c r="AO15" s="201"/>
      <c r="AP15" s="201"/>
      <c r="AQ15" s="201"/>
      <c r="AR15" s="201"/>
      <c r="AS15" s="201"/>
      <c r="AT15" s="201"/>
      <c r="AU15" s="13"/>
      <c r="AV15" s="366" t="s">
        <v>37</v>
      </c>
      <c r="AW15" s="367"/>
      <c r="AX15" s="367"/>
      <c r="AY15" s="484">
        <v>10</v>
      </c>
      <c r="AZ15" s="484"/>
      <c r="BA15" s="490" t="s">
        <v>64</v>
      </c>
      <c r="BB15" s="367"/>
      <c r="BC15" s="367"/>
      <c r="BD15" s="485">
        <f>AX5/12/AVERAGE(W4:X9)</f>
        <v>1</v>
      </c>
      <c r="BE15" s="486"/>
      <c r="BF15" s="26"/>
      <c r="BG15" s="366" t="s">
        <v>37</v>
      </c>
      <c r="BH15" s="367"/>
      <c r="BI15" s="367"/>
      <c r="BJ15" s="484">
        <v>10.199999999999999</v>
      </c>
      <c r="BK15" s="484"/>
      <c r="BL15" s="367" t="s">
        <v>38</v>
      </c>
      <c r="BM15" s="367"/>
      <c r="BN15" s="367"/>
      <c r="BO15" s="485">
        <f>AX5/12/AVERAGE(W9:X15)</f>
        <v>1.0694444444444444</v>
      </c>
      <c r="BP15" s="486"/>
    </row>
    <row r="16" spans="1:68" ht="12" customHeight="1">
      <c r="A16" s="453" cm="1">
        <f t="array" aca="1" ref="A16" ca="1">INDIRECT("'期'!"&amp;$A$32&amp;ROW())</f>
        <v>44579</v>
      </c>
      <c r="B16" s="454"/>
      <c r="C16" s="455">
        <f t="shared" ca="1" si="3"/>
        <v>13</v>
      </c>
      <c r="D16" s="456"/>
      <c r="E16" s="64">
        <v>3</v>
      </c>
      <c r="F16" s="65">
        <v>6</v>
      </c>
      <c r="G16" s="64">
        <v>3</v>
      </c>
      <c r="H16" s="65">
        <v>6</v>
      </c>
      <c r="I16" s="457">
        <f t="shared" si="0"/>
        <v>0.87096774193548387</v>
      </c>
      <c r="J16" s="457"/>
      <c r="K16" s="412">
        <f t="shared" ca="1" si="1"/>
        <v>9.5384615384615383</v>
      </c>
      <c r="L16" s="412"/>
      <c r="M16" s="412">
        <f t="shared" ca="1" si="2"/>
        <v>8.3076923076923084</v>
      </c>
      <c r="N16" s="412"/>
      <c r="O16" s="458">
        <f t="shared" si="4"/>
        <v>124</v>
      </c>
      <c r="P16" s="459"/>
      <c r="Q16" s="458">
        <f t="shared" si="5"/>
        <v>108</v>
      </c>
      <c r="R16" s="459"/>
      <c r="S16" s="455">
        <f t="shared" ca="1" si="6"/>
        <v>173</v>
      </c>
      <c r="T16" s="458"/>
      <c r="U16" s="124"/>
      <c r="V16" s="125"/>
      <c r="W16" s="131">
        <v>3</v>
      </c>
      <c r="X16" s="132">
        <v>4</v>
      </c>
      <c r="Y16" s="379" t="s">
        <v>219</v>
      </c>
      <c r="Z16" s="380"/>
      <c r="AA16" s="381" t="s">
        <v>164</v>
      </c>
      <c r="AB16" s="382"/>
      <c r="AC16" s="195" t="s">
        <v>163</v>
      </c>
      <c r="AD16" s="69" t="s">
        <v>168</v>
      </c>
      <c r="AE16" s="18"/>
      <c r="AF16" s="20"/>
      <c r="AG16" s="20"/>
      <c r="AH16" s="20"/>
      <c r="AI16" s="201"/>
      <c r="AJ16" s="201"/>
      <c r="AK16" s="201"/>
      <c r="AL16" s="201"/>
      <c r="AM16" s="201"/>
      <c r="AN16" s="201"/>
      <c r="AO16" s="201"/>
      <c r="AP16" s="201"/>
      <c r="AQ16" s="201"/>
      <c r="AR16" s="201"/>
      <c r="AS16" s="201"/>
      <c r="AT16" s="201"/>
      <c r="AU16" s="13"/>
      <c r="AV16" s="366"/>
      <c r="AW16" s="367"/>
      <c r="AX16" s="367"/>
      <c r="AY16" s="484"/>
      <c r="AZ16" s="484"/>
      <c r="BA16" s="367"/>
      <c r="BB16" s="367"/>
      <c r="BC16" s="367"/>
      <c r="BD16" s="485"/>
      <c r="BE16" s="486"/>
      <c r="BF16" s="26"/>
      <c r="BG16" s="366"/>
      <c r="BH16" s="367"/>
      <c r="BI16" s="367"/>
      <c r="BJ16" s="484"/>
      <c r="BK16" s="484"/>
      <c r="BL16" s="367"/>
      <c r="BM16" s="367"/>
      <c r="BN16" s="367"/>
      <c r="BO16" s="485"/>
      <c r="BP16" s="486"/>
    </row>
    <row r="17" spans="1:69" ht="12" customHeight="1">
      <c r="A17" s="453" cm="1">
        <f t="array" aca="1" ref="A17" ca="1">INDIRECT("'期'!"&amp;$A$32&amp;ROW())</f>
        <v>44580</v>
      </c>
      <c r="B17" s="454"/>
      <c r="C17" s="455">
        <f t="shared" ca="1" si="3"/>
        <v>14</v>
      </c>
      <c r="D17" s="456"/>
      <c r="E17" s="64">
        <v>5</v>
      </c>
      <c r="F17" s="65">
        <v>7</v>
      </c>
      <c r="G17" s="64">
        <v>4</v>
      </c>
      <c r="H17" s="65">
        <v>3</v>
      </c>
      <c r="I17" s="457">
        <f t="shared" si="0"/>
        <v>0.84558823529411764</v>
      </c>
      <c r="J17" s="457"/>
      <c r="K17" s="412">
        <f t="shared" ca="1" si="1"/>
        <v>9.7142857142857135</v>
      </c>
      <c r="L17" s="412"/>
      <c r="M17" s="412">
        <f t="shared" ca="1" si="2"/>
        <v>8.2142857142857135</v>
      </c>
      <c r="N17" s="412"/>
      <c r="O17" s="458">
        <f t="shared" si="4"/>
        <v>136</v>
      </c>
      <c r="P17" s="459"/>
      <c r="Q17" s="458">
        <f t="shared" si="5"/>
        <v>115</v>
      </c>
      <c r="R17" s="459"/>
      <c r="S17" s="455">
        <f t="shared" ca="1" si="6"/>
        <v>166</v>
      </c>
      <c r="T17" s="458"/>
      <c r="U17" s="124"/>
      <c r="V17" s="125"/>
      <c r="W17" s="131">
        <v>5</v>
      </c>
      <c r="X17" s="132">
        <v>2</v>
      </c>
      <c r="Y17" s="379"/>
      <c r="Z17" s="380"/>
      <c r="AA17" s="381"/>
      <c r="AB17" s="382"/>
      <c r="AC17" s="195" t="s">
        <v>168</v>
      </c>
      <c r="AD17" s="69" t="s">
        <v>170</v>
      </c>
      <c r="AE17" s="18"/>
      <c r="AF17" s="20"/>
      <c r="AG17" s="20"/>
      <c r="AH17" s="20"/>
      <c r="AI17" s="201"/>
      <c r="AJ17" s="201"/>
      <c r="AK17" s="201"/>
      <c r="AL17" s="201"/>
      <c r="AM17" s="201"/>
      <c r="AN17" s="201"/>
      <c r="AO17" s="201"/>
      <c r="AP17" s="201"/>
      <c r="AQ17" s="201"/>
      <c r="AR17" s="201"/>
      <c r="AS17" s="201"/>
      <c r="AT17" s="201"/>
      <c r="AU17" s="13"/>
      <c r="AV17" s="366" t="s">
        <v>58</v>
      </c>
      <c r="AW17" s="367"/>
      <c r="AX17" s="367"/>
      <c r="AY17" s="367">
        <f ca="1">AY15-AY13</f>
        <v>-1.7083333333333339</v>
      </c>
      <c r="AZ17" s="367"/>
      <c r="BA17" s="367" t="s">
        <v>39</v>
      </c>
      <c r="BB17" s="367"/>
      <c r="BC17" s="367"/>
      <c r="BD17" s="465">
        <f>BD15-BD13</f>
        <v>-0.65999999999999992</v>
      </c>
      <c r="BE17" s="489"/>
      <c r="BF17" s="24"/>
      <c r="BG17" s="366" t="s">
        <v>58</v>
      </c>
      <c r="BH17" s="367"/>
      <c r="BI17" s="367"/>
      <c r="BJ17" s="367">
        <f ca="1">BJ15-BJ13</f>
        <v>-1.5083333333333346</v>
      </c>
      <c r="BK17" s="367"/>
      <c r="BL17" s="367" t="s">
        <v>39</v>
      </c>
      <c r="BM17" s="367"/>
      <c r="BN17" s="367"/>
      <c r="BO17" s="487">
        <f>BO15-BO13</f>
        <v>-0.5905555555555555</v>
      </c>
      <c r="BP17" s="488"/>
    </row>
    <row r="18" spans="1:69" ht="12" customHeight="1">
      <c r="A18" s="453" cm="1">
        <f t="array" aca="1" ref="A18" ca="1">INDIRECT("'期'!"&amp;$A$32&amp;ROW())</f>
        <v>44581</v>
      </c>
      <c r="B18" s="454"/>
      <c r="C18" s="455">
        <f t="shared" ca="1" si="3"/>
        <v>15</v>
      </c>
      <c r="D18" s="456"/>
      <c r="E18" s="64">
        <v>3</v>
      </c>
      <c r="F18" s="65">
        <v>4</v>
      </c>
      <c r="G18" s="64">
        <v>2</v>
      </c>
      <c r="H18" s="65">
        <v>4</v>
      </c>
      <c r="I18" s="457">
        <f t="shared" si="0"/>
        <v>0.84615384615384615</v>
      </c>
      <c r="J18" s="457"/>
      <c r="K18" s="412">
        <f t="shared" ca="1" si="1"/>
        <v>9.5333333333333332</v>
      </c>
      <c r="L18" s="412"/>
      <c r="M18" s="412">
        <f t="shared" ca="1" si="2"/>
        <v>8.0666666666666664</v>
      </c>
      <c r="N18" s="412"/>
      <c r="O18" s="458">
        <f t="shared" si="4"/>
        <v>143</v>
      </c>
      <c r="P18" s="459"/>
      <c r="Q18" s="458">
        <f t="shared" si="5"/>
        <v>121</v>
      </c>
      <c r="R18" s="459"/>
      <c r="S18" s="455">
        <f t="shared" ca="1" si="6"/>
        <v>160</v>
      </c>
      <c r="T18" s="458"/>
      <c r="U18" s="124"/>
      <c r="V18" s="125"/>
      <c r="W18" s="131">
        <v>3</v>
      </c>
      <c r="X18" s="132">
        <v>4</v>
      </c>
      <c r="Y18" s="379" t="s">
        <v>220</v>
      </c>
      <c r="Z18" s="380"/>
      <c r="AA18" s="381" t="s">
        <v>163</v>
      </c>
      <c r="AB18" s="382"/>
      <c r="AC18" s="195" t="s">
        <v>163</v>
      </c>
      <c r="AD18" s="74" t="s">
        <v>170</v>
      </c>
      <c r="AE18" s="18"/>
      <c r="AF18" s="20"/>
      <c r="AG18" s="20"/>
      <c r="AH18" s="20"/>
      <c r="AI18" s="201"/>
      <c r="AJ18" s="201"/>
      <c r="AK18" s="201"/>
      <c r="AL18" s="201"/>
      <c r="AM18" s="201"/>
      <c r="AN18" s="201"/>
      <c r="AO18" s="201"/>
      <c r="AP18" s="201"/>
      <c r="AQ18" s="201"/>
      <c r="AR18" s="201"/>
      <c r="AS18" s="201"/>
      <c r="AT18" s="201"/>
      <c r="AU18" s="14"/>
      <c r="AV18" s="366"/>
      <c r="AW18" s="367"/>
      <c r="AX18" s="367"/>
      <c r="AY18" s="367"/>
      <c r="AZ18" s="367"/>
      <c r="BA18" s="367"/>
      <c r="BB18" s="367"/>
      <c r="BC18" s="367"/>
      <c r="BD18" s="465"/>
      <c r="BE18" s="489"/>
      <c r="BF18" s="24"/>
      <c r="BG18" s="366"/>
      <c r="BH18" s="367"/>
      <c r="BI18" s="367"/>
      <c r="BJ18" s="367"/>
      <c r="BK18" s="367"/>
      <c r="BL18" s="367"/>
      <c r="BM18" s="367"/>
      <c r="BN18" s="367"/>
      <c r="BO18" s="367"/>
      <c r="BP18" s="488"/>
    </row>
    <row r="19" spans="1:69" ht="12" customHeight="1">
      <c r="A19" s="453" cm="1">
        <f t="array" aca="1" ref="A19" ca="1">INDIRECT("'期'!"&amp;$A$32&amp;ROW())</f>
        <v>44582</v>
      </c>
      <c r="B19" s="454"/>
      <c r="C19" s="455">
        <f t="shared" ca="1" si="3"/>
        <v>16</v>
      </c>
      <c r="D19" s="456"/>
      <c r="E19" s="64">
        <v>6</v>
      </c>
      <c r="F19" s="65">
        <v>2</v>
      </c>
      <c r="G19" s="64">
        <v>5</v>
      </c>
      <c r="H19" s="65">
        <v>3</v>
      </c>
      <c r="I19" s="457">
        <f t="shared" si="0"/>
        <v>0.85430463576158944</v>
      </c>
      <c r="J19" s="457"/>
      <c r="K19" s="412">
        <f t="shared" ca="1" si="1"/>
        <v>9.4375</v>
      </c>
      <c r="L19" s="412"/>
      <c r="M19" s="412">
        <f t="shared" ca="1" si="2"/>
        <v>8.0625</v>
      </c>
      <c r="N19" s="412"/>
      <c r="O19" s="458">
        <f t="shared" si="4"/>
        <v>151</v>
      </c>
      <c r="P19" s="459"/>
      <c r="Q19" s="458">
        <f t="shared" si="5"/>
        <v>129</v>
      </c>
      <c r="R19" s="459"/>
      <c r="S19" s="455">
        <f t="shared" ca="1" si="6"/>
        <v>152</v>
      </c>
      <c r="T19" s="458"/>
      <c r="U19" s="124"/>
      <c r="V19" s="125">
        <v>1</v>
      </c>
      <c r="W19" s="131">
        <v>4</v>
      </c>
      <c r="X19" s="132">
        <v>2</v>
      </c>
      <c r="Y19" s="379" t="s">
        <v>221</v>
      </c>
      <c r="Z19" s="380"/>
      <c r="AA19" s="381" t="s">
        <v>170</v>
      </c>
      <c r="AB19" s="382"/>
      <c r="AC19" s="195" t="s">
        <v>168</v>
      </c>
      <c r="AD19" s="69" t="s">
        <v>170</v>
      </c>
      <c r="AE19" s="18"/>
      <c r="AF19" s="20"/>
      <c r="AG19" s="20"/>
      <c r="AH19" s="20"/>
      <c r="AI19" s="201"/>
      <c r="AJ19" s="201"/>
      <c r="AK19" s="201"/>
      <c r="AL19" s="201"/>
      <c r="AM19" s="201"/>
      <c r="AN19" s="201"/>
      <c r="AO19" s="201"/>
      <c r="AP19" s="201"/>
      <c r="AQ19" s="201"/>
      <c r="AR19" s="201"/>
      <c r="AS19" s="201"/>
      <c r="AT19" s="201"/>
      <c r="AU19" s="15"/>
      <c r="AV19" s="368" t="s">
        <v>40</v>
      </c>
      <c r="AW19" s="367"/>
      <c r="AX19" s="367"/>
      <c r="AY19" s="367">
        <f ca="1">(AY15*AY21)-AX3</f>
        <v>-41</v>
      </c>
      <c r="AZ19" s="367"/>
      <c r="BA19" s="367" t="s">
        <v>41</v>
      </c>
      <c r="BB19" s="367"/>
      <c r="BC19" s="367"/>
      <c r="BD19" s="465">
        <f>AX5/AVERAGE(W4:X8)</f>
        <v>11.891891891891891</v>
      </c>
      <c r="BE19" s="489"/>
      <c r="BF19" s="27"/>
      <c r="BG19" s="368" t="s">
        <v>40</v>
      </c>
      <c r="BH19" s="367"/>
      <c r="BI19" s="367"/>
      <c r="BJ19" s="367">
        <f ca="1">(BJ15*BJ21)-BI3</f>
        <v>-36.200000000000017</v>
      </c>
      <c r="BK19" s="367"/>
      <c r="BL19" s="367" t="s">
        <v>41</v>
      </c>
      <c r="BM19" s="367"/>
      <c r="BN19" s="367"/>
      <c r="BO19" s="465">
        <f>BI5/BO15</f>
        <v>51.428571428571431</v>
      </c>
      <c r="BP19" s="489"/>
    </row>
    <row r="20" spans="1:69" ht="12" customHeight="1" thickBot="1">
      <c r="A20" s="453" cm="1">
        <f t="array" aca="1" ref="A20" ca="1">INDIRECT("'期'!"&amp;$A$32&amp;ROW())</f>
        <v>44583</v>
      </c>
      <c r="B20" s="454"/>
      <c r="C20" s="455">
        <f t="shared" ca="1" si="3"/>
        <v>17</v>
      </c>
      <c r="D20" s="456"/>
      <c r="E20" s="64">
        <v>5</v>
      </c>
      <c r="F20" s="65">
        <v>9</v>
      </c>
      <c r="G20" s="64">
        <v>6</v>
      </c>
      <c r="H20" s="65">
        <v>7</v>
      </c>
      <c r="I20" s="457">
        <f t="shared" si="0"/>
        <v>0.8606060606060606</v>
      </c>
      <c r="J20" s="457"/>
      <c r="K20" s="412">
        <f t="shared" ca="1" si="1"/>
        <v>9.7058823529411757</v>
      </c>
      <c r="L20" s="412"/>
      <c r="M20" s="412">
        <f t="shared" ca="1" si="2"/>
        <v>8.3529411764705888</v>
      </c>
      <c r="N20" s="412"/>
      <c r="O20" s="458">
        <f t="shared" si="4"/>
        <v>165</v>
      </c>
      <c r="P20" s="459"/>
      <c r="Q20" s="458">
        <f t="shared" si="5"/>
        <v>142</v>
      </c>
      <c r="R20" s="459"/>
      <c r="S20" s="455">
        <f t="shared" ca="1" si="6"/>
        <v>139</v>
      </c>
      <c r="T20" s="458"/>
      <c r="U20" s="124">
        <v>1</v>
      </c>
      <c r="V20" s="125"/>
      <c r="W20" s="131">
        <v>3</v>
      </c>
      <c r="X20" s="132">
        <v>5</v>
      </c>
      <c r="Y20" s="379" t="s">
        <v>165</v>
      </c>
      <c r="Z20" s="380"/>
      <c r="AA20" s="381" t="s">
        <v>168</v>
      </c>
      <c r="AB20" s="382"/>
      <c r="AC20" s="195" t="s">
        <v>170</v>
      </c>
      <c r="AD20" s="69" t="s">
        <v>163</v>
      </c>
      <c r="AE20" s="18"/>
      <c r="AF20" s="20"/>
      <c r="AG20" s="20"/>
      <c r="AH20" s="20"/>
      <c r="AI20" s="201"/>
      <c r="AJ20" s="201"/>
      <c r="AK20" s="201"/>
      <c r="AL20" s="201"/>
      <c r="AM20" s="201"/>
      <c r="AN20" s="201"/>
      <c r="AO20" s="201"/>
      <c r="AP20" s="201"/>
      <c r="AQ20" s="201"/>
      <c r="AR20" s="201"/>
      <c r="AS20" s="201"/>
      <c r="AT20" s="201"/>
      <c r="AU20" s="16"/>
      <c r="AV20" s="369"/>
      <c r="AW20" s="370"/>
      <c r="AX20" s="370"/>
      <c r="AY20" s="370"/>
      <c r="AZ20" s="370"/>
      <c r="BA20" s="370"/>
      <c r="BB20" s="370"/>
      <c r="BC20" s="370"/>
      <c r="BD20" s="467"/>
      <c r="BE20" s="496"/>
      <c r="BF20" s="27"/>
      <c r="BG20" s="369"/>
      <c r="BH20" s="370"/>
      <c r="BI20" s="370"/>
      <c r="BJ20" s="370"/>
      <c r="BK20" s="370"/>
      <c r="BL20" s="370"/>
      <c r="BM20" s="370"/>
      <c r="BN20" s="370"/>
      <c r="BO20" s="467"/>
      <c r="BP20" s="496"/>
    </row>
    <row r="21" spans="1:69" ht="12" customHeight="1">
      <c r="A21" s="453" cm="1">
        <f t="array" aca="1" ref="A21" ca="1">INDIRECT("'期'!"&amp;$A$32&amp;ROW())</f>
        <v>44585</v>
      </c>
      <c r="B21" s="454"/>
      <c r="C21" s="455">
        <f t="shared" ca="1" si="3"/>
        <v>18</v>
      </c>
      <c r="D21" s="456"/>
      <c r="E21" s="64">
        <v>5</v>
      </c>
      <c r="F21" s="65">
        <v>5</v>
      </c>
      <c r="G21" s="64">
        <v>5</v>
      </c>
      <c r="H21" s="65">
        <v>4</v>
      </c>
      <c r="I21" s="495">
        <f t="shared" si="0"/>
        <v>0.86285714285714288</v>
      </c>
      <c r="J21" s="495"/>
      <c r="K21" s="412">
        <f t="shared" ca="1" si="1"/>
        <v>9.7222222222222214</v>
      </c>
      <c r="L21" s="412"/>
      <c r="M21" s="412">
        <f t="shared" ca="1" si="2"/>
        <v>8.3888888888888893</v>
      </c>
      <c r="N21" s="412"/>
      <c r="O21" s="458">
        <f t="shared" si="4"/>
        <v>175</v>
      </c>
      <c r="P21" s="459"/>
      <c r="Q21" s="458">
        <f t="shared" si="5"/>
        <v>151</v>
      </c>
      <c r="R21" s="459"/>
      <c r="S21" s="455">
        <f t="shared" ca="1" si="6"/>
        <v>130</v>
      </c>
      <c r="T21" s="458"/>
      <c r="U21" s="124"/>
      <c r="V21" s="125"/>
      <c r="W21" s="131">
        <v>4</v>
      </c>
      <c r="X21" s="132">
        <v>2</v>
      </c>
      <c r="Y21" s="379" t="s">
        <v>168</v>
      </c>
      <c r="Z21" s="380"/>
      <c r="AA21" s="381" t="s">
        <v>163</v>
      </c>
      <c r="AB21" s="382"/>
      <c r="AC21" s="195" t="s">
        <v>168</v>
      </c>
      <c r="AD21" s="69" t="s">
        <v>163</v>
      </c>
      <c r="AE21" s="18"/>
      <c r="AF21" s="20"/>
      <c r="AG21" s="20"/>
      <c r="AH21" s="20"/>
      <c r="AI21" s="201"/>
      <c r="AJ21" s="201"/>
      <c r="AK21" s="201"/>
      <c r="AL21" s="201"/>
      <c r="AM21" s="201"/>
      <c r="AN21" s="201"/>
      <c r="AO21" s="201"/>
      <c r="AP21" s="201"/>
      <c r="AQ21" s="201"/>
      <c r="AR21" s="201"/>
      <c r="AS21" s="201"/>
      <c r="AT21" s="201"/>
      <c r="AU21" s="17"/>
      <c r="AV21" s="429" t="s">
        <v>42</v>
      </c>
      <c r="AW21" s="418"/>
      <c r="AX21" s="418"/>
      <c r="AY21" s="418">
        <f ca="1">C31</f>
        <v>24</v>
      </c>
      <c r="AZ21" s="418"/>
      <c r="BA21" s="418" t="s">
        <v>43</v>
      </c>
      <c r="BB21" s="418"/>
      <c r="BC21" s="418"/>
      <c r="BD21" s="491">
        <f ca="1">AY13*AY21*AY23*1.015</f>
        <v>4094261.3249999997</v>
      </c>
      <c r="BE21" s="492"/>
      <c r="BF21" s="28"/>
      <c r="BG21" s="429" t="s">
        <v>42</v>
      </c>
      <c r="BH21" s="418"/>
      <c r="BI21" s="418"/>
      <c r="BJ21" s="418">
        <f ca="1">C31</f>
        <v>24</v>
      </c>
      <c r="BK21" s="418"/>
      <c r="BL21" s="418" t="s">
        <v>43</v>
      </c>
      <c r="BM21" s="418"/>
      <c r="BN21" s="418"/>
      <c r="BO21" s="491">
        <f ca="1">BJ13*BJ21*BJ23*1.015</f>
        <v>2995613.1449999996</v>
      </c>
      <c r="BP21" s="492"/>
    </row>
    <row r="22" spans="1:69" ht="12" customHeight="1">
      <c r="A22" s="453" cm="1">
        <f t="array" aca="1" ref="A22" ca="1">INDIRECT("'期'!"&amp;$A$32&amp;ROW())</f>
        <v>44586</v>
      </c>
      <c r="B22" s="454"/>
      <c r="C22" s="455">
        <f t="shared" ca="1" si="3"/>
        <v>19</v>
      </c>
      <c r="D22" s="456"/>
      <c r="E22" s="64">
        <v>3</v>
      </c>
      <c r="F22" s="65">
        <v>5</v>
      </c>
      <c r="G22" s="64">
        <v>3</v>
      </c>
      <c r="H22" s="65">
        <v>6</v>
      </c>
      <c r="I22" s="457">
        <f t="shared" si="0"/>
        <v>0.87431693989071035</v>
      </c>
      <c r="J22" s="457"/>
      <c r="K22" s="412">
        <f t="shared" ca="1" si="1"/>
        <v>9.6315789473684212</v>
      </c>
      <c r="L22" s="412"/>
      <c r="M22" s="412">
        <f t="shared" ca="1" si="2"/>
        <v>8.4210526315789469</v>
      </c>
      <c r="N22" s="412"/>
      <c r="O22" s="458">
        <f t="shared" si="4"/>
        <v>183</v>
      </c>
      <c r="P22" s="459"/>
      <c r="Q22" s="458">
        <f t="shared" si="5"/>
        <v>160</v>
      </c>
      <c r="R22" s="459"/>
      <c r="S22" s="455">
        <f t="shared" ca="1" si="6"/>
        <v>121</v>
      </c>
      <c r="T22" s="458"/>
      <c r="U22" s="124"/>
      <c r="V22" s="125"/>
      <c r="W22" s="131">
        <v>2</v>
      </c>
      <c r="X22" s="132">
        <v>2</v>
      </c>
      <c r="Y22" s="379" t="s">
        <v>212</v>
      </c>
      <c r="Z22" s="380"/>
      <c r="AA22" s="381" t="s">
        <v>164</v>
      </c>
      <c r="AB22" s="382"/>
      <c r="AC22" s="195" t="s">
        <v>165</v>
      </c>
      <c r="AD22" s="69" t="s">
        <v>165</v>
      </c>
      <c r="AE22" s="18"/>
      <c r="AF22" s="20"/>
      <c r="AG22" s="20"/>
      <c r="AH22" s="20"/>
      <c r="AI22" s="201"/>
      <c r="AJ22" s="201"/>
      <c r="AK22" s="201"/>
      <c r="AL22" s="201"/>
      <c r="AM22" s="201"/>
      <c r="AN22" s="201"/>
      <c r="AO22" s="201"/>
      <c r="AP22" s="201"/>
      <c r="AQ22" s="201"/>
      <c r="AR22" s="201"/>
      <c r="AS22" s="201"/>
      <c r="AT22" s="201"/>
      <c r="AU22" s="17"/>
      <c r="AV22" s="366"/>
      <c r="AW22" s="367"/>
      <c r="AX22" s="367"/>
      <c r="AY22" s="367"/>
      <c r="AZ22" s="367"/>
      <c r="BA22" s="367"/>
      <c r="BB22" s="367"/>
      <c r="BC22" s="367"/>
      <c r="BD22" s="493"/>
      <c r="BE22" s="494"/>
      <c r="BF22" s="28"/>
      <c r="BG22" s="366"/>
      <c r="BH22" s="367"/>
      <c r="BI22" s="367"/>
      <c r="BJ22" s="367"/>
      <c r="BK22" s="367"/>
      <c r="BL22" s="367"/>
      <c r="BM22" s="367"/>
      <c r="BN22" s="367"/>
      <c r="BO22" s="493"/>
      <c r="BP22" s="494"/>
    </row>
    <row r="23" spans="1:69" ht="12" customHeight="1">
      <c r="A23" s="453" cm="1">
        <f t="array" aca="1" ref="A23" ca="1">INDIRECT("'期'!"&amp;$A$32&amp;ROW())</f>
        <v>44587</v>
      </c>
      <c r="B23" s="454"/>
      <c r="C23" s="455">
        <f t="shared" ca="1" si="3"/>
        <v>20</v>
      </c>
      <c r="D23" s="456"/>
      <c r="E23" s="64">
        <v>5</v>
      </c>
      <c r="F23" s="65">
        <v>5</v>
      </c>
      <c r="G23" s="64">
        <v>6</v>
      </c>
      <c r="H23" s="65">
        <v>3</v>
      </c>
      <c r="I23" s="457">
        <f t="shared" si="0"/>
        <v>0.87564766839378239</v>
      </c>
      <c r="J23" s="457"/>
      <c r="K23" s="412">
        <f t="shared" ca="1" si="1"/>
        <v>9.65</v>
      </c>
      <c r="L23" s="412"/>
      <c r="M23" s="412">
        <f t="shared" ca="1" si="2"/>
        <v>8.4499999999999993</v>
      </c>
      <c r="N23" s="412"/>
      <c r="O23" s="458">
        <f t="shared" si="4"/>
        <v>193</v>
      </c>
      <c r="P23" s="459"/>
      <c r="Q23" s="458">
        <f t="shared" si="5"/>
        <v>169</v>
      </c>
      <c r="R23" s="459"/>
      <c r="S23" s="455">
        <f t="shared" ca="1" si="6"/>
        <v>112</v>
      </c>
      <c r="T23" s="458"/>
      <c r="U23" s="124">
        <v>1</v>
      </c>
      <c r="V23" s="125"/>
      <c r="W23" s="131">
        <v>5</v>
      </c>
      <c r="X23" s="132">
        <v>3</v>
      </c>
      <c r="Y23" s="379" t="s">
        <v>220</v>
      </c>
      <c r="Z23" s="380"/>
      <c r="AA23" s="381" t="s">
        <v>170</v>
      </c>
      <c r="AB23" s="382"/>
      <c r="AC23" s="195" t="s">
        <v>165</v>
      </c>
      <c r="AD23" s="69" t="s">
        <v>170</v>
      </c>
      <c r="AE23" s="18"/>
      <c r="AF23" s="20"/>
      <c r="AG23" s="20"/>
      <c r="AH23" s="20"/>
      <c r="AI23" s="201"/>
      <c r="AJ23" s="201"/>
      <c r="AK23" s="201"/>
      <c r="AL23" s="201"/>
      <c r="AM23" s="201"/>
      <c r="AN23" s="201"/>
      <c r="AO23" s="201"/>
      <c r="AP23" s="201"/>
      <c r="AQ23" s="201"/>
      <c r="AR23" s="201"/>
      <c r="AS23" s="201"/>
      <c r="AT23" s="201"/>
      <c r="AU23" s="17"/>
      <c r="AV23" s="366" t="s">
        <v>44</v>
      </c>
      <c r="AW23" s="367"/>
      <c r="AX23" s="367"/>
      <c r="AY23" s="497">
        <v>14355</v>
      </c>
      <c r="AZ23" s="497"/>
      <c r="BA23" s="367" t="s">
        <v>60</v>
      </c>
      <c r="BB23" s="367"/>
      <c r="BC23" s="367"/>
      <c r="BD23" s="493">
        <f ca="1">AY15*AY21*AY25</f>
        <v>3445200</v>
      </c>
      <c r="BE23" s="494"/>
      <c r="BF23" s="28"/>
      <c r="BG23" s="366" t="s">
        <v>44</v>
      </c>
      <c r="BH23" s="367"/>
      <c r="BI23" s="367"/>
      <c r="BJ23" s="497">
        <v>10503</v>
      </c>
      <c r="BK23" s="497"/>
      <c r="BL23" s="367" t="s">
        <v>60</v>
      </c>
      <c r="BM23" s="367"/>
      <c r="BN23" s="367"/>
      <c r="BO23" s="493">
        <f ca="1">BJ15*BJ21*BJ25</f>
        <v>3514103.9999999995</v>
      </c>
      <c r="BP23" s="494"/>
    </row>
    <row r="24" spans="1:69" ht="12" customHeight="1">
      <c r="A24" s="453" cm="1">
        <f t="array" aca="1" ref="A24" ca="1">INDIRECT("'期'!"&amp;$A$32&amp;ROW())</f>
        <v>44588</v>
      </c>
      <c r="B24" s="454"/>
      <c r="C24" s="455">
        <f t="shared" ca="1" si="3"/>
        <v>21</v>
      </c>
      <c r="D24" s="456"/>
      <c r="E24" s="64">
        <v>2</v>
      </c>
      <c r="F24" s="65">
        <v>5</v>
      </c>
      <c r="G24" s="64">
        <v>3</v>
      </c>
      <c r="H24" s="65">
        <v>4</v>
      </c>
      <c r="I24" s="457">
        <f t="shared" si="0"/>
        <v>0.88</v>
      </c>
      <c r="J24" s="457"/>
      <c r="K24" s="412">
        <f t="shared" ca="1" si="1"/>
        <v>9.5238095238095237</v>
      </c>
      <c r="L24" s="412"/>
      <c r="M24" s="412">
        <f t="shared" ca="1" si="2"/>
        <v>8.3809523809523814</v>
      </c>
      <c r="N24" s="412"/>
      <c r="O24" s="458">
        <f t="shared" si="4"/>
        <v>200</v>
      </c>
      <c r="P24" s="459"/>
      <c r="Q24" s="458">
        <f t="shared" si="5"/>
        <v>176</v>
      </c>
      <c r="R24" s="459"/>
      <c r="S24" s="455">
        <f t="shared" ca="1" si="6"/>
        <v>105</v>
      </c>
      <c r="T24" s="458"/>
      <c r="U24" s="124">
        <v>1</v>
      </c>
      <c r="V24" s="125"/>
      <c r="W24" s="131">
        <v>3</v>
      </c>
      <c r="X24" s="132">
        <v>3</v>
      </c>
      <c r="Y24" s="379" t="s">
        <v>222</v>
      </c>
      <c r="Z24" s="380"/>
      <c r="AA24" s="381" t="s">
        <v>165</v>
      </c>
      <c r="AB24" s="382"/>
      <c r="AC24" s="195" t="s">
        <v>165</v>
      </c>
      <c r="AD24" s="69" t="s">
        <v>165</v>
      </c>
      <c r="AE24" s="18"/>
      <c r="AF24" s="20"/>
      <c r="AG24" s="20"/>
      <c r="AH24" s="20"/>
      <c r="AI24" s="201"/>
      <c r="AJ24" s="201"/>
      <c r="AK24" s="201"/>
      <c r="AL24" s="201"/>
      <c r="AM24" s="201"/>
      <c r="AN24" s="201"/>
      <c r="AO24" s="201"/>
      <c r="AP24" s="201"/>
      <c r="AQ24" s="201"/>
      <c r="AR24" s="201"/>
      <c r="AS24" s="201"/>
      <c r="AT24" s="201"/>
      <c r="AU24" s="17"/>
      <c r="AV24" s="366"/>
      <c r="AW24" s="367"/>
      <c r="AX24" s="367"/>
      <c r="AY24" s="497"/>
      <c r="AZ24" s="497"/>
      <c r="BA24" s="367"/>
      <c r="BB24" s="367"/>
      <c r="BC24" s="367"/>
      <c r="BD24" s="493"/>
      <c r="BE24" s="494"/>
      <c r="BF24" s="28"/>
      <c r="BG24" s="366"/>
      <c r="BH24" s="367"/>
      <c r="BI24" s="367"/>
      <c r="BJ24" s="497"/>
      <c r="BK24" s="497"/>
      <c r="BL24" s="367"/>
      <c r="BM24" s="367"/>
      <c r="BN24" s="367"/>
      <c r="BO24" s="493"/>
      <c r="BP24" s="494"/>
    </row>
    <row r="25" spans="1:69" ht="12" customHeight="1">
      <c r="A25" s="453" cm="1">
        <f t="array" aca="1" ref="A25" ca="1">INDIRECT("'期'!"&amp;$A$32&amp;ROW())</f>
        <v>44589</v>
      </c>
      <c r="B25" s="454"/>
      <c r="C25" s="455">
        <f t="shared" ca="1" si="3"/>
        <v>22</v>
      </c>
      <c r="D25" s="456"/>
      <c r="E25" s="64">
        <v>6</v>
      </c>
      <c r="F25" s="65">
        <v>4</v>
      </c>
      <c r="G25" s="64">
        <v>0</v>
      </c>
      <c r="H25" s="65">
        <v>1</v>
      </c>
      <c r="I25" s="457">
        <f t="shared" si="0"/>
        <v>0.84285714285714286</v>
      </c>
      <c r="J25" s="457"/>
      <c r="K25" s="412">
        <f t="shared" ca="1" si="1"/>
        <v>9.545454545454545</v>
      </c>
      <c r="L25" s="412"/>
      <c r="M25" s="412">
        <f t="shared" ca="1" si="2"/>
        <v>8.045454545454545</v>
      </c>
      <c r="N25" s="412"/>
      <c r="O25" s="458">
        <f t="shared" si="4"/>
        <v>210</v>
      </c>
      <c r="P25" s="459"/>
      <c r="Q25" s="458">
        <f t="shared" si="5"/>
        <v>177</v>
      </c>
      <c r="R25" s="459"/>
      <c r="S25" s="455">
        <f t="shared" ca="1" si="6"/>
        <v>104</v>
      </c>
      <c r="T25" s="458"/>
      <c r="U25" s="124"/>
      <c r="V25" s="125"/>
      <c r="W25" s="131">
        <v>2</v>
      </c>
      <c r="X25" s="132">
        <v>2</v>
      </c>
      <c r="Y25" s="379" t="s">
        <v>223</v>
      </c>
      <c r="Z25" s="380"/>
      <c r="AA25" s="381" t="s">
        <v>165</v>
      </c>
      <c r="AB25" s="382"/>
      <c r="AC25" s="195"/>
      <c r="AD25" s="69"/>
      <c r="AE25" s="18"/>
      <c r="AF25" s="20"/>
      <c r="AG25" s="20"/>
      <c r="AH25" s="20"/>
      <c r="AI25" s="201"/>
      <c r="AJ25" s="201"/>
      <c r="AK25" s="201"/>
      <c r="AL25" s="201"/>
      <c r="AM25" s="201"/>
      <c r="AN25" s="201"/>
      <c r="AO25" s="201"/>
      <c r="AP25" s="201"/>
      <c r="AQ25" s="201"/>
      <c r="AR25" s="201"/>
      <c r="AS25" s="201"/>
      <c r="AT25" s="201"/>
      <c r="AU25" s="17"/>
      <c r="AV25" s="366" t="s">
        <v>45</v>
      </c>
      <c r="AW25" s="367"/>
      <c r="AX25" s="367"/>
      <c r="AY25" s="503">
        <v>14355</v>
      </c>
      <c r="AZ25" s="503"/>
      <c r="BA25" s="367" t="s">
        <v>59</v>
      </c>
      <c r="BB25" s="367"/>
      <c r="BC25" s="367"/>
      <c r="BD25" s="499">
        <f ca="1">BD23-BD21</f>
        <v>-649061.32499999972</v>
      </c>
      <c r="BE25" s="500"/>
      <c r="BF25" s="28"/>
      <c r="BG25" s="366" t="s">
        <v>45</v>
      </c>
      <c r="BH25" s="367"/>
      <c r="BI25" s="367"/>
      <c r="BJ25" s="497">
        <f>AY25</f>
        <v>14355</v>
      </c>
      <c r="BK25" s="497"/>
      <c r="BL25" s="367" t="s">
        <v>59</v>
      </c>
      <c r="BM25" s="367"/>
      <c r="BN25" s="367"/>
      <c r="BO25" s="499">
        <f ca="1">BO23-BO21</f>
        <v>518490.85499999998</v>
      </c>
      <c r="BP25" s="500"/>
    </row>
    <row r="26" spans="1:69" ht="12" customHeight="1" thickBot="1">
      <c r="A26" s="453" cm="1">
        <f t="array" aca="1" ref="A26" ca="1">INDIRECT("'期'!"&amp;$A$32&amp;ROW())</f>
        <v>44590</v>
      </c>
      <c r="B26" s="454"/>
      <c r="C26" s="455">
        <f t="shared" ca="1" si="3"/>
        <v>23</v>
      </c>
      <c r="D26" s="456"/>
      <c r="E26" s="64">
        <v>6</v>
      </c>
      <c r="F26" s="65">
        <v>9</v>
      </c>
      <c r="G26" s="64">
        <v>7</v>
      </c>
      <c r="H26" s="65">
        <v>6</v>
      </c>
      <c r="I26" s="457">
        <f t="shared" si="0"/>
        <v>0.84444444444444444</v>
      </c>
      <c r="J26" s="457"/>
      <c r="K26" s="412">
        <f t="shared" ca="1" si="1"/>
        <v>9.7826086956521738</v>
      </c>
      <c r="L26" s="412"/>
      <c r="M26" s="412">
        <f t="shared" ca="1" si="2"/>
        <v>8.2608695652173907</v>
      </c>
      <c r="N26" s="412"/>
      <c r="O26" s="458">
        <f t="shared" si="4"/>
        <v>225</v>
      </c>
      <c r="P26" s="459"/>
      <c r="Q26" s="458">
        <f t="shared" si="5"/>
        <v>190</v>
      </c>
      <c r="R26" s="459"/>
      <c r="S26" s="455">
        <f t="shared" ca="1" si="6"/>
        <v>91</v>
      </c>
      <c r="T26" s="458"/>
      <c r="U26" s="124"/>
      <c r="V26" s="125"/>
      <c r="W26" s="131">
        <v>3</v>
      </c>
      <c r="X26" s="132">
        <v>3</v>
      </c>
      <c r="Y26" s="379"/>
      <c r="Z26" s="380"/>
      <c r="AA26" s="381"/>
      <c r="AB26" s="382"/>
      <c r="AC26" s="195"/>
      <c r="AD26" s="69"/>
      <c r="AE26" s="18"/>
      <c r="AF26" s="20"/>
      <c r="AG26" s="20"/>
      <c r="AH26" s="20"/>
      <c r="AI26" s="201"/>
      <c r="AJ26" s="201"/>
      <c r="AK26" s="201"/>
      <c r="AL26" s="201"/>
      <c r="AM26" s="201"/>
      <c r="AN26" s="201"/>
      <c r="AO26" s="201"/>
      <c r="AP26" s="201"/>
      <c r="AQ26" s="201"/>
      <c r="AR26" s="201"/>
      <c r="AS26" s="201"/>
      <c r="AT26" s="201"/>
      <c r="AU26" s="17"/>
      <c r="AV26" s="471"/>
      <c r="AW26" s="469"/>
      <c r="AX26" s="469"/>
      <c r="AY26" s="504"/>
      <c r="AZ26" s="504"/>
      <c r="BA26" s="469"/>
      <c r="BB26" s="469"/>
      <c r="BC26" s="469"/>
      <c r="BD26" s="501"/>
      <c r="BE26" s="502"/>
      <c r="BF26" s="28"/>
      <c r="BG26" s="471"/>
      <c r="BH26" s="469"/>
      <c r="BI26" s="469"/>
      <c r="BJ26" s="498"/>
      <c r="BK26" s="498"/>
      <c r="BL26" s="469"/>
      <c r="BM26" s="469"/>
      <c r="BN26" s="469"/>
      <c r="BO26" s="501"/>
      <c r="BP26" s="502"/>
    </row>
    <row r="27" spans="1:69" ht="12" customHeight="1">
      <c r="A27" s="453" cm="1">
        <f t="array" aca="1" ref="A27" ca="1">INDIRECT("'期'!"&amp;$A$32&amp;ROW())</f>
        <v>44592</v>
      </c>
      <c r="B27" s="454"/>
      <c r="C27" s="455">
        <f t="shared" ca="1" si="3"/>
        <v>24</v>
      </c>
      <c r="D27" s="456"/>
      <c r="E27" s="64">
        <v>3</v>
      </c>
      <c r="F27" s="65">
        <v>4</v>
      </c>
      <c r="G27" s="64">
        <v>3</v>
      </c>
      <c r="H27" s="65">
        <v>4</v>
      </c>
      <c r="I27" s="457">
        <f t="shared" si="0"/>
        <v>0.84913793103448276</v>
      </c>
      <c r="J27" s="457"/>
      <c r="K27" s="412">
        <f t="shared" ca="1" si="1"/>
        <v>9.6666666666666661</v>
      </c>
      <c r="L27" s="412"/>
      <c r="M27" s="412">
        <f t="shared" ca="1" si="2"/>
        <v>8.2083333333333339</v>
      </c>
      <c r="N27" s="412"/>
      <c r="O27" s="458">
        <f t="shared" si="4"/>
        <v>232</v>
      </c>
      <c r="P27" s="459"/>
      <c r="Q27" s="458">
        <f t="shared" si="5"/>
        <v>197</v>
      </c>
      <c r="R27" s="459"/>
      <c r="S27" s="455">
        <f t="shared" ca="1" si="6"/>
        <v>84</v>
      </c>
      <c r="T27" s="458"/>
      <c r="U27" s="124"/>
      <c r="V27" s="125"/>
      <c r="W27" s="131">
        <v>4</v>
      </c>
      <c r="X27" s="132">
        <v>4</v>
      </c>
      <c r="Y27" s="379" t="s">
        <v>224</v>
      </c>
      <c r="Z27" s="380"/>
      <c r="AA27" s="381" t="s">
        <v>164</v>
      </c>
      <c r="AB27" s="382"/>
      <c r="AC27" s="195"/>
      <c r="AD27" s="69"/>
      <c r="AE27" s="18"/>
      <c r="AF27" s="20"/>
      <c r="AG27" s="20"/>
      <c r="AH27" s="20"/>
      <c r="AI27" s="201"/>
      <c r="AJ27" s="201"/>
      <c r="AK27" s="201"/>
      <c r="AL27" s="201"/>
      <c r="AM27" s="201"/>
      <c r="AN27" s="201"/>
      <c r="AO27" s="201"/>
      <c r="AP27" s="201"/>
      <c r="AQ27" s="201"/>
      <c r="AR27" s="201"/>
      <c r="AS27" s="201"/>
      <c r="AT27" s="201"/>
      <c r="AU27" s="17"/>
      <c r="AV27" s="505" t="s">
        <v>49</v>
      </c>
      <c r="AW27" s="505"/>
      <c r="AX27" s="29"/>
      <c r="AY27" s="30"/>
      <c r="AZ27" s="30"/>
      <c r="BA27" s="24"/>
      <c r="BB27" s="24"/>
      <c r="BC27" s="24"/>
      <c r="BD27" s="28"/>
      <c r="BE27" s="28"/>
      <c r="BF27" s="28"/>
      <c r="BG27" s="505" t="s">
        <v>48</v>
      </c>
      <c r="BH27" s="505"/>
      <c r="BI27" s="29"/>
      <c r="BJ27" s="30"/>
      <c r="BK27" s="30"/>
      <c r="BL27" s="24"/>
      <c r="BM27" s="24"/>
      <c r="BN27" s="24"/>
      <c r="BO27" s="28"/>
      <c r="BP27" s="28"/>
      <c r="BQ27" s="31"/>
    </row>
    <row r="28" spans="1:69" ht="12" customHeight="1" thickBot="1">
      <c r="A28" s="453" t="str" cm="1">
        <f t="array" aca="1" ref="A28" ca="1">INDIRECT("'期'!"&amp;$A$32&amp;ROW())</f>
        <v/>
      </c>
      <c r="B28" s="454"/>
      <c r="C28" s="455" t="str">
        <f t="shared" ca="1" si="3"/>
        <v/>
      </c>
      <c r="D28" s="456"/>
      <c r="E28" s="64"/>
      <c r="F28" s="65"/>
      <c r="G28" s="64"/>
      <c r="H28" s="65"/>
      <c r="I28" s="457">
        <f t="shared" si="0"/>
        <v>0.84913793103448276</v>
      </c>
      <c r="J28" s="457"/>
      <c r="K28" s="412" t="str">
        <f t="shared" ca="1" si="1"/>
        <v/>
      </c>
      <c r="L28" s="412"/>
      <c r="M28" s="412" t="str">
        <f t="shared" ca="1" si="2"/>
        <v/>
      </c>
      <c r="N28" s="412"/>
      <c r="O28" s="458">
        <f t="shared" si="4"/>
        <v>232</v>
      </c>
      <c r="P28" s="459"/>
      <c r="Q28" s="458">
        <f t="shared" si="5"/>
        <v>197</v>
      </c>
      <c r="R28" s="459"/>
      <c r="S28" s="455">
        <f t="shared" ca="1" si="6"/>
        <v>84</v>
      </c>
      <c r="T28" s="458"/>
      <c r="U28" s="124"/>
      <c r="V28" s="125"/>
      <c r="W28" s="133"/>
      <c r="X28" s="134"/>
      <c r="Y28" s="379"/>
      <c r="Z28" s="380"/>
      <c r="AA28" s="381"/>
      <c r="AB28" s="382"/>
      <c r="AC28" s="195"/>
      <c r="AD28" s="69"/>
      <c r="AE28" s="18"/>
      <c r="AF28" s="20"/>
      <c r="AG28" s="20"/>
      <c r="AH28" s="20"/>
      <c r="AI28" s="201"/>
      <c r="AJ28" s="201"/>
      <c r="AK28" s="201"/>
      <c r="AL28" s="201"/>
      <c r="AM28" s="201"/>
      <c r="AN28" s="201"/>
      <c r="AO28" s="201"/>
      <c r="AP28" s="201"/>
      <c r="AQ28" s="201"/>
      <c r="AR28" s="201"/>
      <c r="AS28" s="201"/>
      <c r="AT28" s="201"/>
      <c r="AU28" s="17"/>
      <c r="AV28" s="506"/>
      <c r="AW28" s="506"/>
      <c r="AX28" s="32"/>
      <c r="AY28" s="30"/>
      <c r="AZ28" s="30"/>
      <c r="BA28" s="24"/>
      <c r="BB28" s="24"/>
      <c r="BC28" s="24"/>
      <c r="BD28" s="28"/>
      <c r="BE28" s="28"/>
      <c r="BF28" s="28"/>
      <c r="BG28" s="506"/>
      <c r="BH28" s="506"/>
      <c r="BI28" s="32"/>
      <c r="BJ28" s="30"/>
      <c r="BK28" s="30"/>
      <c r="BL28" s="24"/>
      <c r="BM28" s="24"/>
      <c r="BN28" s="24"/>
      <c r="BO28" s="28"/>
      <c r="BP28" s="28"/>
      <c r="BQ28" s="31"/>
    </row>
    <row r="29" spans="1:69" ht="12" customHeight="1">
      <c r="A29" s="453" t="str" cm="1">
        <f t="array" aca="1" ref="A29" ca="1">INDIRECT("'期'!"&amp;$A$32&amp;ROW())</f>
        <v/>
      </c>
      <c r="B29" s="454"/>
      <c r="C29" s="455" t="str">
        <f t="shared" ca="1" si="3"/>
        <v/>
      </c>
      <c r="D29" s="456"/>
      <c r="E29" s="64"/>
      <c r="F29" s="65"/>
      <c r="G29" s="64"/>
      <c r="H29" s="65"/>
      <c r="I29" s="457">
        <f t="shared" si="0"/>
        <v>0.84913793103448276</v>
      </c>
      <c r="J29" s="457"/>
      <c r="K29" s="412" t="str">
        <f t="shared" ca="1" si="1"/>
        <v/>
      </c>
      <c r="L29" s="412"/>
      <c r="M29" s="412" t="str">
        <f t="shared" ca="1" si="2"/>
        <v/>
      </c>
      <c r="N29" s="412"/>
      <c r="O29" s="458">
        <f t="shared" si="4"/>
        <v>232</v>
      </c>
      <c r="P29" s="459"/>
      <c r="Q29" s="458">
        <f t="shared" si="5"/>
        <v>197</v>
      </c>
      <c r="R29" s="459"/>
      <c r="S29" s="455">
        <f t="shared" ca="1" si="6"/>
        <v>84</v>
      </c>
      <c r="T29" s="458"/>
      <c r="U29" s="124"/>
      <c r="V29" s="125"/>
      <c r="W29" s="133"/>
      <c r="X29" s="134"/>
      <c r="Y29" s="379"/>
      <c r="Z29" s="380"/>
      <c r="AA29" s="381"/>
      <c r="AB29" s="382"/>
      <c r="AC29" s="195"/>
      <c r="AD29" s="69"/>
      <c r="AE29" s="18"/>
      <c r="AF29" s="20"/>
      <c r="AG29" s="20"/>
      <c r="AH29" s="20"/>
      <c r="AI29" s="201"/>
      <c r="AJ29" s="201"/>
      <c r="AK29" s="201"/>
      <c r="AL29" s="201"/>
      <c r="AM29" s="201"/>
      <c r="AN29" s="201"/>
      <c r="AO29" s="201"/>
      <c r="AP29" s="201"/>
      <c r="AQ29" s="201"/>
      <c r="AR29" s="201"/>
      <c r="AS29" s="201"/>
      <c r="AT29" s="201"/>
      <c r="AU29" s="17"/>
      <c r="AV29" s="429" t="s">
        <v>28</v>
      </c>
      <c r="AW29" s="418"/>
      <c r="AX29" s="418">
        <f ca="1">AY39*AY47</f>
        <v>281</v>
      </c>
      <c r="AY29" s="419"/>
      <c r="AZ29" s="421" t="s">
        <v>29</v>
      </c>
      <c r="BA29" s="422"/>
      <c r="BB29" s="425" t="s">
        <v>30</v>
      </c>
      <c r="BC29" s="422"/>
      <c r="BD29" s="425" t="s">
        <v>31</v>
      </c>
      <c r="BE29" s="427"/>
      <c r="BF29" s="24"/>
      <c r="BG29" s="429" t="s">
        <v>28</v>
      </c>
      <c r="BH29" s="418"/>
      <c r="BI29" s="418">
        <f ca="1">BJ39*BJ47</f>
        <v>281</v>
      </c>
      <c r="BJ29" s="419"/>
      <c r="BK29" s="421" t="s">
        <v>29</v>
      </c>
      <c r="BL29" s="422"/>
      <c r="BM29" s="425" t="s">
        <v>30</v>
      </c>
      <c r="BN29" s="422"/>
      <c r="BO29" s="425" t="s">
        <v>31</v>
      </c>
      <c r="BP29" s="427"/>
    </row>
    <row r="30" spans="1:69" ht="12" customHeight="1">
      <c r="A30" s="507" t="str" cm="1">
        <f t="array" aca="1" ref="A30" ca="1">INDIRECT("'期'!"&amp;$A$32&amp;ROW())</f>
        <v/>
      </c>
      <c r="B30" s="508"/>
      <c r="C30" s="509" t="str">
        <f t="shared" ca="1" si="3"/>
        <v/>
      </c>
      <c r="D30" s="510"/>
      <c r="E30" s="66"/>
      <c r="F30" s="67"/>
      <c r="G30" s="66"/>
      <c r="H30" s="67"/>
      <c r="I30" s="511">
        <f t="shared" si="0"/>
        <v>0.84913793103448276</v>
      </c>
      <c r="J30" s="511"/>
      <c r="K30" s="512" t="str">
        <f t="shared" ca="1" si="1"/>
        <v/>
      </c>
      <c r="L30" s="512"/>
      <c r="M30" s="512" t="str">
        <f t="shared" ca="1" si="2"/>
        <v/>
      </c>
      <c r="N30" s="512"/>
      <c r="O30" s="458">
        <f t="shared" si="4"/>
        <v>232</v>
      </c>
      <c r="P30" s="459"/>
      <c r="Q30" s="515">
        <f t="shared" si="5"/>
        <v>197</v>
      </c>
      <c r="R30" s="516"/>
      <c r="S30" s="455">
        <f t="shared" ca="1" si="6"/>
        <v>84</v>
      </c>
      <c r="T30" s="458"/>
      <c r="U30" s="127"/>
      <c r="V30" s="128"/>
      <c r="W30" s="135"/>
      <c r="X30" s="136"/>
      <c r="Y30" s="517"/>
      <c r="Z30" s="518"/>
      <c r="AA30" s="513"/>
      <c r="AB30" s="514"/>
      <c r="AC30" s="196"/>
      <c r="AD30" s="70"/>
      <c r="AE30" s="18"/>
      <c r="AF30" s="20"/>
      <c r="AG30" s="20"/>
      <c r="AH30" s="20"/>
      <c r="AI30" s="201"/>
      <c r="AJ30" s="201"/>
      <c r="AK30" s="201"/>
      <c r="AL30" s="201"/>
      <c r="AM30" s="201"/>
      <c r="AN30" s="201"/>
      <c r="AO30" s="201"/>
      <c r="AP30" s="201"/>
      <c r="AQ30" s="201"/>
      <c r="AR30" s="201"/>
      <c r="AS30" s="201"/>
      <c r="AT30" s="201"/>
      <c r="AU30" s="17"/>
      <c r="AV30" s="366"/>
      <c r="AW30" s="367"/>
      <c r="AX30" s="367"/>
      <c r="AY30" s="420"/>
      <c r="AZ30" s="423"/>
      <c r="BA30" s="424"/>
      <c r="BB30" s="426"/>
      <c r="BC30" s="424"/>
      <c r="BD30" s="426"/>
      <c r="BE30" s="428"/>
      <c r="BF30" s="25"/>
      <c r="BG30" s="366"/>
      <c r="BH30" s="367"/>
      <c r="BI30" s="367"/>
      <c r="BJ30" s="420"/>
      <c r="BK30" s="423"/>
      <c r="BL30" s="424"/>
      <c r="BM30" s="426"/>
      <c r="BN30" s="424"/>
      <c r="BO30" s="426"/>
      <c r="BP30" s="428"/>
    </row>
    <row r="31" spans="1:69" ht="12" customHeight="1">
      <c r="A31" s="530" t="s">
        <v>16</v>
      </c>
      <c r="B31" s="530"/>
      <c r="C31" s="531">
        <f ca="1">MAX(C4:D30)</f>
        <v>24</v>
      </c>
      <c r="D31" s="531"/>
      <c r="E31" s="532">
        <f>SUM(E4:E30)+SUM(F4:F30)</f>
        <v>232</v>
      </c>
      <c r="F31" s="533"/>
      <c r="G31" s="532">
        <f>SUM(G4:G30)+SUM(H4:H30)</f>
        <v>197</v>
      </c>
      <c r="H31" s="533"/>
      <c r="I31" s="511">
        <f>IFERROR(G31/E31,0)</f>
        <v>0.84913793103448276</v>
      </c>
      <c r="J31" s="511"/>
      <c r="K31" s="534">
        <f>O30-Q30</f>
        <v>35</v>
      </c>
      <c r="L31" s="535"/>
      <c r="M31" s="536">
        <f ca="1">G31/C31</f>
        <v>8.2083333333333339</v>
      </c>
      <c r="N31" s="537"/>
      <c r="O31" s="6" t="s">
        <v>27</v>
      </c>
      <c r="P31" s="6"/>
      <c r="Q31" s="6"/>
      <c r="R31" s="6"/>
      <c r="S31" s="6"/>
      <c r="T31" s="6"/>
      <c r="U31" s="71">
        <f>SUM(U4:U30)</f>
        <v>3</v>
      </c>
      <c r="V31" s="120">
        <f>SUM(V4:V30)</f>
        <v>3</v>
      </c>
      <c r="W31" s="121">
        <f>IFERROR(AVERAGE(W4:W30),0)</f>
        <v>3.4166666666666665</v>
      </c>
      <c r="X31" s="121">
        <f>IFERROR(AVERAGE(X4:X30),0)</f>
        <v>3.3333333333333335</v>
      </c>
      <c r="Y31" s="539"/>
      <c r="Z31" s="540"/>
      <c r="AA31" s="7"/>
      <c r="AB31" s="7"/>
      <c r="AC31" s="18"/>
      <c r="AD31" s="18"/>
      <c r="AE31" s="18"/>
      <c r="AF31" s="20"/>
      <c r="AG31" s="20"/>
      <c r="AH31" s="20"/>
      <c r="AI31" s="200"/>
      <c r="AJ31" s="200"/>
      <c r="AK31" s="200"/>
      <c r="AL31" s="200"/>
      <c r="AM31" s="200"/>
      <c r="AN31" s="200"/>
      <c r="AO31" s="200"/>
      <c r="AP31" s="200"/>
      <c r="AQ31" s="200"/>
      <c r="AR31" s="200"/>
      <c r="AS31" s="200"/>
      <c r="AT31" s="200"/>
      <c r="AU31" s="17"/>
      <c r="AV31" s="525" t="s">
        <v>32</v>
      </c>
      <c r="AW31" s="526"/>
      <c r="AX31" s="447">
        <f>SUM(G16:H21)</f>
        <v>52</v>
      </c>
      <c r="AY31" s="527"/>
      <c r="AZ31" s="369" t="s">
        <v>51</v>
      </c>
      <c r="BA31" s="520">
        <f>BA5</f>
        <v>7.333333333333333</v>
      </c>
      <c r="BB31" s="370" t="s">
        <v>51</v>
      </c>
      <c r="BC31" s="541">
        <f>BC5</f>
        <v>0.74709057712153681</v>
      </c>
      <c r="BD31" s="370" t="s">
        <v>51</v>
      </c>
      <c r="BE31" s="523">
        <f>AT31</f>
        <v>0</v>
      </c>
      <c r="BF31" s="25"/>
      <c r="BG31" s="525" t="s">
        <v>32</v>
      </c>
      <c r="BH31" s="526"/>
      <c r="BI31" s="447">
        <f>SUM(G22:H28)</f>
        <v>46</v>
      </c>
      <c r="BJ31" s="527"/>
      <c r="BK31" s="369" t="s">
        <v>51</v>
      </c>
      <c r="BL31" s="522">
        <f>BA31</f>
        <v>7.333333333333333</v>
      </c>
      <c r="BM31" s="370" t="s">
        <v>51</v>
      </c>
      <c r="BN31" s="522">
        <f>BC31</f>
        <v>0.74709057712153681</v>
      </c>
      <c r="BO31" s="370" t="s">
        <v>51</v>
      </c>
      <c r="BP31" s="523">
        <f>BE31</f>
        <v>0</v>
      </c>
    </row>
    <row r="32" spans="1:69" ht="12" customHeight="1">
      <c r="A32" s="137" t="str">
        <f ca="1">VLOOKUP(B32,支援効果集計!$D$4:$N$15,11,FALSE)</f>
        <v>AP</v>
      </c>
      <c r="B32" s="137" t="str">
        <f ca="1">RIGHT(CELL("filename",A1),LEN(CELL("filename",A1))-FIND("]",CELL("filename",A1)))</f>
        <v>R4.1</v>
      </c>
      <c r="Y32" s="18"/>
      <c r="Z32" s="18"/>
      <c r="AA32" s="18"/>
      <c r="AB32" s="18"/>
      <c r="AC32" s="18"/>
      <c r="AD32" s="18"/>
      <c r="AE32" s="18"/>
      <c r="AF32" s="20"/>
      <c r="AG32" s="20"/>
      <c r="AH32" s="20"/>
      <c r="AI32" s="20"/>
      <c r="AJ32" s="20"/>
      <c r="AK32" s="20"/>
      <c r="AL32" s="20"/>
      <c r="AM32" s="20"/>
      <c r="AN32" s="20"/>
      <c r="AO32" s="20"/>
      <c r="AP32" s="20"/>
      <c r="AQ32" s="20"/>
      <c r="AR32" s="20"/>
      <c r="AS32" s="20"/>
      <c r="AT32" s="20"/>
      <c r="AU32" s="17"/>
      <c r="AV32" s="423"/>
      <c r="AW32" s="424"/>
      <c r="AX32" s="449"/>
      <c r="AY32" s="528"/>
      <c r="AZ32" s="529"/>
      <c r="BA32" s="521"/>
      <c r="BB32" s="479"/>
      <c r="BC32" s="521"/>
      <c r="BD32" s="479"/>
      <c r="BE32" s="524"/>
      <c r="BF32" s="25"/>
      <c r="BG32" s="423"/>
      <c r="BH32" s="424"/>
      <c r="BI32" s="449"/>
      <c r="BJ32" s="528"/>
      <c r="BK32" s="529"/>
      <c r="BL32" s="521"/>
      <c r="BM32" s="479"/>
      <c r="BN32" s="521"/>
      <c r="BO32" s="479"/>
      <c r="BP32" s="524"/>
    </row>
    <row r="33" spans="1:69" ht="12" customHeight="1">
      <c r="A33" s="207"/>
      <c r="B33" s="208"/>
      <c r="C33" s="208"/>
      <c r="D33" s="209"/>
      <c r="E33" s="210"/>
      <c r="F33" s="208"/>
      <c r="G33" s="208"/>
      <c r="H33" s="208"/>
      <c r="I33" s="208"/>
      <c r="J33" s="208"/>
      <c r="K33" s="208"/>
      <c r="L33" s="211"/>
      <c r="M33" s="208"/>
      <c r="N33" s="208"/>
      <c r="O33" s="208"/>
      <c r="P33" s="208"/>
      <c r="Q33" s="208"/>
      <c r="R33" s="208"/>
      <c r="S33" s="208"/>
      <c r="T33" s="208"/>
      <c r="U33" s="208"/>
      <c r="V33" s="208"/>
      <c r="W33" s="212"/>
      <c r="X33" s="208"/>
      <c r="Y33" s="213"/>
      <c r="Z33" s="20"/>
      <c r="AA33" s="20"/>
      <c r="AB33" s="33"/>
      <c r="AC33" s="33"/>
      <c r="AD33" s="33"/>
      <c r="AE33" s="33"/>
      <c r="AF33" s="33"/>
      <c r="AG33" s="33"/>
      <c r="AH33" s="33"/>
      <c r="AI33" s="33"/>
      <c r="AJ33" s="33"/>
      <c r="AK33" s="33"/>
      <c r="AL33" s="33"/>
      <c r="AM33" s="33"/>
      <c r="AN33" s="33"/>
      <c r="AO33" s="33"/>
      <c r="AP33" s="16"/>
      <c r="AQ33" s="16"/>
      <c r="AR33" s="33"/>
      <c r="AS33" s="34"/>
      <c r="AT33" s="34"/>
      <c r="AU33" s="17"/>
      <c r="AV33" s="366" t="s">
        <v>33</v>
      </c>
      <c r="AW33" s="367"/>
      <c r="AX33" s="460">
        <f ca="1">AX29-AX31</f>
        <v>229</v>
      </c>
      <c r="AY33" s="461"/>
      <c r="AZ33" s="366" t="s">
        <v>52</v>
      </c>
      <c r="BA33" s="445">
        <f>BL7</f>
        <v>9.1666666666666661</v>
      </c>
      <c r="BB33" s="367" t="s">
        <v>52</v>
      </c>
      <c r="BC33" s="464">
        <f>BN7</f>
        <v>0.83664973061010128</v>
      </c>
      <c r="BD33" s="367" t="s">
        <v>52</v>
      </c>
      <c r="BE33" s="444">
        <f>BP7</f>
        <v>1.8181818181818181E-2</v>
      </c>
      <c r="BF33" s="25"/>
      <c r="BG33" s="366" t="s">
        <v>33</v>
      </c>
      <c r="BH33" s="367"/>
      <c r="BI33" s="460">
        <f ca="1">BI29-BI31</f>
        <v>235</v>
      </c>
      <c r="BJ33" s="461"/>
      <c r="BK33" s="366" t="s">
        <v>52</v>
      </c>
      <c r="BL33" s="445">
        <f>BL7</f>
        <v>9.1666666666666661</v>
      </c>
      <c r="BM33" s="367" t="s">
        <v>52</v>
      </c>
      <c r="BN33" s="519">
        <f>BN7</f>
        <v>0.83664973061010128</v>
      </c>
      <c r="BO33" s="367" t="s">
        <v>52</v>
      </c>
      <c r="BP33" s="444">
        <f>BP7</f>
        <v>1.8181818181818181E-2</v>
      </c>
    </row>
    <row r="34" spans="1:69" ht="12" customHeight="1">
      <c r="A34" s="538" t="s">
        <v>135</v>
      </c>
      <c r="B34" s="538"/>
      <c r="C34" s="538"/>
      <c r="D34" s="538"/>
      <c r="E34" s="538"/>
      <c r="F34" s="538"/>
      <c r="G34" s="538"/>
      <c r="H34" s="565" t="str">
        <f>支援効果集計!C30</f>
        <v>Smile &amp; Happy～職員の笑顔がお子さんの笑顔に繋がる～</v>
      </c>
      <c r="I34" s="566"/>
      <c r="J34" s="566"/>
      <c r="K34" s="566"/>
      <c r="L34" s="566"/>
      <c r="M34" s="566"/>
      <c r="N34" s="566"/>
      <c r="O34" s="566"/>
      <c r="P34" s="566"/>
      <c r="Q34" s="566"/>
      <c r="R34" s="566"/>
      <c r="S34" s="566"/>
      <c r="T34" s="566"/>
      <c r="U34" s="567"/>
      <c r="V34" s="228"/>
      <c r="W34" s="228"/>
      <c r="X34" s="228"/>
      <c r="Y34" s="228"/>
      <c r="Z34" s="228"/>
      <c r="AA34" s="228"/>
      <c r="AB34" s="228"/>
      <c r="AC34" s="228"/>
      <c r="AD34" s="228"/>
      <c r="AE34" s="228"/>
      <c r="AF34" s="228"/>
      <c r="AG34" s="228"/>
      <c r="AH34" s="228"/>
      <c r="AI34" s="228"/>
      <c r="AJ34" s="228"/>
      <c r="AK34" s="228"/>
      <c r="AL34" s="216"/>
      <c r="AM34" s="201"/>
      <c r="AN34" s="221"/>
      <c r="AO34" s="221"/>
      <c r="AP34" s="221"/>
      <c r="AQ34" s="221"/>
      <c r="AR34" s="221"/>
      <c r="AS34" s="221"/>
      <c r="AT34" s="221"/>
      <c r="AU34" s="17"/>
      <c r="AV34" s="366"/>
      <c r="AW34" s="367"/>
      <c r="AX34" s="426"/>
      <c r="AY34" s="462"/>
      <c r="AZ34" s="366"/>
      <c r="BA34" s="445"/>
      <c r="BB34" s="367"/>
      <c r="BC34" s="464"/>
      <c r="BD34" s="367"/>
      <c r="BE34" s="444"/>
      <c r="BF34" s="24"/>
      <c r="BG34" s="366"/>
      <c r="BH34" s="367"/>
      <c r="BI34" s="426"/>
      <c r="BJ34" s="462"/>
      <c r="BK34" s="366"/>
      <c r="BL34" s="445"/>
      <c r="BM34" s="367"/>
      <c r="BN34" s="519"/>
      <c r="BO34" s="367"/>
      <c r="BP34" s="444"/>
    </row>
    <row r="35" spans="1:69" ht="12" customHeight="1">
      <c r="A35" s="538"/>
      <c r="B35" s="538"/>
      <c r="C35" s="538"/>
      <c r="D35" s="538"/>
      <c r="E35" s="538"/>
      <c r="F35" s="538"/>
      <c r="G35" s="538"/>
      <c r="H35" s="568"/>
      <c r="I35" s="569"/>
      <c r="J35" s="569"/>
      <c r="K35" s="569"/>
      <c r="L35" s="569"/>
      <c r="M35" s="569"/>
      <c r="N35" s="569"/>
      <c r="O35" s="569"/>
      <c r="P35" s="569"/>
      <c r="Q35" s="569"/>
      <c r="R35" s="569"/>
      <c r="S35" s="569"/>
      <c r="T35" s="569"/>
      <c r="U35" s="570"/>
      <c r="V35" s="228"/>
      <c r="W35" s="228"/>
      <c r="X35" s="228"/>
      <c r="Y35" s="228"/>
      <c r="Z35" s="228"/>
      <c r="AA35" s="228"/>
      <c r="AB35" s="228"/>
      <c r="AC35" s="228"/>
      <c r="AD35" s="228"/>
      <c r="AE35" s="228"/>
      <c r="AF35" s="228"/>
      <c r="AG35" s="228"/>
      <c r="AH35" s="228"/>
      <c r="AI35" s="228"/>
      <c r="AJ35" s="228"/>
      <c r="AK35" s="228"/>
      <c r="AL35" s="216"/>
      <c r="AM35" s="201"/>
      <c r="AN35" s="221"/>
      <c r="AO35" s="221"/>
      <c r="AP35" s="221"/>
      <c r="AQ35" s="221"/>
      <c r="AR35" s="221"/>
      <c r="AS35" s="221"/>
      <c r="AT35" s="221"/>
      <c r="AU35" s="17"/>
      <c r="AV35" s="366" t="s">
        <v>34</v>
      </c>
      <c r="AW35" s="367"/>
      <c r="AX35" s="447">
        <f ca="1">C31-12</f>
        <v>12</v>
      </c>
      <c r="AY35" s="448"/>
      <c r="AZ35" s="366" t="s">
        <v>53</v>
      </c>
      <c r="BA35" s="452">
        <f>AVERAGE(G16:H21)*2</f>
        <v>8.6666666666666661</v>
      </c>
      <c r="BB35" s="367" t="s">
        <v>53</v>
      </c>
      <c r="BC35" s="415">
        <f>AVERAGE(I16:J21)</f>
        <v>0.85674627710137352</v>
      </c>
      <c r="BD35" s="367" t="s">
        <v>53</v>
      </c>
      <c r="BE35" s="417">
        <f>SUM(U16:V21)/AX31</f>
        <v>3.8461538461538464E-2</v>
      </c>
      <c r="BF35" s="25"/>
      <c r="BG35" s="366" t="s">
        <v>34</v>
      </c>
      <c r="BH35" s="367"/>
      <c r="BI35" s="447">
        <f ca="1">C31-18</f>
        <v>6</v>
      </c>
      <c r="BJ35" s="448"/>
      <c r="BK35" s="544" t="s">
        <v>55</v>
      </c>
      <c r="BL35" s="546">
        <f>BA35</f>
        <v>8.6666666666666661</v>
      </c>
      <c r="BM35" s="548" t="s">
        <v>55</v>
      </c>
      <c r="BN35" s="550">
        <f>BC35</f>
        <v>0.85674627710137352</v>
      </c>
      <c r="BO35" s="548" t="s">
        <v>55</v>
      </c>
      <c r="BP35" s="542">
        <f>BE35</f>
        <v>3.8461538461538464E-2</v>
      </c>
    </row>
    <row r="36" spans="1:69" ht="12" customHeight="1">
      <c r="A36" s="217"/>
      <c r="B36" s="571" t="s">
        <v>131</v>
      </c>
      <c r="C36" s="571"/>
      <c r="D36" s="571"/>
      <c r="E36" s="571"/>
      <c r="F36" s="223"/>
      <c r="G36" s="223"/>
      <c r="H36" s="223"/>
      <c r="I36" s="223"/>
      <c r="J36" s="223"/>
      <c r="K36" s="223"/>
      <c r="L36" s="217"/>
      <c r="M36" s="223"/>
      <c r="N36" s="223"/>
      <c r="O36" s="218"/>
      <c r="P36" s="223"/>
      <c r="Q36" s="223"/>
      <c r="R36" s="223"/>
      <c r="S36" s="223"/>
      <c r="T36" s="223"/>
      <c r="U36" s="224"/>
      <c r="V36" s="220"/>
      <c r="W36" s="220"/>
      <c r="X36" s="220"/>
      <c r="Y36" s="215"/>
      <c r="Z36" s="201"/>
      <c r="AA36" s="216"/>
      <c r="AB36" s="201"/>
      <c r="AC36" s="221"/>
      <c r="AD36" s="221"/>
      <c r="AE36" s="221"/>
      <c r="AF36" s="221"/>
      <c r="AG36" s="221"/>
      <c r="AH36" s="221"/>
      <c r="AI36" s="221"/>
      <c r="AJ36" s="215"/>
      <c r="AK36" s="201"/>
      <c r="AL36" s="216"/>
      <c r="AM36" s="201"/>
      <c r="AN36" s="221"/>
      <c r="AO36" s="221"/>
      <c r="AP36" s="221"/>
      <c r="AQ36" s="221"/>
      <c r="AR36" s="221"/>
      <c r="AS36" s="221"/>
      <c r="AT36" s="221"/>
      <c r="AU36" s="18"/>
      <c r="AV36" s="366"/>
      <c r="AW36" s="367"/>
      <c r="AX36" s="449"/>
      <c r="AY36" s="450"/>
      <c r="AZ36" s="366"/>
      <c r="BA36" s="452"/>
      <c r="BB36" s="367"/>
      <c r="BC36" s="416"/>
      <c r="BD36" s="367"/>
      <c r="BE36" s="417"/>
      <c r="BF36" s="25"/>
      <c r="BG36" s="366"/>
      <c r="BH36" s="367"/>
      <c r="BI36" s="449"/>
      <c r="BJ36" s="450"/>
      <c r="BK36" s="545"/>
      <c r="BL36" s="547"/>
      <c r="BM36" s="549"/>
      <c r="BN36" s="551"/>
      <c r="BO36" s="549"/>
      <c r="BP36" s="543"/>
    </row>
    <row r="37" spans="1:69" ht="12" customHeight="1" thickBot="1">
      <c r="A37" s="217"/>
      <c r="B37" s="571"/>
      <c r="C37" s="571"/>
      <c r="D37" s="571"/>
      <c r="E37" s="571"/>
      <c r="F37" s="223"/>
      <c r="G37" s="223"/>
      <c r="H37" s="223"/>
      <c r="I37" s="223"/>
      <c r="J37" s="223"/>
      <c r="K37" s="223"/>
      <c r="L37" s="563" t="s">
        <v>136</v>
      </c>
      <c r="M37" s="563"/>
      <c r="N37" s="563"/>
      <c r="O37" s="218"/>
      <c r="P37" s="223"/>
      <c r="Q37" s="571" t="s">
        <v>146</v>
      </c>
      <c r="R37" s="571"/>
      <c r="S37" s="571"/>
      <c r="T37" s="571"/>
      <c r="X37" s="36"/>
      <c r="Y37" s="215"/>
      <c r="Z37" s="201"/>
      <c r="AA37" s="216"/>
      <c r="AB37" s="201"/>
      <c r="AC37" s="221"/>
      <c r="AD37" s="221"/>
      <c r="AE37" s="221"/>
      <c r="AF37" s="221"/>
      <c r="AG37" s="221"/>
      <c r="AH37" s="221"/>
      <c r="AI37" s="221"/>
      <c r="AJ37" s="215"/>
      <c r="AK37" s="201"/>
      <c r="AL37" s="216"/>
      <c r="AM37" s="201"/>
      <c r="AN37" s="221"/>
      <c r="AO37" s="221"/>
      <c r="AP37" s="221"/>
      <c r="AQ37" s="221"/>
      <c r="AR37" s="221"/>
      <c r="AS37" s="221"/>
      <c r="AT37" s="221"/>
      <c r="AU37" s="33"/>
      <c r="AV37" s="368" t="s">
        <v>50</v>
      </c>
      <c r="AW37" s="367"/>
      <c r="AX37" s="465">
        <f ca="1">AX33/AX35</f>
        <v>19.083333333333332</v>
      </c>
      <c r="AY37" s="466"/>
      <c r="AZ37" s="366" t="s">
        <v>54</v>
      </c>
      <c r="BA37" s="446">
        <f>BL37</f>
        <v>7.666666666666667</v>
      </c>
      <c r="BB37" s="367" t="s">
        <v>54</v>
      </c>
      <c r="BC37" s="446">
        <f>BN37</f>
        <v>0.85936315109357797</v>
      </c>
      <c r="BD37" s="367" t="s">
        <v>54</v>
      </c>
      <c r="BE37" s="444">
        <f>BP37</f>
        <v>4.3478260869565216E-2</v>
      </c>
      <c r="BF37" s="25"/>
      <c r="BG37" s="368" t="s">
        <v>50</v>
      </c>
      <c r="BH37" s="367"/>
      <c r="BI37" s="465">
        <f ca="1">BI33/BI35</f>
        <v>39.166666666666664</v>
      </c>
      <c r="BJ37" s="466"/>
      <c r="BK37" s="366" t="s">
        <v>54</v>
      </c>
      <c r="BL37" s="452">
        <f>AVERAGE(G22:H28)*2</f>
        <v>7.666666666666667</v>
      </c>
      <c r="BM37" s="367" t="s">
        <v>54</v>
      </c>
      <c r="BN37" s="554">
        <f>AVERAGE(I22:J28)</f>
        <v>0.85936315109357797</v>
      </c>
      <c r="BO37" s="367" t="s">
        <v>54</v>
      </c>
      <c r="BP37" s="417">
        <f>SUM(U22:V28)/BI31</f>
        <v>4.3478260869565216E-2</v>
      </c>
    </row>
    <row r="38" spans="1:69" ht="12" customHeight="1" thickBot="1">
      <c r="A38" s="217"/>
      <c r="B38" s="587" t="s">
        <v>128</v>
      </c>
      <c r="C38" s="578" t="str">
        <f>IF(支援効果集計!E31=0,"",支援効果集計!E31)</f>
        <v>リトム共有</v>
      </c>
      <c r="D38" s="578"/>
      <c r="E38" s="578"/>
      <c r="F38" s="578"/>
      <c r="G38" s="578"/>
      <c r="H38" s="578"/>
      <c r="I38" s="578"/>
      <c r="J38" s="581" t="str">
        <f>IF(支援効果集計!H19=0,"",支援効果集計!H19)</f>
        <v/>
      </c>
      <c r="K38" s="582"/>
      <c r="L38" s="564">
        <v>104</v>
      </c>
      <c r="M38" s="564"/>
      <c r="N38" s="556" t="s">
        <v>132</v>
      </c>
      <c r="O38" s="218"/>
      <c r="P38" s="223"/>
      <c r="Q38" s="571"/>
      <c r="R38" s="571"/>
      <c r="S38" s="571"/>
      <c r="T38" s="571"/>
      <c r="V38" s="280" t="s">
        <v>147</v>
      </c>
      <c r="Y38" s="279" t="s">
        <v>148</v>
      </c>
      <c r="Z38" s="215"/>
      <c r="AA38" s="201"/>
      <c r="AB38" s="279" t="s">
        <v>149</v>
      </c>
      <c r="AC38" s="201"/>
      <c r="AD38" s="221"/>
      <c r="AE38" s="221"/>
      <c r="AF38" s="221"/>
      <c r="AG38" s="221"/>
      <c r="AH38" s="221"/>
      <c r="AI38" s="221"/>
      <c r="AJ38" s="215"/>
      <c r="AK38" s="201"/>
      <c r="AL38" s="216"/>
      <c r="AM38" s="201"/>
      <c r="AN38" s="221"/>
      <c r="AO38" s="221"/>
      <c r="AP38" s="221"/>
      <c r="AQ38" s="221"/>
      <c r="AR38" s="221"/>
      <c r="AS38" s="221"/>
      <c r="AT38" s="221"/>
      <c r="AU38" s="33"/>
      <c r="AV38" s="369"/>
      <c r="AW38" s="370"/>
      <c r="AX38" s="467"/>
      <c r="AY38" s="468"/>
      <c r="AZ38" s="471"/>
      <c r="BA38" s="472"/>
      <c r="BB38" s="469"/>
      <c r="BC38" s="472"/>
      <c r="BD38" s="469"/>
      <c r="BE38" s="470"/>
      <c r="BF38" s="25"/>
      <c r="BG38" s="369"/>
      <c r="BH38" s="370"/>
      <c r="BI38" s="467"/>
      <c r="BJ38" s="468"/>
      <c r="BK38" s="471"/>
      <c r="BL38" s="553"/>
      <c r="BM38" s="469"/>
      <c r="BN38" s="555"/>
      <c r="BO38" s="469"/>
      <c r="BP38" s="552"/>
    </row>
    <row r="39" spans="1:69" ht="12" customHeight="1">
      <c r="A39" s="217"/>
      <c r="B39" s="588"/>
      <c r="C39" s="579"/>
      <c r="D39" s="579"/>
      <c r="E39" s="579"/>
      <c r="F39" s="579"/>
      <c r="G39" s="579"/>
      <c r="H39" s="579"/>
      <c r="I39" s="579"/>
      <c r="J39" s="583"/>
      <c r="K39" s="584"/>
      <c r="L39" s="564"/>
      <c r="M39" s="564"/>
      <c r="N39" s="556"/>
      <c r="O39" s="218"/>
      <c r="P39" s="223"/>
      <c r="R39" s="557">
        <v>1</v>
      </c>
      <c r="S39" s="558"/>
      <c r="T39" s="561" t="s">
        <v>132</v>
      </c>
      <c r="U39" s="223"/>
      <c r="V39" s="557">
        <v>1</v>
      </c>
      <c r="W39" s="558"/>
      <c r="X39" s="561" t="s">
        <v>132</v>
      </c>
      <c r="Y39" s="557"/>
      <c r="Z39" s="558"/>
      <c r="AA39" s="561" t="s">
        <v>132</v>
      </c>
      <c r="AB39" s="557"/>
      <c r="AC39" s="558"/>
      <c r="AD39" s="561" t="s">
        <v>132</v>
      </c>
      <c r="AE39" s="221"/>
      <c r="AF39" s="221"/>
      <c r="AG39" s="221"/>
      <c r="AH39" s="221"/>
      <c r="AI39" s="221"/>
      <c r="AJ39" s="215"/>
      <c r="AK39" s="201"/>
      <c r="AL39" s="216"/>
      <c r="AM39" s="201"/>
      <c r="AN39" s="221"/>
      <c r="AO39" s="221"/>
      <c r="AP39" s="221"/>
      <c r="AQ39" s="221"/>
      <c r="AR39" s="221"/>
      <c r="AS39" s="221"/>
      <c r="AT39" s="221"/>
      <c r="AU39" s="33"/>
      <c r="AV39" s="429" t="s">
        <v>35</v>
      </c>
      <c r="AW39" s="418"/>
      <c r="AX39" s="418"/>
      <c r="AY39" s="418">
        <f ca="1">AY13</f>
        <v>11.708333333333334</v>
      </c>
      <c r="AZ39" s="479"/>
      <c r="BA39" s="479" t="s">
        <v>36</v>
      </c>
      <c r="BB39" s="479"/>
      <c r="BC39" s="479"/>
      <c r="BD39" s="474">
        <v>1.66</v>
      </c>
      <c r="BE39" s="475"/>
      <c r="BF39" s="24"/>
      <c r="BG39" s="429" t="s">
        <v>35</v>
      </c>
      <c r="BH39" s="418"/>
      <c r="BI39" s="418"/>
      <c r="BJ39" s="418">
        <f ca="1">AY13</f>
        <v>11.708333333333334</v>
      </c>
      <c r="BK39" s="479"/>
      <c r="BL39" s="479" t="s">
        <v>36</v>
      </c>
      <c r="BM39" s="479"/>
      <c r="BN39" s="479"/>
      <c r="BO39" s="474">
        <v>1.66</v>
      </c>
      <c r="BP39" s="475"/>
    </row>
    <row r="40" spans="1:69" ht="12" customHeight="1">
      <c r="A40" s="217"/>
      <c r="B40" s="588" t="s">
        <v>129</v>
      </c>
      <c r="C40" s="579" t="str">
        <f>IF(支援効果集計!E32=0,"",支援効果集計!E32)</f>
        <v>重点課題の設定</v>
      </c>
      <c r="D40" s="579"/>
      <c r="E40" s="579"/>
      <c r="F40" s="579"/>
      <c r="G40" s="579"/>
      <c r="H40" s="579"/>
      <c r="I40" s="579"/>
      <c r="J40" s="583" t="str">
        <f>IF(支援効果集計!H20=0,"",支援効果集計!H20)</f>
        <v/>
      </c>
      <c r="K40" s="584"/>
      <c r="L40" s="564">
        <v>2</v>
      </c>
      <c r="M40" s="564"/>
      <c r="N40" s="556" t="s">
        <v>132</v>
      </c>
      <c r="O40" s="218"/>
      <c r="P40" s="223"/>
      <c r="R40" s="559"/>
      <c r="S40" s="560"/>
      <c r="T40" s="562"/>
      <c r="U40" s="223"/>
      <c r="V40" s="559"/>
      <c r="W40" s="560"/>
      <c r="X40" s="562"/>
      <c r="Y40" s="559"/>
      <c r="Z40" s="560"/>
      <c r="AA40" s="562"/>
      <c r="AB40" s="559"/>
      <c r="AC40" s="560"/>
      <c r="AD40" s="562"/>
      <c r="AE40" s="221"/>
      <c r="AF40" s="221"/>
      <c r="AG40" s="221"/>
      <c r="AH40" s="221"/>
      <c r="AI40" s="221"/>
      <c r="AJ40" s="215"/>
      <c r="AK40" s="201"/>
      <c r="AL40" s="216"/>
      <c r="AM40" s="201"/>
      <c r="AN40" s="221"/>
      <c r="AO40" s="221"/>
      <c r="AP40" s="221"/>
      <c r="AQ40" s="221"/>
      <c r="AR40" s="221"/>
      <c r="AS40" s="221"/>
      <c r="AT40" s="221"/>
      <c r="AU40" s="33"/>
      <c r="AV40" s="366"/>
      <c r="AW40" s="367"/>
      <c r="AX40" s="367"/>
      <c r="AY40" s="367"/>
      <c r="AZ40" s="367"/>
      <c r="BA40" s="367"/>
      <c r="BB40" s="367"/>
      <c r="BC40" s="367"/>
      <c r="BD40" s="476"/>
      <c r="BE40" s="477"/>
      <c r="BF40" s="24"/>
      <c r="BG40" s="366"/>
      <c r="BH40" s="367"/>
      <c r="BI40" s="367"/>
      <c r="BJ40" s="367"/>
      <c r="BK40" s="367"/>
      <c r="BL40" s="367"/>
      <c r="BM40" s="367"/>
      <c r="BN40" s="367"/>
      <c r="BO40" s="476"/>
      <c r="BP40" s="477"/>
    </row>
    <row r="41" spans="1:69" ht="12" customHeight="1">
      <c r="A41" s="217"/>
      <c r="B41" s="588"/>
      <c r="C41" s="579"/>
      <c r="D41" s="579"/>
      <c r="E41" s="579"/>
      <c r="F41" s="579"/>
      <c r="G41" s="579"/>
      <c r="H41" s="579"/>
      <c r="I41" s="579"/>
      <c r="J41" s="583"/>
      <c r="K41" s="584"/>
      <c r="L41" s="564"/>
      <c r="M41" s="564"/>
      <c r="N41" s="556"/>
      <c r="O41" s="218"/>
      <c r="P41" s="223"/>
      <c r="Q41" s="223"/>
      <c r="R41" s="223"/>
      <c r="S41" s="223"/>
      <c r="T41" s="223"/>
      <c r="U41" s="225"/>
      <c r="V41" s="225"/>
      <c r="W41" s="225"/>
      <c r="X41" s="225"/>
      <c r="Y41" s="215"/>
      <c r="Z41" s="201"/>
      <c r="AA41" s="216"/>
      <c r="AB41" s="201"/>
      <c r="AC41" s="221"/>
      <c r="AD41" s="221"/>
      <c r="AE41" s="221"/>
      <c r="AF41" s="221"/>
      <c r="AG41" s="221"/>
      <c r="AH41" s="221"/>
      <c r="AI41" s="221"/>
      <c r="AJ41" s="215"/>
      <c r="AK41" s="201"/>
      <c r="AL41" s="216"/>
      <c r="AM41" s="201"/>
      <c r="AN41" s="221"/>
      <c r="AO41" s="221"/>
      <c r="AP41" s="221"/>
      <c r="AQ41" s="221"/>
      <c r="AR41" s="221"/>
      <c r="AS41" s="221"/>
      <c r="AT41" s="221"/>
      <c r="AU41" s="33"/>
      <c r="AV41" s="366" t="s">
        <v>37</v>
      </c>
      <c r="AW41" s="367"/>
      <c r="AX41" s="367"/>
      <c r="AY41" s="484">
        <v>10</v>
      </c>
      <c r="AZ41" s="484"/>
      <c r="BA41" s="367" t="s">
        <v>38</v>
      </c>
      <c r="BB41" s="367"/>
      <c r="BC41" s="367"/>
      <c r="BD41" s="485">
        <f>AX31/12/AVERAGE(W16:X21)</f>
        <v>1.2682926829268293</v>
      </c>
      <c r="BE41" s="486"/>
      <c r="BF41" s="26"/>
      <c r="BG41" s="366" t="s">
        <v>37</v>
      </c>
      <c r="BH41" s="367"/>
      <c r="BI41" s="367"/>
      <c r="BJ41" s="484">
        <v>10</v>
      </c>
      <c r="BK41" s="484"/>
      <c r="BL41" s="367" t="s">
        <v>38</v>
      </c>
      <c r="BM41" s="367"/>
      <c r="BN41" s="367"/>
      <c r="BO41" s="485">
        <f>BI31/12/AVERAGE(W22:X28)</f>
        <v>1.2777777777777779</v>
      </c>
      <c r="BP41" s="486"/>
    </row>
    <row r="42" spans="1:69" ht="12" customHeight="1">
      <c r="A42" s="217"/>
      <c r="B42" s="588" t="s">
        <v>130</v>
      </c>
      <c r="C42" s="579" t="str">
        <f>IF(支援効果集計!E33=0,"",支援効果集計!E33)</f>
        <v>勉強会～話し合ってみよう～</v>
      </c>
      <c r="D42" s="579"/>
      <c r="E42" s="579"/>
      <c r="F42" s="579"/>
      <c r="G42" s="579"/>
      <c r="H42" s="579"/>
      <c r="I42" s="579"/>
      <c r="J42" s="583" t="str">
        <f>IF(支援効果集計!H21=0,"",支援効果集計!H21)</f>
        <v/>
      </c>
      <c r="K42" s="584"/>
      <c r="L42" s="564">
        <v>1</v>
      </c>
      <c r="M42" s="564"/>
      <c r="N42" s="556" t="s">
        <v>132</v>
      </c>
      <c r="O42" s="218"/>
      <c r="P42" s="223"/>
      <c r="Q42" s="281" t="s">
        <v>150</v>
      </c>
      <c r="R42" s="572" t="s">
        <v>227</v>
      </c>
      <c r="S42" s="573"/>
      <c r="T42" s="573"/>
      <c r="U42" s="573"/>
      <c r="V42" s="573"/>
      <c r="W42" s="573"/>
      <c r="X42" s="573"/>
      <c r="Y42" s="573"/>
      <c r="Z42" s="573"/>
      <c r="AA42" s="573"/>
      <c r="AB42" s="573"/>
      <c r="AC42" s="573"/>
      <c r="AD42" s="574"/>
      <c r="AF42" s="221"/>
      <c r="AG42" s="221"/>
      <c r="AH42" s="221"/>
      <c r="AI42" s="221"/>
      <c r="AJ42" s="215"/>
      <c r="AK42" s="201"/>
      <c r="AL42" s="216"/>
      <c r="AM42" s="201"/>
      <c r="AN42" s="221"/>
      <c r="AO42" s="221"/>
      <c r="AP42" s="221"/>
      <c r="AQ42" s="221"/>
      <c r="AR42" s="221"/>
      <c r="AS42" s="221"/>
      <c r="AT42" s="221"/>
      <c r="AU42" s="33"/>
      <c r="AV42" s="366"/>
      <c r="AW42" s="367"/>
      <c r="AX42" s="367"/>
      <c r="AY42" s="484"/>
      <c r="AZ42" s="484"/>
      <c r="BA42" s="367"/>
      <c r="BB42" s="367"/>
      <c r="BC42" s="367"/>
      <c r="BD42" s="485"/>
      <c r="BE42" s="486"/>
      <c r="BF42" s="26"/>
      <c r="BG42" s="366"/>
      <c r="BH42" s="367"/>
      <c r="BI42" s="367"/>
      <c r="BJ42" s="484"/>
      <c r="BK42" s="484"/>
      <c r="BL42" s="367"/>
      <c r="BM42" s="367"/>
      <c r="BN42" s="367"/>
      <c r="BO42" s="485"/>
      <c r="BP42" s="486"/>
    </row>
    <row r="43" spans="1:69" ht="12" customHeight="1" thickBot="1">
      <c r="A43" s="217"/>
      <c r="B43" s="589"/>
      <c r="C43" s="580"/>
      <c r="D43" s="580"/>
      <c r="E43" s="580"/>
      <c r="F43" s="580"/>
      <c r="G43" s="580"/>
      <c r="H43" s="580"/>
      <c r="I43" s="580"/>
      <c r="J43" s="585"/>
      <c r="K43" s="586"/>
      <c r="L43" s="564"/>
      <c r="M43" s="564"/>
      <c r="N43" s="556"/>
      <c r="O43" s="218"/>
      <c r="P43" s="223"/>
      <c r="Q43" s="223"/>
      <c r="R43" s="575"/>
      <c r="S43" s="576"/>
      <c r="T43" s="576"/>
      <c r="U43" s="576"/>
      <c r="V43" s="576"/>
      <c r="W43" s="576"/>
      <c r="X43" s="576"/>
      <c r="Y43" s="576"/>
      <c r="Z43" s="576"/>
      <c r="AA43" s="576"/>
      <c r="AB43" s="576"/>
      <c r="AC43" s="576"/>
      <c r="AD43" s="577"/>
      <c r="AF43" s="221"/>
      <c r="AG43" s="221"/>
      <c r="AH43" s="221"/>
      <c r="AI43" s="221"/>
      <c r="AJ43" s="215"/>
      <c r="AK43" s="201"/>
      <c r="AL43" s="216"/>
      <c r="AM43" s="201"/>
      <c r="AN43" s="221"/>
      <c r="AO43" s="221"/>
      <c r="AP43" s="221"/>
      <c r="AQ43" s="221"/>
      <c r="AR43" s="221"/>
      <c r="AS43" s="221"/>
      <c r="AT43" s="221"/>
      <c r="AU43" s="33"/>
      <c r="AV43" s="366" t="s">
        <v>58</v>
      </c>
      <c r="AW43" s="367"/>
      <c r="AX43" s="367"/>
      <c r="AY43" s="367">
        <f ca="1">AY41-AY39</f>
        <v>-1.7083333333333339</v>
      </c>
      <c r="AZ43" s="367"/>
      <c r="BA43" s="367" t="s">
        <v>39</v>
      </c>
      <c r="BB43" s="367"/>
      <c r="BC43" s="367"/>
      <c r="BD43" s="465">
        <f>BD41-BD39</f>
        <v>-0.39170731707317064</v>
      </c>
      <c r="BE43" s="489"/>
      <c r="BF43" s="24"/>
      <c r="BG43" s="366" t="s">
        <v>58</v>
      </c>
      <c r="BH43" s="367"/>
      <c r="BI43" s="367"/>
      <c r="BJ43" s="367">
        <f ca="1">BJ41-BJ39</f>
        <v>-1.7083333333333339</v>
      </c>
      <c r="BK43" s="367"/>
      <c r="BL43" s="367" t="s">
        <v>39</v>
      </c>
      <c r="BM43" s="367"/>
      <c r="BN43" s="367"/>
      <c r="BO43" s="465">
        <f>BO41-BO39</f>
        <v>-0.38222222222222202</v>
      </c>
      <c r="BP43" s="489"/>
    </row>
    <row r="44" spans="1:69" ht="12" customHeight="1">
      <c r="A44" s="217"/>
      <c r="B44" s="222"/>
      <c r="C44" s="222"/>
      <c r="D44" s="222"/>
      <c r="E44" s="222"/>
      <c r="F44" s="223"/>
      <c r="G44" s="223"/>
      <c r="H44" s="223"/>
      <c r="I44" s="223"/>
      <c r="J44" s="223"/>
      <c r="K44" s="223"/>
      <c r="L44" s="217"/>
      <c r="M44" s="223"/>
      <c r="N44" s="223"/>
      <c r="O44" s="218"/>
      <c r="P44" s="223"/>
      <c r="Q44" s="223"/>
      <c r="R44" s="223"/>
      <c r="S44" s="223"/>
      <c r="T44" s="223"/>
      <c r="U44" s="220"/>
      <c r="V44" s="214"/>
      <c r="W44" s="226"/>
      <c r="X44" s="226"/>
      <c r="Y44" s="215"/>
      <c r="Z44" s="201"/>
      <c r="AA44" s="216"/>
      <c r="AB44" s="201"/>
      <c r="AC44" s="221"/>
      <c r="AD44" s="221"/>
      <c r="AE44" s="221"/>
      <c r="AF44" s="221"/>
      <c r="AG44" s="221"/>
      <c r="AH44" s="221"/>
      <c r="AI44" s="221"/>
      <c r="AJ44" s="215"/>
      <c r="AK44" s="201"/>
      <c r="AL44" s="216"/>
      <c r="AM44" s="201"/>
      <c r="AN44" s="221"/>
      <c r="AO44" s="221"/>
      <c r="AP44" s="221"/>
      <c r="AQ44" s="221"/>
      <c r="AR44" s="221"/>
      <c r="AS44" s="221"/>
      <c r="AT44" s="221"/>
      <c r="AU44" s="33"/>
      <c r="AV44" s="366"/>
      <c r="AW44" s="367"/>
      <c r="AX44" s="367"/>
      <c r="AY44" s="367"/>
      <c r="AZ44" s="367"/>
      <c r="BA44" s="367"/>
      <c r="BB44" s="367"/>
      <c r="BC44" s="367"/>
      <c r="BD44" s="465"/>
      <c r="BE44" s="489"/>
      <c r="BF44" s="24"/>
      <c r="BG44" s="366"/>
      <c r="BH44" s="367"/>
      <c r="BI44" s="367"/>
      <c r="BJ44" s="367"/>
      <c r="BK44" s="367"/>
      <c r="BL44" s="367"/>
      <c r="BM44" s="367"/>
      <c r="BN44" s="367"/>
      <c r="BO44" s="465"/>
      <c r="BP44" s="489"/>
    </row>
    <row r="45" spans="1:69" s="18" customFormat="1" ht="12" customHeight="1">
      <c r="A45" s="59"/>
      <c r="B45" s="35"/>
      <c r="C45" s="35"/>
      <c r="D45" s="35"/>
      <c r="L45" s="35"/>
      <c r="M45" s="59"/>
      <c r="N45" s="35"/>
      <c r="O45" s="35"/>
      <c r="P45" s="35"/>
      <c r="Q45" s="35"/>
      <c r="R45" s="35"/>
      <c r="S45" s="35"/>
      <c r="T45" s="35"/>
      <c r="U45" s="35"/>
      <c r="V45" s="35"/>
      <c r="W45" s="35"/>
      <c r="X45" s="35"/>
      <c r="Y45" s="215"/>
      <c r="Z45" s="201"/>
      <c r="AA45" s="216"/>
      <c r="AB45" s="201"/>
      <c r="AC45" s="221"/>
      <c r="AD45" s="221"/>
      <c r="AE45" s="221"/>
      <c r="AF45" s="221"/>
      <c r="AG45" s="221"/>
      <c r="AH45" s="221"/>
      <c r="AI45" s="221"/>
      <c r="AJ45" s="215"/>
      <c r="AK45" s="201"/>
      <c r="AL45" s="216"/>
      <c r="AM45" s="201"/>
      <c r="AN45" s="221"/>
      <c r="AO45" s="221"/>
      <c r="AP45" s="221"/>
      <c r="AQ45" s="221"/>
      <c r="AR45" s="221"/>
      <c r="AS45" s="221"/>
      <c r="AT45" s="221"/>
      <c r="AU45" s="33"/>
      <c r="AV45" s="368" t="s">
        <v>40</v>
      </c>
      <c r="AW45" s="367"/>
      <c r="AX45" s="367"/>
      <c r="AY45" s="367">
        <f ca="1">(AY41*AY47)-AX29</f>
        <v>-41</v>
      </c>
      <c r="AZ45" s="367"/>
      <c r="BA45" s="367" t="s">
        <v>41</v>
      </c>
      <c r="BB45" s="367"/>
      <c r="BC45" s="367"/>
      <c r="BD45" s="465">
        <f>AX31/BD41</f>
        <v>41</v>
      </c>
      <c r="BE45" s="489"/>
      <c r="BF45" s="27"/>
      <c r="BG45" s="368" t="s">
        <v>40</v>
      </c>
      <c r="BH45" s="367"/>
      <c r="BI45" s="367"/>
      <c r="BJ45" s="367">
        <f ca="1">(BJ41*BJ47)-BI29</f>
        <v>-41</v>
      </c>
      <c r="BK45" s="367"/>
      <c r="BL45" s="367" t="s">
        <v>41</v>
      </c>
      <c r="BM45" s="367"/>
      <c r="BN45" s="367"/>
      <c r="BO45" s="465">
        <f>BI31/BO41</f>
        <v>36</v>
      </c>
      <c r="BP45" s="489"/>
      <c r="BQ45" s="21"/>
    </row>
    <row r="46" spans="1:69" ht="12" customHeight="1" thickBot="1">
      <c r="A46" s="217"/>
      <c r="B46" s="201"/>
      <c r="C46" s="216"/>
      <c r="D46" s="220"/>
      <c r="L46" s="220"/>
      <c r="M46" s="217"/>
      <c r="N46" s="201"/>
      <c r="O46" s="216"/>
      <c r="P46" s="220"/>
      <c r="Q46" s="220"/>
      <c r="R46" s="220"/>
      <c r="S46" s="219"/>
      <c r="T46" s="201"/>
      <c r="U46" s="220"/>
      <c r="V46" s="214"/>
      <c r="W46" s="201"/>
      <c r="X46" s="220"/>
      <c r="Y46" s="215"/>
      <c r="Z46" s="201"/>
      <c r="AA46" s="216"/>
      <c r="AB46" s="201"/>
      <c r="AC46" s="221"/>
      <c r="AD46" s="221"/>
      <c r="AE46" s="221"/>
      <c r="AF46" s="221"/>
      <c r="AG46" s="221"/>
      <c r="AH46" s="221"/>
      <c r="AI46" s="221"/>
      <c r="AJ46" s="215"/>
      <c r="AK46" s="201"/>
      <c r="AL46" s="216"/>
      <c r="AM46" s="201"/>
      <c r="AN46" s="221"/>
      <c r="AO46" s="221"/>
      <c r="AP46" s="221"/>
      <c r="AQ46" s="221"/>
      <c r="AR46" s="221"/>
      <c r="AS46" s="221"/>
      <c r="AT46" s="221"/>
      <c r="AU46" s="33"/>
      <c r="AV46" s="369"/>
      <c r="AW46" s="370"/>
      <c r="AX46" s="370"/>
      <c r="AY46" s="370"/>
      <c r="AZ46" s="370"/>
      <c r="BA46" s="370"/>
      <c r="BB46" s="370"/>
      <c r="BC46" s="370"/>
      <c r="BD46" s="467"/>
      <c r="BE46" s="496"/>
      <c r="BF46" s="27"/>
      <c r="BG46" s="369"/>
      <c r="BH46" s="370"/>
      <c r="BI46" s="370"/>
      <c r="BJ46" s="370"/>
      <c r="BK46" s="370"/>
      <c r="BL46" s="370"/>
      <c r="BM46" s="370"/>
      <c r="BN46" s="370"/>
      <c r="BO46" s="467"/>
      <c r="BP46" s="496"/>
    </row>
    <row r="47" spans="1:69" ht="12" customHeight="1">
      <c r="A47" s="217"/>
      <c r="B47" s="201"/>
      <c r="C47" s="216"/>
      <c r="D47" s="220"/>
      <c r="L47" s="220"/>
      <c r="M47" s="217"/>
      <c r="N47" s="201"/>
      <c r="O47" s="216"/>
      <c r="P47" s="220"/>
      <c r="Q47" s="220"/>
      <c r="R47" s="220"/>
      <c r="S47" s="219"/>
      <c r="T47" s="201"/>
      <c r="U47" s="220"/>
      <c r="V47" s="214"/>
      <c r="W47" s="216"/>
      <c r="X47" s="220"/>
      <c r="Y47" s="215"/>
      <c r="Z47" s="201"/>
      <c r="AA47" s="216"/>
      <c r="AB47" s="201"/>
      <c r="AC47" s="221"/>
      <c r="AD47" s="221"/>
      <c r="AE47" s="221"/>
      <c r="AF47" s="221"/>
      <c r="AG47" s="221"/>
      <c r="AH47" s="221"/>
      <c r="AI47" s="221"/>
      <c r="AJ47" s="215"/>
      <c r="AK47" s="201"/>
      <c r="AL47" s="216"/>
      <c r="AM47" s="201"/>
      <c r="AN47" s="221"/>
      <c r="AO47" s="221"/>
      <c r="AP47" s="221"/>
      <c r="AQ47" s="221"/>
      <c r="AR47" s="221"/>
      <c r="AS47" s="221"/>
      <c r="AT47" s="221"/>
      <c r="AU47" s="33"/>
      <c r="AV47" s="429" t="s">
        <v>42</v>
      </c>
      <c r="AW47" s="418"/>
      <c r="AX47" s="418"/>
      <c r="AY47" s="418">
        <f ca="1">C31</f>
        <v>24</v>
      </c>
      <c r="AZ47" s="418"/>
      <c r="BA47" s="418" t="s">
        <v>43</v>
      </c>
      <c r="BB47" s="418"/>
      <c r="BC47" s="418"/>
      <c r="BD47" s="491">
        <f ca="1">AY39*AY47*AY49*1.015</f>
        <v>4094261.3249999997</v>
      </c>
      <c r="BE47" s="492"/>
      <c r="BF47" s="28"/>
      <c r="BG47" s="429" t="s">
        <v>42</v>
      </c>
      <c r="BH47" s="418"/>
      <c r="BI47" s="418"/>
      <c r="BJ47" s="418">
        <f ca="1">C31</f>
        <v>24</v>
      </c>
      <c r="BK47" s="418"/>
      <c r="BL47" s="418" t="s">
        <v>43</v>
      </c>
      <c r="BM47" s="418"/>
      <c r="BN47" s="418"/>
      <c r="BO47" s="491">
        <f ca="1">BJ39*BJ47*BJ49*1.015</f>
        <v>4094261.3249999997</v>
      </c>
      <c r="BP47" s="492"/>
    </row>
    <row r="48" spans="1:69" ht="12" customHeight="1">
      <c r="A48" s="217"/>
      <c r="B48" s="201"/>
      <c r="C48" s="216"/>
      <c r="D48" s="220"/>
      <c r="L48" s="220"/>
      <c r="M48" s="217"/>
      <c r="N48" s="201"/>
      <c r="O48" s="216"/>
      <c r="P48" s="220"/>
      <c r="Q48" s="220"/>
      <c r="R48" s="220"/>
      <c r="S48" s="219"/>
      <c r="T48" s="201"/>
      <c r="U48" s="220"/>
      <c r="V48" s="214"/>
      <c r="W48" s="216"/>
      <c r="X48" s="220"/>
      <c r="Y48" s="215"/>
      <c r="Z48" s="201"/>
      <c r="AA48" s="216"/>
      <c r="AB48" s="201"/>
      <c r="AC48" s="221"/>
      <c r="AD48" s="221"/>
      <c r="AE48" s="221"/>
      <c r="AF48" s="221"/>
      <c r="AG48" s="221"/>
      <c r="AH48" s="221"/>
      <c r="AI48" s="221"/>
      <c r="AJ48" s="215"/>
      <c r="AK48" s="201"/>
      <c r="AL48" s="216"/>
      <c r="AM48" s="201"/>
      <c r="AN48" s="221"/>
      <c r="AO48" s="221"/>
      <c r="AP48" s="221"/>
      <c r="AQ48" s="221"/>
      <c r="AR48" s="221"/>
      <c r="AS48" s="221"/>
      <c r="AT48" s="221"/>
      <c r="AU48" s="33"/>
      <c r="AV48" s="366"/>
      <c r="AW48" s="367"/>
      <c r="AX48" s="367"/>
      <c r="AY48" s="367"/>
      <c r="AZ48" s="367"/>
      <c r="BA48" s="367"/>
      <c r="BB48" s="367"/>
      <c r="BC48" s="367"/>
      <c r="BD48" s="493"/>
      <c r="BE48" s="494"/>
      <c r="BF48" s="28"/>
      <c r="BG48" s="366"/>
      <c r="BH48" s="367"/>
      <c r="BI48" s="367"/>
      <c r="BJ48" s="367"/>
      <c r="BK48" s="367"/>
      <c r="BL48" s="367"/>
      <c r="BM48" s="367"/>
      <c r="BN48" s="367"/>
      <c r="BO48" s="493"/>
      <c r="BP48" s="494"/>
    </row>
    <row r="49" spans="1:69" ht="12" customHeight="1">
      <c r="A49" s="217"/>
      <c r="B49" s="201"/>
      <c r="C49" s="216"/>
      <c r="D49" s="220"/>
      <c r="L49" s="220"/>
      <c r="M49" s="217"/>
      <c r="N49" s="201"/>
      <c r="O49" s="216"/>
      <c r="P49" s="220"/>
      <c r="Q49" s="220"/>
      <c r="R49" s="220"/>
      <c r="S49" s="219"/>
      <c r="T49" s="201"/>
      <c r="U49" s="220"/>
      <c r="V49" s="214"/>
      <c r="W49" s="216"/>
      <c r="X49" s="220"/>
      <c r="Y49" s="215"/>
      <c r="Z49" s="201"/>
      <c r="AA49" s="216"/>
      <c r="AB49" s="201"/>
      <c r="AC49" s="221"/>
      <c r="AD49" s="221"/>
      <c r="AE49" s="221"/>
      <c r="AF49" s="221"/>
      <c r="AG49" s="221"/>
      <c r="AH49" s="221"/>
      <c r="AI49" s="221"/>
      <c r="AJ49" s="215"/>
      <c r="AK49" s="201"/>
      <c r="AL49" s="216"/>
      <c r="AM49" s="201"/>
      <c r="AN49" s="221"/>
      <c r="AO49" s="221"/>
      <c r="AP49" s="221"/>
      <c r="AQ49" s="221"/>
      <c r="AR49" s="221"/>
      <c r="AS49" s="221"/>
      <c r="AT49" s="221"/>
      <c r="AU49" s="16"/>
      <c r="AV49" s="366" t="s">
        <v>44</v>
      </c>
      <c r="AW49" s="367"/>
      <c r="AX49" s="367"/>
      <c r="AY49" s="497">
        <v>14355</v>
      </c>
      <c r="AZ49" s="497"/>
      <c r="BA49" s="367" t="s">
        <v>60</v>
      </c>
      <c r="BB49" s="367"/>
      <c r="BC49" s="367"/>
      <c r="BD49" s="493">
        <f ca="1">AY41*AY47*AY51</f>
        <v>3445200</v>
      </c>
      <c r="BE49" s="494"/>
      <c r="BF49" s="28"/>
      <c r="BG49" s="366" t="s">
        <v>44</v>
      </c>
      <c r="BH49" s="367"/>
      <c r="BI49" s="367"/>
      <c r="BJ49" s="497">
        <v>14355</v>
      </c>
      <c r="BK49" s="497"/>
      <c r="BL49" s="367" t="s">
        <v>60</v>
      </c>
      <c r="BM49" s="367"/>
      <c r="BN49" s="367"/>
      <c r="BO49" s="493">
        <f ca="1">BJ41*BJ47*BJ51</f>
        <v>3445200</v>
      </c>
      <c r="BP49" s="494"/>
      <c r="BQ49" s="18"/>
    </row>
    <row r="50" spans="1:69" ht="12" customHeight="1">
      <c r="A50" s="217"/>
      <c r="B50" s="201"/>
      <c r="C50" s="216"/>
      <c r="D50" s="220"/>
      <c r="L50" s="220"/>
      <c r="M50" s="217"/>
      <c r="N50" s="201"/>
      <c r="O50" s="216"/>
      <c r="P50" s="220"/>
      <c r="Q50" s="220"/>
      <c r="R50" s="220"/>
      <c r="S50" s="219"/>
      <c r="T50" s="201"/>
      <c r="U50" s="220"/>
      <c r="V50" s="214"/>
      <c r="W50" s="216"/>
      <c r="X50" s="220"/>
      <c r="Y50" s="215"/>
      <c r="Z50" s="201"/>
      <c r="AA50" s="216"/>
      <c r="AB50" s="201"/>
      <c r="AC50" s="221"/>
      <c r="AD50" s="221"/>
      <c r="AE50" s="221"/>
      <c r="AF50" s="221"/>
      <c r="AG50" s="221"/>
      <c r="AH50" s="221"/>
      <c r="AI50" s="221"/>
      <c r="AJ50" s="215"/>
      <c r="AK50" s="201"/>
      <c r="AL50" s="216"/>
      <c r="AM50" s="201"/>
      <c r="AN50" s="221"/>
      <c r="AO50" s="221"/>
      <c r="AP50" s="221"/>
      <c r="AQ50" s="221"/>
      <c r="AR50" s="221"/>
      <c r="AS50" s="221"/>
      <c r="AT50" s="221"/>
      <c r="AU50" s="16"/>
      <c r="AV50" s="366"/>
      <c r="AW50" s="367"/>
      <c r="AX50" s="367"/>
      <c r="AY50" s="497"/>
      <c r="AZ50" s="497"/>
      <c r="BA50" s="367"/>
      <c r="BB50" s="367"/>
      <c r="BC50" s="367"/>
      <c r="BD50" s="493"/>
      <c r="BE50" s="494"/>
      <c r="BF50" s="28"/>
      <c r="BG50" s="366"/>
      <c r="BH50" s="367"/>
      <c r="BI50" s="367"/>
      <c r="BJ50" s="497"/>
      <c r="BK50" s="497"/>
      <c r="BL50" s="367"/>
      <c r="BM50" s="367"/>
      <c r="BN50" s="367"/>
      <c r="BO50" s="493"/>
      <c r="BP50" s="494"/>
    </row>
    <row r="51" spans="1:69" ht="12" customHeight="1">
      <c r="A51" s="217"/>
      <c r="B51" s="201"/>
      <c r="C51" s="216"/>
      <c r="D51" s="220"/>
      <c r="E51" s="220"/>
      <c r="F51" s="220"/>
      <c r="G51" s="219"/>
      <c r="H51" s="201"/>
      <c r="I51" s="220"/>
      <c r="J51" s="214"/>
      <c r="K51" s="216"/>
      <c r="L51" s="220"/>
      <c r="M51" s="217"/>
      <c r="N51" s="201"/>
      <c r="O51" s="216"/>
      <c r="P51" s="220"/>
      <c r="Q51" s="220"/>
      <c r="R51" s="220"/>
      <c r="S51" s="219"/>
      <c r="T51" s="201"/>
      <c r="U51" s="220"/>
      <c r="V51" s="214"/>
      <c r="W51" s="216"/>
      <c r="X51" s="220"/>
      <c r="Y51" s="215"/>
      <c r="Z51" s="201"/>
      <c r="AA51" s="216"/>
      <c r="AB51" s="201"/>
      <c r="AC51" s="221"/>
      <c r="AD51" s="221"/>
      <c r="AE51" s="221"/>
      <c r="AF51" s="221"/>
      <c r="AG51" s="221"/>
      <c r="AH51" s="221"/>
      <c r="AI51" s="221"/>
      <c r="AJ51" s="215"/>
      <c r="AK51" s="201"/>
      <c r="AL51" s="216"/>
      <c r="AM51" s="201"/>
      <c r="AN51" s="222"/>
      <c r="AO51" s="222"/>
      <c r="AP51" s="222"/>
      <c r="AQ51" s="222"/>
      <c r="AR51" s="222"/>
      <c r="AS51" s="222"/>
      <c r="AT51" s="222"/>
      <c r="AU51" s="16"/>
      <c r="AV51" s="366" t="s">
        <v>45</v>
      </c>
      <c r="AW51" s="367"/>
      <c r="AX51" s="367"/>
      <c r="AY51" s="497">
        <f>AY25</f>
        <v>14355</v>
      </c>
      <c r="AZ51" s="497"/>
      <c r="BA51" s="367" t="s">
        <v>59</v>
      </c>
      <c r="BB51" s="367"/>
      <c r="BC51" s="367"/>
      <c r="BD51" s="499">
        <f ca="1">BD49-BD47</f>
        <v>-649061.32499999972</v>
      </c>
      <c r="BE51" s="500"/>
      <c r="BF51" s="28"/>
      <c r="BG51" s="366" t="s">
        <v>45</v>
      </c>
      <c r="BH51" s="367"/>
      <c r="BI51" s="367"/>
      <c r="BJ51" s="497">
        <f>AY25</f>
        <v>14355</v>
      </c>
      <c r="BK51" s="497"/>
      <c r="BL51" s="367" t="s">
        <v>59</v>
      </c>
      <c r="BM51" s="367"/>
      <c r="BN51" s="367"/>
      <c r="BO51" s="499">
        <f ca="1">BO49-BO47</f>
        <v>-649061.32499999972</v>
      </c>
      <c r="BP51" s="500"/>
    </row>
    <row r="52" spans="1:69" ht="12" customHeight="1" thickBot="1">
      <c r="A52" s="217"/>
      <c r="B52" s="201"/>
      <c r="C52" s="216"/>
      <c r="D52" s="220"/>
      <c r="E52" s="220"/>
      <c r="F52" s="220"/>
      <c r="G52" s="219"/>
      <c r="H52" s="201"/>
      <c r="I52" s="220"/>
      <c r="J52" s="214"/>
      <c r="K52" s="216"/>
      <c r="L52" s="220"/>
      <c r="M52" s="217"/>
      <c r="N52" s="201"/>
      <c r="O52" s="216"/>
      <c r="P52" s="220"/>
      <c r="Q52" s="220"/>
      <c r="R52" s="220"/>
      <c r="S52" s="219"/>
      <c r="T52" s="201"/>
      <c r="U52" s="220"/>
      <c r="V52" s="214"/>
      <c r="W52" s="216"/>
      <c r="X52" s="220"/>
      <c r="Y52" s="215"/>
      <c r="Z52" s="201"/>
      <c r="AA52" s="216"/>
      <c r="AB52" s="201"/>
      <c r="AC52" s="227"/>
      <c r="AD52" s="227"/>
      <c r="AE52" s="227"/>
      <c r="AF52" s="227"/>
      <c r="AG52" s="227"/>
      <c r="AH52" s="227"/>
      <c r="AI52" s="227"/>
      <c r="AJ52" s="215"/>
      <c r="AK52" s="201"/>
      <c r="AL52" s="216"/>
      <c r="AM52" s="201"/>
      <c r="AN52" s="222"/>
      <c r="AO52" s="222"/>
      <c r="AP52" s="222"/>
      <c r="AQ52" s="222"/>
      <c r="AR52" s="222"/>
      <c r="AS52" s="222"/>
      <c r="AT52" s="222"/>
      <c r="AU52" s="16"/>
      <c r="AV52" s="471"/>
      <c r="AW52" s="469"/>
      <c r="AX52" s="469"/>
      <c r="AY52" s="498"/>
      <c r="AZ52" s="498"/>
      <c r="BA52" s="469"/>
      <c r="BB52" s="469"/>
      <c r="BC52" s="469"/>
      <c r="BD52" s="501"/>
      <c r="BE52" s="502"/>
      <c r="BF52" s="28"/>
      <c r="BG52" s="471"/>
      <c r="BH52" s="469"/>
      <c r="BI52" s="469"/>
      <c r="BJ52" s="498"/>
      <c r="BK52" s="498"/>
      <c r="BL52" s="469"/>
      <c r="BM52" s="469"/>
      <c r="BN52" s="469"/>
      <c r="BO52" s="501"/>
      <c r="BP52" s="502"/>
    </row>
    <row r="53" spans="1:69" ht="12" customHeight="1">
      <c r="A53" s="36"/>
      <c r="B53" s="220"/>
      <c r="C53" s="220"/>
      <c r="D53" s="220"/>
      <c r="E53" s="220"/>
      <c r="F53" s="220"/>
      <c r="G53" s="220"/>
      <c r="H53" s="220"/>
      <c r="I53" s="220"/>
      <c r="J53" s="220"/>
      <c r="K53" s="220"/>
      <c r="L53" s="220"/>
      <c r="M53" s="220"/>
      <c r="N53" s="220"/>
      <c r="O53" s="220"/>
      <c r="P53" s="220"/>
      <c r="Q53" s="220"/>
      <c r="R53" s="220"/>
      <c r="S53" s="36"/>
      <c r="T53" s="36"/>
      <c r="U53" s="36"/>
      <c r="V53" s="36"/>
      <c r="W53" s="229"/>
      <c r="X53" s="201"/>
      <c r="Y53" s="230"/>
      <c r="Z53" s="34"/>
      <c r="AA53" s="34"/>
      <c r="AB53" s="34"/>
      <c r="AC53" s="34"/>
      <c r="AD53" s="34"/>
      <c r="AE53" s="34"/>
      <c r="AF53" s="34"/>
      <c r="AG53" s="34"/>
      <c r="AH53" s="229"/>
      <c r="AI53" s="201"/>
      <c r="AJ53" s="230"/>
      <c r="AK53" s="34"/>
      <c r="AL53" s="34"/>
      <c r="AM53" s="34"/>
      <c r="AN53" s="34"/>
      <c r="AO53" s="34"/>
      <c r="AP53" s="34"/>
      <c r="AQ53" s="34"/>
      <c r="AR53" s="34"/>
      <c r="AS53" s="34"/>
      <c r="AT53" s="34"/>
      <c r="AU53" s="34"/>
      <c r="AV53" s="82"/>
      <c r="AW53" s="82"/>
      <c r="AX53" s="29"/>
      <c r="AY53" s="30"/>
      <c r="AZ53" s="30"/>
      <c r="BA53" s="24"/>
      <c r="BB53" s="24"/>
      <c r="BC53" s="24"/>
      <c r="BD53" s="28"/>
      <c r="BE53" s="28"/>
      <c r="BF53" s="39"/>
    </row>
    <row r="54" spans="1:69" ht="12" customHeight="1">
      <c r="A54" s="36"/>
      <c r="B54" s="37"/>
      <c r="C54" s="37"/>
      <c r="D54" s="37"/>
      <c r="E54" s="37"/>
      <c r="F54" s="37"/>
      <c r="G54" s="37"/>
      <c r="H54" s="37"/>
      <c r="I54" s="37"/>
      <c r="J54" s="37"/>
      <c r="K54" s="37"/>
      <c r="L54" s="37"/>
      <c r="M54" s="37"/>
      <c r="N54" s="37"/>
      <c r="O54" s="37"/>
      <c r="P54" s="37"/>
      <c r="Q54" s="37"/>
      <c r="R54" s="37"/>
      <c r="S54" s="38"/>
      <c r="T54" s="38"/>
      <c r="U54" s="38"/>
      <c r="V54" s="38"/>
      <c r="W54" s="38"/>
      <c r="X54" s="38"/>
      <c r="Y54" s="3"/>
      <c r="Z54" s="8"/>
      <c r="AA54" s="9"/>
      <c r="AB54" s="10"/>
      <c r="AC54" s="10"/>
      <c r="AD54" s="10"/>
      <c r="AE54" s="10"/>
      <c r="AF54" s="10"/>
      <c r="AG54" s="10"/>
      <c r="AH54" s="10"/>
      <c r="AI54" s="10"/>
      <c r="AJ54" s="3"/>
      <c r="AK54" s="8"/>
      <c r="AL54" s="9"/>
      <c r="AM54" s="10"/>
      <c r="AN54" s="10"/>
      <c r="AO54" s="10"/>
      <c r="AP54" s="10"/>
      <c r="AQ54" s="10"/>
      <c r="AR54" s="10"/>
      <c r="AS54" s="10"/>
      <c r="AT54" s="10"/>
      <c r="AU54" s="34"/>
      <c r="AV54" s="34"/>
      <c r="AW54" s="39"/>
      <c r="AX54" s="40"/>
      <c r="AY54" s="40"/>
      <c r="AZ54" s="30"/>
      <c r="BA54" s="24"/>
      <c r="BB54" s="24"/>
      <c r="BC54" s="24"/>
      <c r="BD54" s="28"/>
      <c r="BE54" s="28"/>
      <c r="BF54" s="39"/>
    </row>
    <row r="55" spans="1:69" ht="12" customHeight="1">
      <c r="A55" s="36"/>
      <c r="B55" s="37"/>
      <c r="C55" s="37"/>
      <c r="D55" s="37"/>
      <c r="E55" s="37"/>
      <c r="F55" s="37"/>
      <c r="G55" s="37"/>
      <c r="H55" s="37"/>
      <c r="I55" s="37"/>
      <c r="J55" s="37"/>
      <c r="K55" s="37"/>
      <c r="L55" s="37"/>
      <c r="M55" s="37"/>
      <c r="N55" s="37"/>
      <c r="O55" s="37"/>
      <c r="P55" s="37"/>
      <c r="Q55" s="37"/>
      <c r="R55" s="37"/>
      <c r="S55" s="38"/>
      <c r="T55" s="38"/>
      <c r="U55" s="38"/>
      <c r="V55" s="38"/>
      <c r="W55" s="38"/>
      <c r="X55" s="38"/>
      <c r="Y55" s="3"/>
      <c r="Z55" s="8"/>
      <c r="AA55" s="9"/>
      <c r="AB55" s="10"/>
      <c r="AC55" s="10"/>
      <c r="AD55" s="10"/>
      <c r="AE55" s="10"/>
      <c r="AF55" s="10"/>
      <c r="AG55" s="10"/>
      <c r="AH55" s="10"/>
      <c r="AI55" s="10"/>
      <c r="AJ55" s="3"/>
      <c r="AK55" s="8"/>
      <c r="AL55" s="9"/>
      <c r="AM55" s="10"/>
      <c r="AN55" s="10"/>
      <c r="AO55" s="10"/>
      <c r="AP55" s="10"/>
      <c r="AQ55" s="10"/>
      <c r="AR55" s="10"/>
      <c r="AS55" s="10"/>
      <c r="AT55" s="10"/>
      <c r="AU55" s="34"/>
      <c r="AV55" s="34"/>
      <c r="AW55" s="39"/>
      <c r="AX55" s="40"/>
      <c r="AY55" s="40"/>
      <c r="AZ55" s="30"/>
      <c r="BA55" s="24"/>
      <c r="BB55" s="24"/>
      <c r="BC55" s="24"/>
      <c r="BD55" s="28"/>
      <c r="BE55" s="28"/>
      <c r="BF55" s="39"/>
    </row>
    <row r="56" spans="1:69" ht="12" customHeight="1">
      <c r="A56" s="36"/>
      <c r="B56" s="37"/>
      <c r="C56" s="37"/>
      <c r="D56" s="37"/>
      <c r="E56" s="37"/>
      <c r="F56" s="37"/>
      <c r="G56" s="37"/>
      <c r="H56" s="37"/>
      <c r="I56" s="37"/>
      <c r="J56" s="37"/>
      <c r="K56" s="37"/>
      <c r="L56" s="37"/>
      <c r="M56" s="37"/>
      <c r="N56" s="37"/>
      <c r="O56" s="37"/>
      <c r="P56" s="37"/>
      <c r="Q56" s="37"/>
      <c r="R56" s="37"/>
      <c r="S56" s="38"/>
      <c r="T56" s="38"/>
      <c r="U56" s="38"/>
      <c r="V56" s="38"/>
      <c r="W56" s="38"/>
      <c r="X56" s="38"/>
      <c r="Y56" s="3"/>
      <c r="Z56" s="8"/>
      <c r="AA56" s="9"/>
      <c r="AB56" s="10"/>
      <c r="AC56" s="10"/>
      <c r="AD56" s="10"/>
      <c r="AE56" s="10"/>
      <c r="AF56" s="10"/>
      <c r="AG56" s="10"/>
      <c r="AH56" s="10"/>
      <c r="AI56" s="10"/>
      <c r="AJ56" s="3"/>
      <c r="AK56" s="8"/>
      <c r="AL56" s="9"/>
      <c r="AM56" s="10"/>
      <c r="AN56" s="10"/>
      <c r="AO56" s="10"/>
      <c r="AP56" s="10"/>
      <c r="AQ56" s="10"/>
      <c r="AR56" s="10"/>
      <c r="AS56" s="10"/>
      <c r="AT56" s="10"/>
      <c r="AU56" s="34"/>
      <c r="AV56" s="34"/>
      <c r="AW56" s="39"/>
      <c r="AX56" s="40"/>
      <c r="AY56" s="40"/>
      <c r="AZ56" s="30"/>
      <c r="BA56" s="24"/>
      <c r="BB56" s="24"/>
      <c r="BC56" s="24"/>
      <c r="BD56" s="28"/>
      <c r="BE56" s="28"/>
      <c r="BF56" s="39"/>
    </row>
    <row r="57" spans="1:69" ht="12" customHeight="1">
      <c r="A57" s="36"/>
      <c r="B57" s="37"/>
      <c r="C57" s="37"/>
      <c r="D57" s="37"/>
      <c r="E57" s="37"/>
      <c r="F57" s="37"/>
      <c r="G57" s="37"/>
      <c r="H57" s="37"/>
      <c r="I57" s="37"/>
      <c r="J57" s="37"/>
      <c r="K57" s="37"/>
      <c r="L57" s="37"/>
      <c r="M57" s="37"/>
      <c r="N57" s="37"/>
      <c r="O57" s="37"/>
      <c r="P57" s="37"/>
      <c r="Q57" s="37"/>
      <c r="R57" s="37"/>
      <c r="S57" s="38"/>
      <c r="T57" s="38"/>
      <c r="U57" s="38"/>
      <c r="V57" s="38"/>
      <c r="W57" s="38"/>
      <c r="X57" s="38"/>
      <c r="Y57" s="3"/>
      <c r="Z57" s="8"/>
      <c r="AA57" s="9"/>
      <c r="AB57" s="10"/>
      <c r="AC57" s="10"/>
      <c r="AD57" s="10"/>
      <c r="AE57" s="10"/>
      <c r="AF57" s="10"/>
      <c r="AG57" s="10"/>
      <c r="AH57" s="10"/>
      <c r="AI57" s="10"/>
      <c r="AJ57" s="3"/>
      <c r="AK57" s="8"/>
      <c r="AL57" s="9"/>
      <c r="AM57" s="10"/>
      <c r="AN57" s="10"/>
      <c r="AO57" s="10"/>
      <c r="AP57" s="10"/>
      <c r="AQ57" s="10"/>
      <c r="AR57" s="10"/>
      <c r="AS57" s="10"/>
      <c r="AT57" s="10"/>
      <c r="AU57" s="39"/>
      <c r="AV57" s="34"/>
      <c r="AW57" s="39"/>
      <c r="AX57" s="40"/>
      <c r="AY57" s="40"/>
      <c r="AZ57" s="30"/>
      <c r="BA57" s="24"/>
      <c r="BB57" s="24"/>
      <c r="BC57" s="24"/>
      <c r="BD57" s="28"/>
      <c r="BE57" s="28"/>
      <c r="BF57" s="39"/>
    </row>
    <row r="58" spans="1:69" ht="12" customHeight="1">
      <c r="A58" s="36"/>
      <c r="B58" s="37"/>
      <c r="C58" s="37"/>
      <c r="D58" s="37"/>
      <c r="E58" s="37"/>
      <c r="F58" s="37"/>
      <c r="G58" s="37"/>
      <c r="H58" s="37"/>
      <c r="I58" s="37"/>
      <c r="J58" s="37"/>
      <c r="K58" s="37"/>
      <c r="L58" s="37"/>
      <c r="M58" s="37"/>
      <c r="N58" s="37"/>
      <c r="O58" s="37"/>
      <c r="P58" s="37"/>
      <c r="Q58" s="37"/>
      <c r="R58" s="37"/>
      <c r="S58" s="38"/>
      <c r="T58" s="38"/>
      <c r="U58" s="38"/>
      <c r="V58" s="38"/>
      <c r="W58" s="38"/>
      <c r="X58" s="38"/>
      <c r="Y58" s="3"/>
      <c r="Z58" s="8"/>
      <c r="AA58" s="9"/>
      <c r="AB58" s="10"/>
      <c r="AC58" s="10"/>
      <c r="AD58" s="10"/>
      <c r="AE58" s="10"/>
      <c r="AF58" s="10"/>
      <c r="AG58" s="10"/>
      <c r="AH58" s="10"/>
      <c r="AI58" s="10"/>
      <c r="AJ58" s="3"/>
      <c r="AK58" s="8"/>
      <c r="AL58" s="9"/>
      <c r="AM58" s="10"/>
      <c r="AN58" s="10"/>
      <c r="AO58" s="10"/>
      <c r="AP58" s="10"/>
      <c r="AQ58" s="10"/>
      <c r="AR58" s="10"/>
      <c r="AS58" s="10"/>
      <c r="AT58" s="10"/>
      <c r="AU58" s="34"/>
      <c r="AV58" s="34"/>
      <c r="AW58" s="39"/>
      <c r="AX58" s="40"/>
      <c r="AY58" s="40"/>
      <c r="AZ58" s="30"/>
      <c r="BA58" s="24"/>
      <c r="BB58" s="24"/>
      <c r="BC58" s="24"/>
      <c r="BD58" s="28"/>
      <c r="BE58" s="28"/>
      <c r="BF58" s="39"/>
    </row>
    <row r="59" spans="1:69" ht="12" customHeight="1">
      <c r="A59" s="36"/>
      <c r="B59" s="37"/>
      <c r="C59" s="37"/>
      <c r="D59" s="37"/>
      <c r="E59" s="37"/>
      <c r="F59" s="37"/>
      <c r="G59" s="37"/>
      <c r="H59" s="37"/>
      <c r="I59" s="37"/>
      <c r="J59" s="37"/>
      <c r="K59" s="37"/>
      <c r="L59" s="37"/>
      <c r="M59" s="37"/>
      <c r="N59" s="37"/>
      <c r="O59" s="37"/>
      <c r="P59" s="37"/>
      <c r="Q59" s="37"/>
      <c r="R59" s="37"/>
      <c r="S59" s="38"/>
      <c r="T59" s="38"/>
      <c r="U59" s="38"/>
      <c r="V59" s="38"/>
      <c r="W59" s="38"/>
      <c r="X59" s="38"/>
      <c r="Y59" s="3"/>
      <c r="Z59" s="8"/>
      <c r="AA59" s="9"/>
      <c r="AB59" s="10"/>
      <c r="AC59" s="10"/>
      <c r="AD59" s="10"/>
      <c r="AE59" s="10"/>
      <c r="AF59" s="10"/>
      <c r="AG59" s="10"/>
      <c r="AH59" s="10"/>
      <c r="AI59" s="10"/>
      <c r="AJ59" s="3"/>
      <c r="AK59" s="8"/>
      <c r="AL59" s="9"/>
      <c r="AM59" s="10"/>
      <c r="AN59" s="10"/>
      <c r="AO59" s="10"/>
      <c r="AP59" s="10"/>
      <c r="AQ59" s="10"/>
      <c r="AR59" s="10"/>
      <c r="AS59" s="10"/>
      <c r="AT59" s="10"/>
      <c r="AU59" s="34"/>
      <c r="AV59" s="34"/>
      <c r="AW59" s="39"/>
      <c r="AX59" s="40"/>
      <c r="AY59" s="40"/>
      <c r="AZ59" s="30"/>
      <c r="BA59" s="24"/>
      <c r="BB59" s="24"/>
      <c r="BC59" s="24"/>
      <c r="BD59" s="28"/>
      <c r="BE59" s="28"/>
      <c r="BF59" s="39"/>
    </row>
    <row r="60" spans="1:69" ht="12" customHeight="1">
      <c r="A60" s="36"/>
      <c r="B60" s="37"/>
      <c r="C60" s="37"/>
      <c r="D60" s="37"/>
      <c r="E60" s="37"/>
      <c r="F60" s="37"/>
      <c r="G60" s="37"/>
      <c r="H60" s="37"/>
      <c r="I60" s="37"/>
      <c r="J60" s="37"/>
      <c r="K60" s="37"/>
      <c r="L60" s="37"/>
      <c r="M60" s="37"/>
      <c r="N60" s="37"/>
      <c r="O60" s="37"/>
      <c r="P60" s="37"/>
      <c r="Q60" s="37"/>
      <c r="R60" s="37"/>
      <c r="S60" s="38"/>
      <c r="T60" s="38"/>
      <c r="U60" s="38"/>
      <c r="V60" s="38"/>
      <c r="W60" s="38"/>
      <c r="X60" s="38"/>
      <c r="Y60" s="3"/>
      <c r="Z60" s="8"/>
      <c r="AA60" s="9"/>
      <c r="AB60" s="10"/>
      <c r="AC60" s="10"/>
      <c r="AD60" s="10"/>
      <c r="AE60" s="10"/>
      <c r="AF60" s="10"/>
      <c r="AG60" s="10"/>
      <c r="AH60" s="10"/>
      <c r="AI60" s="10"/>
      <c r="AJ60" s="3"/>
      <c r="AK60" s="8"/>
      <c r="AL60" s="9"/>
      <c r="AM60" s="10"/>
      <c r="AN60" s="10"/>
      <c r="AO60" s="10"/>
      <c r="AP60" s="10"/>
      <c r="AQ60" s="10"/>
      <c r="AR60" s="10"/>
      <c r="AS60" s="10"/>
      <c r="AT60" s="10"/>
      <c r="AU60" s="34"/>
      <c r="AV60" s="34"/>
      <c r="AW60" s="39"/>
      <c r="AX60" s="40"/>
      <c r="AY60" s="40"/>
      <c r="AZ60" s="30"/>
      <c r="BA60" s="24"/>
      <c r="BB60" s="24"/>
      <c r="BC60" s="24"/>
      <c r="BD60" s="28"/>
      <c r="BE60" s="28"/>
      <c r="BF60" s="39"/>
    </row>
    <row r="61" spans="1:69" ht="12" customHeight="1">
      <c r="A61" s="36"/>
      <c r="B61" s="37"/>
      <c r="C61" s="37"/>
      <c r="D61" s="37"/>
      <c r="E61" s="37"/>
      <c r="F61" s="37"/>
      <c r="G61" s="37"/>
      <c r="H61" s="37"/>
      <c r="I61" s="37"/>
      <c r="J61" s="37"/>
      <c r="K61" s="37"/>
      <c r="L61" s="37"/>
      <c r="M61" s="37"/>
      <c r="N61" s="37"/>
      <c r="O61" s="37"/>
      <c r="P61" s="37"/>
      <c r="Q61" s="37"/>
      <c r="R61" s="37"/>
      <c r="S61" s="38"/>
      <c r="T61" s="38"/>
      <c r="U61" s="38"/>
      <c r="V61" s="38"/>
      <c r="W61" s="38"/>
      <c r="X61" s="38"/>
      <c r="Y61" s="3"/>
      <c r="Z61" s="8"/>
      <c r="AA61" s="9"/>
      <c r="AB61" s="10"/>
      <c r="AC61" s="10"/>
      <c r="AD61" s="10"/>
      <c r="AE61" s="10"/>
      <c r="AF61" s="10"/>
      <c r="AG61" s="10"/>
      <c r="AH61" s="10"/>
      <c r="AI61" s="10"/>
      <c r="AJ61" s="3"/>
      <c r="AK61" s="8"/>
      <c r="AL61" s="9"/>
      <c r="AM61" s="10"/>
      <c r="AN61" s="10"/>
      <c r="AO61" s="10"/>
      <c r="AP61" s="10"/>
      <c r="AQ61" s="10"/>
      <c r="AR61" s="10"/>
      <c r="AS61" s="10"/>
      <c r="AT61" s="10"/>
      <c r="AU61" s="34"/>
      <c r="AV61" s="34"/>
      <c r="AW61" s="39"/>
      <c r="AX61" s="40"/>
      <c r="AY61" s="40"/>
      <c r="AZ61" s="30"/>
      <c r="BA61" s="24"/>
      <c r="BB61" s="24"/>
      <c r="BC61" s="24"/>
      <c r="BD61" s="28"/>
      <c r="BE61" s="28"/>
      <c r="BF61" s="39"/>
    </row>
    <row r="62" spans="1:69" ht="12" customHeight="1">
      <c r="A62" s="36"/>
      <c r="B62" s="37"/>
      <c r="C62" s="37"/>
      <c r="D62" s="37"/>
      <c r="E62" s="37"/>
      <c r="F62" s="37"/>
      <c r="G62" s="37"/>
      <c r="H62" s="37"/>
      <c r="I62" s="37"/>
      <c r="J62" s="37"/>
      <c r="K62" s="37"/>
      <c r="L62" s="37"/>
      <c r="M62" s="37"/>
      <c r="N62" s="37"/>
      <c r="O62" s="37"/>
      <c r="P62" s="37"/>
      <c r="Q62" s="37"/>
      <c r="R62" s="37"/>
      <c r="S62" s="38"/>
      <c r="T62" s="38"/>
      <c r="U62" s="38"/>
      <c r="V62" s="38"/>
      <c r="W62" s="38"/>
      <c r="X62" s="38"/>
      <c r="Y62" s="3"/>
      <c r="Z62" s="8"/>
      <c r="AA62" s="9"/>
      <c r="AB62" s="10"/>
      <c r="AC62" s="10"/>
      <c r="AD62" s="10"/>
      <c r="AE62" s="10"/>
      <c r="AF62" s="10"/>
      <c r="AG62" s="10"/>
      <c r="AH62" s="10"/>
      <c r="AI62" s="10"/>
      <c r="AJ62" s="3"/>
      <c r="AK62" s="8"/>
      <c r="AL62" s="9"/>
      <c r="AM62" s="10"/>
      <c r="AN62" s="10"/>
      <c r="AO62" s="10"/>
      <c r="AP62" s="10"/>
      <c r="AQ62" s="10"/>
      <c r="AR62" s="10"/>
      <c r="AS62" s="10"/>
      <c r="AT62" s="10"/>
      <c r="AU62" s="34"/>
      <c r="AV62" s="34"/>
      <c r="AW62" s="39"/>
      <c r="AX62" s="40"/>
      <c r="AY62" s="40"/>
      <c r="AZ62" s="30"/>
      <c r="BA62" s="24"/>
      <c r="BB62" s="24"/>
      <c r="BC62" s="24"/>
      <c r="BD62" s="28"/>
      <c r="BE62" s="28"/>
      <c r="BF62" s="39"/>
    </row>
    <row r="63" spans="1:69" ht="12" customHeight="1">
      <c r="A63" s="36"/>
      <c r="B63" s="37"/>
      <c r="C63" s="37"/>
      <c r="D63" s="37"/>
      <c r="E63" s="37"/>
      <c r="F63" s="37"/>
      <c r="G63" s="37"/>
      <c r="H63" s="37"/>
      <c r="I63" s="37"/>
      <c r="J63" s="37"/>
      <c r="K63" s="37"/>
      <c r="L63" s="37"/>
      <c r="M63" s="37"/>
      <c r="N63" s="37"/>
      <c r="O63" s="37"/>
      <c r="P63" s="37"/>
      <c r="Q63" s="37"/>
      <c r="R63" s="37"/>
      <c r="S63" s="38"/>
      <c r="T63" s="38"/>
      <c r="U63" s="38"/>
      <c r="V63" s="38"/>
      <c r="W63" s="38"/>
      <c r="X63" s="38"/>
      <c r="Y63" s="3"/>
      <c r="Z63" s="8"/>
      <c r="AA63" s="9"/>
      <c r="AB63" s="10"/>
      <c r="AC63" s="10"/>
      <c r="AD63" s="10"/>
      <c r="AE63" s="10"/>
      <c r="AF63" s="10"/>
      <c r="AG63" s="10"/>
      <c r="AH63" s="10"/>
      <c r="AI63" s="10"/>
      <c r="AJ63" s="3"/>
      <c r="AK63" s="8"/>
      <c r="AL63" s="9"/>
      <c r="AM63" s="10"/>
      <c r="AN63" s="10"/>
      <c r="AO63" s="10"/>
      <c r="AP63" s="10"/>
      <c r="AQ63" s="10"/>
      <c r="AR63" s="10"/>
      <c r="AS63" s="10"/>
      <c r="AT63" s="10"/>
      <c r="AU63" s="34"/>
      <c r="AV63" s="34"/>
      <c r="AW63" s="39"/>
      <c r="AX63" s="40"/>
      <c r="AY63" s="40"/>
      <c r="AZ63" s="30"/>
      <c r="BA63" s="24"/>
      <c r="BB63" s="24"/>
      <c r="BC63" s="24"/>
      <c r="BD63" s="28"/>
      <c r="BE63" s="28"/>
      <c r="BF63" s="39"/>
    </row>
    <row r="64" spans="1:69" ht="12" customHeight="1">
      <c r="A64" s="36"/>
      <c r="B64" s="37"/>
      <c r="C64" s="37"/>
      <c r="D64" s="37"/>
      <c r="E64" s="37"/>
      <c r="F64" s="37"/>
      <c r="G64" s="37"/>
      <c r="H64" s="37"/>
      <c r="I64" s="37"/>
      <c r="J64" s="37"/>
      <c r="K64" s="37"/>
      <c r="L64" s="37"/>
      <c r="M64" s="37"/>
      <c r="N64" s="37"/>
      <c r="O64" s="37"/>
      <c r="P64" s="37"/>
      <c r="Q64" s="37"/>
      <c r="R64" s="37"/>
      <c r="S64" s="38"/>
      <c r="T64" s="38"/>
      <c r="U64" s="38"/>
      <c r="V64" s="38"/>
      <c r="W64" s="38"/>
      <c r="X64" s="38"/>
      <c r="Y64" s="3"/>
      <c r="Z64" s="8"/>
      <c r="AA64" s="9"/>
      <c r="AB64" s="10"/>
      <c r="AC64" s="10"/>
      <c r="AD64" s="10"/>
      <c r="AE64" s="10"/>
      <c r="AF64" s="10"/>
      <c r="AG64" s="10"/>
      <c r="AH64" s="10"/>
      <c r="AI64" s="10"/>
      <c r="AJ64" s="3"/>
      <c r="AK64" s="8"/>
      <c r="AL64" s="9"/>
      <c r="AM64" s="10"/>
      <c r="AN64" s="10"/>
      <c r="AO64" s="10"/>
      <c r="AP64" s="10"/>
      <c r="AQ64" s="10"/>
      <c r="AR64" s="10"/>
      <c r="AS64" s="10"/>
      <c r="AT64" s="10"/>
      <c r="AU64" s="34"/>
      <c r="AV64" s="34"/>
      <c r="AW64" s="39"/>
      <c r="AX64" s="40"/>
      <c r="AY64" s="40"/>
      <c r="AZ64" s="30"/>
      <c r="BA64" s="24"/>
      <c r="BB64" s="24"/>
      <c r="BC64" s="24"/>
      <c r="BD64" s="28"/>
      <c r="BE64" s="28"/>
      <c r="BF64" s="39"/>
    </row>
    <row r="65" spans="1:58" ht="12" customHeight="1">
      <c r="A65" s="36"/>
      <c r="B65" s="37"/>
      <c r="C65" s="37"/>
      <c r="D65" s="37"/>
      <c r="E65" s="37"/>
      <c r="F65" s="37"/>
      <c r="G65" s="37"/>
      <c r="H65" s="37"/>
      <c r="I65" s="37"/>
      <c r="J65" s="37"/>
      <c r="K65" s="37"/>
      <c r="L65" s="37"/>
      <c r="M65" s="37"/>
      <c r="N65" s="37"/>
      <c r="O65" s="37"/>
      <c r="P65" s="37"/>
      <c r="Q65" s="37"/>
      <c r="R65" s="37"/>
      <c r="S65" s="38"/>
      <c r="T65" s="38"/>
      <c r="U65" s="38"/>
      <c r="V65" s="38"/>
      <c r="W65" s="38"/>
      <c r="X65" s="38"/>
      <c r="Y65" s="3"/>
      <c r="Z65" s="8"/>
      <c r="AA65" s="9"/>
      <c r="AB65" s="10"/>
      <c r="AC65" s="10"/>
      <c r="AD65" s="10"/>
      <c r="AE65" s="10"/>
      <c r="AF65" s="10"/>
      <c r="AG65" s="10"/>
      <c r="AH65" s="10"/>
      <c r="AI65" s="10"/>
      <c r="AJ65" s="3"/>
      <c r="AK65" s="8"/>
      <c r="AL65" s="9"/>
      <c r="AM65" s="10"/>
      <c r="AN65" s="10"/>
      <c r="AO65" s="10"/>
      <c r="AP65" s="10"/>
      <c r="AQ65" s="10"/>
      <c r="AR65" s="10"/>
      <c r="AS65" s="10"/>
      <c r="AT65" s="10"/>
      <c r="AU65" s="34"/>
      <c r="AV65" s="34"/>
      <c r="AW65" s="39"/>
      <c r="AX65" s="40"/>
      <c r="AY65" s="40"/>
      <c r="AZ65" s="30"/>
      <c r="BA65" s="24"/>
      <c r="BB65" s="24"/>
      <c r="BC65" s="24"/>
      <c r="BD65" s="28"/>
      <c r="BE65" s="28"/>
      <c r="BF65" s="39"/>
    </row>
    <row r="66" spans="1:58" ht="12" customHeight="1">
      <c r="A66" s="36"/>
      <c r="B66" s="37"/>
      <c r="C66" s="37"/>
      <c r="D66" s="37"/>
      <c r="E66" s="37"/>
      <c r="F66" s="37"/>
      <c r="G66" s="37"/>
      <c r="H66" s="37"/>
      <c r="I66" s="37"/>
      <c r="J66" s="37"/>
      <c r="K66" s="37"/>
      <c r="L66" s="37"/>
      <c r="M66" s="37"/>
      <c r="N66" s="37"/>
      <c r="O66" s="37"/>
      <c r="P66" s="37"/>
      <c r="Q66" s="37"/>
      <c r="R66" s="37"/>
      <c r="S66" s="38"/>
      <c r="T66" s="38"/>
      <c r="U66" s="38"/>
      <c r="V66" s="38"/>
      <c r="W66" s="38"/>
      <c r="X66" s="38"/>
      <c r="Y66" s="3"/>
      <c r="Z66" s="8"/>
      <c r="AA66" s="9"/>
      <c r="AB66" s="10"/>
      <c r="AC66" s="10"/>
      <c r="AD66" s="10"/>
      <c r="AE66" s="10"/>
      <c r="AF66" s="10"/>
      <c r="AG66" s="10"/>
      <c r="AH66" s="10"/>
      <c r="AI66" s="10"/>
      <c r="AJ66" s="3"/>
      <c r="AK66" s="8"/>
      <c r="AL66" s="9"/>
      <c r="AM66" s="10"/>
      <c r="AN66" s="10"/>
      <c r="AO66" s="10"/>
      <c r="AP66" s="10"/>
      <c r="AQ66" s="10"/>
      <c r="AR66" s="10"/>
      <c r="AS66" s="10"/>
      <c r="AT66" s="10"/>
      <c r="AU66" s="34"/>
      <c r="AV66" s="34"/>
      <c r="AW66" s="39"/>
      <c r="AX66" s="40"/>
      <c r="AY66" s="40"/>
      <c r="AZ66" s="30"/>
      <c r="BA66" s="24"/>
      <c r="BB66" s="24"/>
      <c r="BC66" s="24"/>
      <c r="BD66" s="28"/>
      <c r="BE66" s="28"/>
      <c r="BF66" s="39"/>
    </row>
    <row r="67" spans="1:58" ht="12" customHeight="1">
      <c r="A67" s="36"/>
      <c r="B67" s="37"/>
      <c r="C67" s="37"/>
      <c r="D67" s="37"/>
      <c r="E67" s="37"/>
      <c r="F67" s="37"/>
      <c r="G67" s="37"/>
      <c r="H67" s="37"/>
      <c r="I67" s="37"/>
      <c r="J67" s="37"/>
      <c r="K67" s="37"/>
      <c r="L67" s="37"/>
      <c r="M67" s="37"/>
      <c r="N67" s="37"/>
      <c r="O67" s="37"/>
      <c r="P67" s="37"/>
      <c r="Q67" s="37"/>
      <c r="R67" s="37"/>
      <c r="S67" s="38"/>
      <c r="T67" s="38"/>
      <c r="U67" s="38"/>
      <c r="V67" s="38"/>
      <c r="W67" s="38"/>
      <c r="X67" s="38"/>
      <c r="Y67" s="3"/>
      <c r="Z67" s="8"/>
      <c r="AA67" s="9"/>
      <c r="AB67" s="10"/>
      <c r="AC67" s="10"/>
      <c r="AD67" s="10"/>
      <c r="AE67" s="10"/>
      <c r="AF67" s="10"/>
      <c r="AG67" s="10"/>
      <c r="AH67" s="10"/>
      <c r="AI67" s="10"/>
      <c r="AJ67" s="3"/>
      <c r="AK67" s="8"/>
      <c r="AL67" s="9"/>
      <c r="AM67" s="10"/>
      <c r="AN67" s="10"/>
      <c r="AO67" s="10"/>
      <c r="AP67" s="10"/>
      <c r="AQ67" s="10"/>
      <c r="AR67" s="10"/>
      <c r="AS67" s="10"/>
      <c r="AT67" s="10"/>
      <c r="AU67" s="34"/>
      <c r="AV67" s="34"/>
      <c r="AW67" s="39"/>
      <c r="AX67" s="40"/>
      <c r="AY67" s="40"/>
      <c r="AZ67" s="30"/>
      <c r="BA67" s="24"/>
      <c r="BB67" s="24"/>
      <c r="BC67" s="24"/>
      <c r="BD67" s="28"/>
      <c r="BE67" s="28"/>
      <c r="BF67" s="39"/>
    </row>
    <row r="68" spans="1:58" ht="12" customHeight="1">
      <c r="A68" s="36"/>
      <c r="B68" s="37"/>
      <c r="C68" s="37"/>
      <c r="D68" s="37"/>
      <c r="E68" s="37"/>
      <c r="F68" s="37"/>
      <c r="G68" s="37"/>
      <c r="H68" s="37"/>
      <c r="I68" s="37"/>
      <c r="J68" s="37"/>
      <c r="K68" s="37"/>
      <c r="L68" s="37"/>
      <c r="M68" s="37"/>
      <c r="N68" s="37"/>
      <c r="O68" s="37"/>
      <c r="P68" s="37"/>
      <c r="Q68" s="37"/>
      <c r="R68" s="37"/>
      <c r="S68" s="38"/>
      <c r="T68" s="38"/>
      <c r="U68" s="38"/>
      <c r="V68" s="38"/>
      <c r="W68" s="38"/>
      <c r="X68" s="38"/>
      <c r="Y68" s="3"/>
      <c r="Z68" s="8"/>
      <c r="AA68" s="9"/>
      <c r="AB68" s="10"/>
      <c r="AC68" s="10"/>
      <c r="AD68" s="10"/>
      <c r="AE68" s="10"/>
      <c r="AF68" s="10"/>
      <c r="AG68" s="10"/>
      <c r="AH68" s="10"/>
      <c r="AI68" s="10"/>
      <c r="AJ68" s="3"/>
      <c r="AK68" s="8"/>
      <c r="AL68" s="9"/>
      <c r="AM68" s="10"/>
      <c r="AN68" s="10"/>
      <c r="AO68" s="10"/>
      <c r="AP68" s="10"/>
      <c r="AQ68" s="10"/>
      <c r="AR68" s="10"/>
      <c r="AS68" s="10"/>
      <c r="AT68" s="10"/>
      <c r="AU68" s="34"/>
      <c r="AV68" s="34"/>
      <c r="AW68" s="39"/>
      <c r="AX68" s="40"/>
      <c r="AY68" s="40"/>
      <c r="AZ68" s="30"/>
      <c r="BA68" s="24"/>
      <c r="BB68" s="24"/>
      <c r="BC68" s="24"/>
      <c r="BD68" s="28"/>
      <c r="BE68" s="28"/>
      <c r="BF68" s="39"/>
    </row>
    <row r="69" spans="1:58" ht="12" customHeight="1">
      <c r="A69" s="36"/>
      <c r="B69" s="37"/>
      <c r="C69" s="37"/>
      <c r="D69" s="37"/>
      <c r="E69" s="37"/>
      <c r="F69" s="37"/>
      <c r="G69" s="37"/>
      <c r="H69" s="37"/>
      <c r="I69" s="37"/>
      <c r="J69" s="37"/>
      <c r="K69" s="37"/>
      <c r="L69" s="37"/>
      <c r="M69" s="37"/>
      <c r="N69" s="37"/>
      <c r="O69" s="37"/>
      <c r="P69" s="37"/>
      <c r="Q69" s="37"/>
      <c r="R69" s="37"/>
      <c r="S69" s="38"/>
      <c r="T69" s="38"/>
      <c r="U69" s="38"/>
      <c r="V69" s="38"/>
      <c r="W69" s="38"/>
      <c r="X69" s="38"/>
      <c r="Y69" s="3"/>
      <c r="Z69" s="8"/>
      <c r="AA69" s="9"/>
      <c r="AB69" s="10"/>
      <c r="AC69" s="10"/>
      <c r="AD69" s="10"/>
      <c r="AE69" s="10"/>
      <c r="AF69" s="10"/>
      <c r="AG69" s="10"/>
      <c r="AH69" s="10"/>
      <c r="AI69" s="10"/>
      <c r="AJ69" s="3"/>
      <c r="AK69" s="8"/>
      <c r="AL69" s="9"/>
      <c r="AM69" s="10"/>
      <c r="AN69" s="10"/>
      <c r="AO69" s="10"/>
      <c r="AP69" s="10"/>
      <c r="AQ69" s="10"/>
      <c r="AR69" s="10"/>
      <c r="AS69" s="10"/>
      <c r="AT69" s="10"/>
      <c r="AU69" s="34"/>
      <c r="AV69" s="34"/>
      <c r="AW69" s="39"/>
      <c r="AX69" s="40"/>
      <c r="AY69" s="40"/>
      <c r="AZ69" s="30"/>
      <c r="BA69" s="24"/>
      <c r="BB69" s="24"/>
      <c r="BC69" s="24"/>
      <c r="BD69" s="28"/>
      <c r="BE69" s="28"/>
      <c r="BF69" s="39"/>
    </row>
    <row r="70" spans="1:58" ht="12" customHeight="1">
      <c r="A70" s="36"/>
      <c r="B70" s="37"/>
      <c r="C70" s="37"/>
      <c r="D70" s="37"/>
      <c r="E70" s="37"/>
      <c r="F70" s="37"/>
      <c r="G70" s="37"/>
      <c r="H70" s="37"/>
      <c r="I70" s="37"/>
      <c r="J70" s="37"/>
      <c r="K70" s="37"/>
      <c r="L70" s="37"/>
      <c r="M70" s="37"/>
      <c r="N70" s="37"/>
      <c r="O70" s="37"/>
      <c r="P70" s="37"/>
      <c r="Q70" s="37"/>
      <c r="R70" s="37"/>
      <c r="S70" s="38"/>
      <c r="T70" s="38"/>
      <c r="U70" s="38"/>
      <c r="V70" s="38"/>
      <c r="W70" s="38"/>
      <c r="X70" s="38"/>
      <c r="Y70" s="3"/>
      <c r="Z70" s="8"/>
      <c r="AA70" s="9"/>
      <c r="AB70" s="10"/>
      <c r="AC70" s="10"/>
      <c r="AD70" s="10"/>
      <c r="AE70" s="10"/>
      <c r="AF70" s="10"/>
      <c r="AG70" s="10"/>
      <c r="AH70" s="10"/>
      <c r="AI70" s="10"/>
      <c r="AJ70" s="3"/>
      <c r="AK70" s="8"/>
      <c r="AL70" s="9"/>
      <c r="AM70" s="10"/>
      <c r="AN70" s="10"/>
      <c r="AO70" s="10"/>
      <c r="AP70" s="10"/>
      <c r="AQ70" s="10"/>
      <c r="AR70" s="10"/>
      <c r="AS70" s="10"/>
      <c r="AT70" s="10"/>
      <c r="AU70" s="34"/>
      <c r="AV70" s="34"/>
      <c r="AW70" s="39"/>
      <c r="AX70" s="40"/>
      <c r="AY70" s="40"/>
      <c r="AZ70" s="30"/>
      <c r="BA70" s="24"/>
      <c r="BB70" s="24"/>
      <c r="BC70" s="24"/>
      <c r="BD70" s="28"/>
      <c r="BE70" s="28"/>
      <c r="BF70" s="39"/>
    </row>
    <row r="71" spans="1:58" ht="12" customHeight="1">
      <c r="A71" s="36"/>
      <c r="B71" s="37"/>
      <c r="C71" s="37"/>
      <c r="D71" s="37"/>
      <c r="E71" s="37"/>
      <c r="F71" s="37"/>
      <c r="G71" s="37"/>
      <c r="H71" s="37"/>
      <c r="I71" s="37"/>
      <c r="J71" s="37"/>
      <c r="K71" s="37"/>
      <c r="L71" s="37"/>
      <c r="M71" s="37"/>
      <c r="N71" s="37"/>
      <c r="O71" s="37"/>
      <c r="P71" s="37"/>
      <c r="Q71" s="37"/>
      <c r="R71" s="37"/>
      <c r="S71" s="38"/>
      <c r="T71" s="38"/>
      <c r="U71" s="38"/>
      <c r="V71" s="38"/>
      <c r="W71" s="38"/>
      <c r="X71" s="38"/>
      <c r="Y71" s="3"/>
      <c r="Z71" s="8"/>
      <c r="AA71" s="9"/>
      <c r="AB71" s="10"/>
      <c r="AC71" s="10"/>
      <c r="AD71" s="10"/>
      <c r="AE71" s="10"/>
      <c r="AF71" s="10"/>
      <c r="AG71" s="10"/>
      <c r="AH71" s="10"/>
      <c r="AI71" s="10"/>
      <c r="AJ71" s="3"/>
      <c r="AK71" s="8"/>
      <c r="AL71" s="9"/>
      <c r="AM71" s="10"/>
      <c r="AN71" s="10"/>
      <c r="AO71" s="10"/>
      <c r="AP71" s="10"/>
      <c r="AQ71" s="10"/>
      <c r="AR71" s="10"/>
      <c r="AS71" s="10"/>
      <c r="AT71" s="10"/>
      <c r="AU71" s="34"/>
      <c r="AV71" s="34"/>
      <c r="AW71" s="39"/>
      <c r="AX71" s="40"/>
      <c r="AY71" s="40"/>
      <c r="AZ71" s="30"/>
      <c r="BA71" s="24"/>
      <c r="BB71" s="24"/>
      <c r="BC71" s="24"/>
      <c r="BD71" s="28"/>
      <c r="BE71" s="28"/>
      <c r="BF71" s="39"/>
    </row>
    <row r="72" spans="1:58" ht="12" customHeight="1">
      <c r="A72" s="36"/>
      <c r="B72" s="37"/>
      <c r="C72" s="37"/>
      <c r="D72" s="37"/>
      <c r="E72" s="37"/>
      <c r="F72" s="37"/>
      <c r="G72" s="37"/>
      <c r="H72" s="37"/>
      <c r="I72" s="37"/>
      <c r="J72" s="37"/>
      <c r="K72" s="37"/>
      <c r="L72" s="37"/>
      <c r="M72" s="37"/>
      <c r="N72" s="37"/>
      <c r="O72" s="37"/>
      <c r="P72" s="37"/>
      <c r="Q72" s="37"/>
      <c r="R72" s="37"/>
      <c r="S72" s="38"/>
      <c r="T72" s="38"/>
      <c r="U72" s="38"/>
      <c r="V72" s="38"/>
      <c r="W72" s="38"/>
      <c r="X72" s="38"/>
      <c r="Y72" s="3"/>
      <c r="Z72" s="8"/>
      <c r="AA72" s="9"/>
      <c r="AB72" s="10"/>
      <c r="AC72" s="10"/>
      <c r="AD72" s="10"/>
      <c r="AE72" s="10"/>
      <c r="AF72" s="10"/>
      <c r="AG72" s="10"/>
      <c r="AH72" s="10"/>
      <c r="AI72" s="10"/>
      <c r="AJ72" s="3"/>
      <c r="AK72" s="8"/>
      <c r="AL72" s="9"/>
      <c r="AM72" s="10"/>
      <c r="AN72" s="10"/>
      <c r="AO72" s="10"/>
      <c r="AP72" s="10"/>
      <c r="AQ72" s="10"/>
      <c r="AR72" s="10"/>
      <c r="AS72" s="10"/>
      <c r="AT72" s="10"/>
      <c r="AU72" s="34"/>
      <c r="AV72" s="34"/>
      <c r="AW72" s="39"/>
      <c r="AX72" s="40"/>
      <c r="AY72" s="40"/>
      <c r="AZ72" s="30"/>
      <c r="BA72" s="24"/>
      <c r="BB72" s="24"/>
      <c r="BC72" s="24"/>
      <c r="BD72" s="28"/>
      <c r="BE72" s="28"/>
      <c r="BF72" s="39"/>
    </row>
    <row r="73" spans="1:58" ht="12" customHeight="1">
      <c r="A73" s="36"/>
      <c r="B73" s="37"/>
      <c r="C73" s="37"/>
      <c r="D73" s="37"/>
      <c r="E73" s="37"/>
      <c r="F73" s="37"/>
      <c r="G73" s="37"/>
      <c r="H73" s="37"/>
      <c r="I73" s="37"/>
      <c r="J73" s="37"/>
      <c r="K73" s="37"/>
      <c r="L73" s="37"/>
      <c r="M73" s="37"/>
      <c r="N73" s="37"/>
      <c r="O73" s="37"/>
      <c r="P73" s="37"/>
      <c r="Q73" s="37"/>
      <c r="R73" s="37"/>
      <c r="S73" s="38"/>
      <c r="T73" s="38"/>
      <c r="U73" s="38"/>
      <c r="V73" s="38"/>
      <c r="W73" s="38"/>
      <c r="X73" s="38"/>
      <c r="Y73" s="3"/>
      <c r="Z73" s="8"/>
      <c r="AA73" s="9"/>
      <c r="AB73" s="10"/>
      <c r="AC73" s="10"/>
      <c r="AD73" s="10"/>
      <c r="AE73" s="10"/>
      <c r="AF73" s="10"/>
      <c r="AG73" s="10"/>
      <c r="AH73" s="10"/>
      <c r="AI73" s="10"/>
      <c r="AJ73" s="3"/>
      <c r="AK73" s="8"/>
      <c r="AL73" s="9"/>
      <c r="AM73" s="10"/>
      <c r="AN73" s="10"/>
      <c r="AO73" s="10"/>
      <c r="AP73" s="10"/>
      <c r="AQ73" s="10"/>
      <c r="AR73" s="10"/>
      <c r="AS73" s="10"/>
      <c r="AT73" s="10"/>
      <c r="AU73" s="34"/>
      <c r="AV73" s="34"/>
      <c r="AW73" s="39"/>
      <c r="AX73" s="40"/>
      <c r="AY73" s="40"/>
      <c r="AZ73" s="30"/>
      <c r="BA73" s="24"/>
      <c r="BB73" s="24"/>
      <c r="BC73" s="24"/>
      <c r="BD73" s="28"/>
      <c r="BE73" s="28"/>
      <c r="BF73" s="39"/>
    </row>
    <row r="74" spans="1:58" ht="12" customHeight="1">
      <c r="A74" s="36"/>
      <c r="B74" s="37"/>
      <c r="C74" s="37"/>
      <c r="D74" s="37"/>
      <c r="E74" s="37"/>
      <c r="F74" s="37"/>
      <c r="G74" s="37"/>
      <c r="H74" s="37"/>
      <c r="I74" s="37"/>
      <c r="J74" s="37"/>
      <c r="K74" s="37"/>
      <c r="L74" s="37"/>
      <c r="M74" s="37"/>
      <c r="N74" s="37"/>
      <c r="O74" s="37"/>
      <c r="P74" s="37"/>
      <c r="Q74" s="37"/>
      <c r="R74" s="37"/>
      <c r="S74" s="38"/>
      <c r="T74" s="38"/>
      <c r="U74" s="38"/>
      <c r="V74" s="38"/>
      <c r="W74" s="38"/>
      <c r="X74" s="38"/>
      <c r="Y74" s="3"/>
      <c r="Z74" s="8"/>
      <c r="AA74" s="9"/>
      <c r="AB74" s="10"/>
      <c r="AC74" s="10"/>
      <c r="AD74" s="10"/>
      <c r="AE74" s="10"/>
      <c r="AF74" s="10"/>
      <c r="AG74" s="10"/>
      <c r="AH74" s="10"/>
      <c r="AI74" s="10"/>
      <c r="AJ74" s="3"/>
      <c r="AK74" s="8"/>
      <c r="AL74" s="9"/>
      <c r="AM74" s="10"/>
      <c r="AN74" s="10"/>
      <c r="AO74" s="10"/>
      <c r="AP74" s="10"/>
      <c r="AQ74" s="10"/>
      <c r="AR74" s="10"/>
      <c r="AS74" s="10"/>
      <c r="AT74" s="10"/>
      <c r="AU74" s="34"/>
      <c r="AV74" s="34"/>
      <c r="AW74" s="39"/>
      <c r="AX74" s="40"/>
      <c r="AY74" s="40"/>
      <c r="AZ74" s="30"/>
      <c r="BA74" s="24"/>
      <c r="BB74" s="24"/>
      <c r="BC74" s="24"/>
      <c r="BD74" s="28"/>
      <c r="BE74" s="28"/>
      <c r="BF74" s="39"/>
    </row>
    <row r="75" spans="1:58" ht="12" customHeight="1">
      <c r="A75" s="36"/>
      <c r="B75" s="37"/>
      <c r="C75" s="37"/>
      <c r="D75" s="37"/>
      <c r="E75" s="37"/>
      <c r="F75" s="37"/>
      <c r="G75" s="37"/>
      <c r="H75" s="37"/>
      <c r="I75" s="37"/>
      <c r="J75" s="37"/>
      <c r="K75" s="37"/>
      <c r="L75" s="37"/>
      <c r="M75" s="37"/>
      <c r="N75" s="37"/>
      <c r="O75" s="37"/>
      <c r="P75" s="37"/>
      <c r="Q75" s="37"/>
      <c r="R75" s="37"/>
      <c r="S75" s="38"/>
      <c r="T75" s="38"/>
      <c r="U75" s="38"/>
      <c r="V75" s="38"/>
      <c r="W75" s="38"/>
      <c r="X75" s="38"/>
      <c r="Y75" s="3"/>
      <c r="Z75" s="8"/>
      <c r="AA75" s="9"/>
      <c r="AB75" s="10"/>
      <c r="AC75" s="10"/>
      <c r="AD75" s="10"/>
      <c r="AE75" s="10"/>
      <c r="AF75" s="10"/>
      <c r="AG75" s="10"/>
      <c r="AH75" s="10"/>
      <c r="AI75" s="10"/>
      <c r="AJ75" s="3"/>
      <c r="AK75" s="8"/>
      <c r="AL75" s="9"/>
      <c r="AM75" s="10"/>
      <c r="AN75" s="10"/>
      <c r="AO75" s="10"/>
      <c r="AP75" s="10"/>
      <c r="AQ75" s="10"/>
      <c r="AR75" s="10"/>
      <c r="AS75" s="10"/>
      <c r="AT75" s="10"/>
      <c r="AU75" s="34"/>
      <c r="AV75" s="34"/>
      <c r="AW75" s="39"/>
      <c r="AX75" s="40"/>
      <c r="AY75" s="40"/>
      <c r="AZ75" s="30"/>
      <c r="BA75" s="24"/>
      <c r="BB75" s="24"/>
      <c r="BC75" s="24"/>
      <c r="BD75" s="28"/>
      <c r="BE75" s="28"/>
      <c r="BF75" s="39"/>
    </row>
    <row r="76" spans="1:58" ht="12" customHeight="1">
      <c r="A76" s="36"/>
      <c r="B76" s="37"/>
      <c r="C76" s="37"/>
      <c r="D76" s="37"/>
      <c r="E76" s="37"/>
      <c r="F76" s="37"/>
      <c r="G76" s="37"/>
      <c r="H76" s="37"/>
      <c r="I76" s="37"/>
      <c r="J76" s="37"/>
      <c r="K76" s="37"/>
      <c r="L76" s="37"/>
      <c r="M76" s="37"/>
      <c r="N76" s="37"/>
      <c r="O76" s="37"/>
      <c r="P76" s="37"/>
      <c r="Q76" s="37"/>
      <c r="R76" s="37"/>
      <c r="S76" s="38"/>
      <c r="T76" s="38"/>
      <c r="U76" s="38"/>
      <c r="V76" s="38"/>
      <c r="W76" s="38"/>
      <c r="X76" s="38"/>
      <c r="Y76" s="3"/>
      <c r="Z76" s="8"/>
      <c r="AA76" s="9"/>
      <c r="AB76" s="10"/>
      <c r="AC76" s="10"/>
      <c r="AD76" s="10"/>
      <c r="AE76" s="10"/>
      <c r="AF76" s="10"/>
      <c r="AG76" s="10"/>
      <c r="AH76" s="10"/>
      <c r="AI76" s="10"/>
      <c r="AJ76" s="3"/>
      <c r="AK76" s="8"/>
      <c r="AL76" s="9"/>
      <c r="AM76" s="10"/>
      <c r="AN76" s="10"/>
      <c r="AO76" s="10"/>
      <c r="AP76" s="10"/>
      <c r="AQ76" s="10"/>
      <c r="AR76" s="10"/>
      <c r="AS76" s="10"/>
      <c r="AT76" s="10"/>
      <c r="AU76" s="34"/>
      <c r="AV76" s="34"/>
      <c r="AW76" s="39"/>
      <c r="AX76" s="40"/>
      <c r="AY76" s="40"/>
      <c r="AZ76" s="30"/>
      <c r="BA76" s="24"/>
      <c r="BB76" s="24"/>
      <c r="BC76" s="24"/>
      <c r="BD76" s="28"/>
      <c r="BE76" s="28"/>
      <c r="BF76" s="39"/>
    </row>
    <row r="77" spans="1:58" ht="12" customHeight="1">
      <c r="A77" s="36"/>
      <c r="B77" s="37"/>
      <c r="C77" s="37"/>
      <c r="D77" s="37"/>
      <c r="E77" s="37"/>
      <c r="F77" s="37"/>
      <c r="G77" s="37"/>
      <c r="H77" s="37"/>
      <c r="I77" s="37"/>
      <c r="J77" s="37"/>
      <c r="K77" s="37"/>
      <c r="L77" s="37"/>
      <c r="M77" s="37"/>
      <c r="N77" s="37"/>
      <c r="O77" s="37"/>
      <c r="P77" s="37"/>
      <c r="Q77" s="37"/>
      <c r="R77" s="37"/>
      <c r="S77" s="38"/>
      <c r="T77" s="38"/>
      <c r="U77" s="38"/>
      <c r="V77" s="38"/>
      <c r="W77" s="38"/>
      <c r="X77" s="38"/>
      <c r="Y77" s="3"/>
      <c r="Z77" s="8"/>
      <c r="AA77" s="9"/>
      <c r="AB77" s="10"/>
      <c r="AC77" s="10"/>
      <c r="AD77" s="10"/>
      <c r="AE77" s="10"/>
      <c r="AF77" s="10"/>
      <c r="AG77" s="10"/>
      <c r="AH77" s="10"/>
      <c r="AI77" s="10"/>
      <c r="AJ77" s="3"/>
      <c r="AK77" s="8"/>
      <c r="AL77" s="9"/>
      <c r="AM77" s="10"/>
      <c r="AN77" s="10"/>
      <c r="AO77" s="10"/>
      <c r="AP77" s="10"/>
      <c r="AQ77" s="10"/>
      <c r="AR77" s="10"/>
      <c r="AS77" s="10"/>
      <c r="AT77" s="10"/>
      <c r="AU77" s="34"/>
      <c r="AV77" s="34"/>
      <c r="AW77" s="39"/>
      <c r="AX77" s="40"/>
      <c r="AY77" s="40"/>
      <c r="AZ77" s="30"/>
      <c r="BA77" s="24"/>
      <c r="BB77" s="24"/>
      <c r="BC77" s="24"/>
      <c r="BD77" s="28"/>
      <c r="BE77" s="28"/>
      <c r="BF77" s="39"/>
    </row>
    <row r="78" spans="1:58" ht="12" customHeight="1">
      <c r="A78" s="36"/>
      <c r="B78" s="37"/>
      <c r="C78" s="37"/>
      <c r="D78" s="37"/>
      <c r="E78" s="37"/>
      <c r="F78" s="37"/>
      <c r="G78" s="37"/>
      <c r="H78" s="37"/>
      <c r="I78" s="37"/>
      <c r="J78" s="37"/>
      <c r="K78" s="37"/>
      <c r="L78" s="37"/>
      <c r="M78" s="37"/>
      <c r="N78" s="37"/>
      <c r="O78" s="37"/>
      <c r="P78" s="37"/>
      <c r="Q78" s="37"/>
      <c r="R78" s="37"/>
      <c r="S78" s="38"/>
      <c r="T78" s="38"/>
      <c r="U78" s="38"/>
      <c r="V78" s="38"/>
      <c r="W78" s="38"/>
      <c r="X78" s="38"/>
      <c r="Y78" s="3"/>
      <c r="Z78" s="8"/>
      <c r="AA78" s="9"/>
      <c r="AB78" s="10"/>
      <c r="AC78" s="10"/>
      <c r="AD78" s="10"/>
      <c r="AE78" s="10"/>
      <c r="AF78" s="10"/>
      <c r="AG78" s="10"/>
      <c r="AH78" s="10"/>
      <c r="AI78" s="10"/>
      <c r="AJ78" s="3"/>
      <c r="AK78" s="8"/>
      <c r="AL78" s="9"/>
      <c r="AM78" s="10"/>
      <c r="AN78" s="10"/>
      <c r="AO78" s="10"/>
      <c r="AP78" s="10"/>
      <c r="AQ78" s="10"/>
      <c r="AR78" s="10"/>
      <c r="AS78" s="10"/>
      <c r="AT78" s="10"/>
      <c r="AU78" s="34"/>
      <c r="AV78" s="34"/>
      <c r="AW78" s="39"/>
      <c r="AX78" s="40"/>
      <c r="AY78" s="40"/>
      <c r="AZ78" s="30"/>
      <c r="BA78" s="24"/>
      <c r="BB78" s="24"/>
      <c r="BC78" s="24"/>
      <c r="BD78" s="28"/>
      <c r="BE78" s="28"/>
      <c r="BF78" s="39"/>
    </row>
    <row r="79" spans="1:58" ht="12" customHeight="1">
      <c r="A79" s="36"/>
      <c r="B79" s="37"/>
      <c r="C79" s="37"/>
      <c r="D79" s="37"/>
      <c r="E79" s="37"/>
      <c r="F79" s="37"/>
      <c r="G79" s="37"/>
      <c r="H79" s="37"/>
      <c r="I79" s="37"/>
      <c r="J79" s="37"/>
      <c r="K79" s="37"/>
      <c r="L79" s="37"/>
      <c r="M79" s="37"/>
      <c r="N79" s="37"/>
      <c r="O79" s="37"/>
      <c r="P79" s="37"/>
      <c r="Q79" s="37"/>
      <c r="R79" s="37"/>
      <c r="S79" s="38"/>
      <c r="T79" s="38"/>
      <c r="U79" s="38"/>
      <c r="V79" s="38"/>
      <c r="W79" s="38"/>
      <c r="X79" s="38"/>
      <c r="Y79" s="3"/>
      <c r="Z79" s="8"/>
      <c r="AA79" s="9"/>
      <c r="AB79" s="10"/>
      <c r="AC79" s="10"/>
      <c r="AD79" s="10"/>
      <c r="AE79" s="10"/>
      <c r="AF79" s="10"/>
      <c r="AG79" s="10"/>
      <c r="AH79" s="10"/>
      <c r="AI79" s="10"/>
      <c r="AJ79" s="3"/>
      <c r="AK79" s="8"/>
      <c r="AL79" s="9"/>
      <c r="AM79" s="10"/>
      <c r="AN79" s="10"/>
      <c r="AO79" s="10"/>
      <c r="AP79" s="10"/>
      <c r="AQ79" s="10"/>
      <c r="AR79" s="10"/>
      <c r="AS79" s="10"/>
      <c r="AT79" s="10"/>
      <c r="AU79" s="34"/>
      <c r="AV79" s="34"/>
      <c r="AW79" s="39"/>
      <c r="AX79" s="40"/>
      <c r="AY79" s="40"/>
      <c r="AZ79" s="30"/>
      <c r="BA79" s="24"/>
      <c r="BB79" s="24"/>
      <c r="BC79" s="24"/>
      <c r="BD79" s="28"/>
      <c r="BE79" s="28"/>
      <c r="BF79" s="39"/>
    </row>
    <row r="80" spans="1:58" ht="12" customHeight="1">
      <c r="A80" s="36"/>
      <c r="B80" s="37"/>
      <c r="C80" s="37"/>
      <c r="D80" s="37"/>
      <c r="E80" s="37"/>
      <c r="F80" s="37"/>
      <c r="G80" s="37"/>
      <c r="H80" s="37"/>
      <c r="I80" s="37"/>
      <c r="J80" s="37"/>
      <c r="K80" s="37"/>
      <c r="L80" s="37"/>
      <c r="M80" s="37"/>
      <c r="N80" s="37"/>
      <c r="O80" s="37"/>
      <c r="P80" s="37"/>
      <c r="Q80" s="37"/>
      <c r="R80" s="37"/>
      <c r="S80" s="38"/>
      <c r="T80" s="38"/>
      <c r="U80" s="38"/>
      <c r="V80" s="38"/>
      <c r="W80" s="38"/>
      <c r="X80" s="38"/>
      <c r="Y80" s="3"/>
      <c r="Z80" s="8"/>
      <c r="AA80" s="9"/>
      <c r="AB80" s="10"/>
      <c r="AC80" s="10"/>
      <c r="AD80" s="10"/>
      <c r="AE80" s="10"/>
      <c r="AF80" s="10"/>
      <c r="AG80" s="10"/>
      <c r="AH80" s="10"/>
      <c r="AI80" s="10"/>
      <c r="AJ80" s="3"/>
      <c r="AK80" s="8"/>
      <c r="AL80" s="9"/>
      <c r="AM80" s="10"/>
      <c r="AN80" s="10"/>
      <c r="AO80" s="10"/>
      <c r="AP80" s="10"/>
      <c r="AQ80" s="10"/>
      <c r="AR80" s="10"/>
      <c r="AS80" s="10"/>
      <c r="AT80" s="10"/>
      <c r="AU80" s="34"/>
      <c r="AV80" s="34"/>
      <c r="AW80" s="39"/>
      <c r="AX80" s="40"/>
      <c r="AY80" s="40"/>
      <c r="AZ80" s="30"/>
      <c r="BA80" s="24"/>
      <c r="BB80" s="24"/>
      <c r="BC80" s="24"/>
      <c r="BD80" s="28"/>
      <c r="BE80" s="28"/>
      <c r="BF80" s="39"/>
    </row>
    <row r="81" spans="1:58" ht="12" customHeight="1">
      <c r="A81" s="36"/>
      <c r="B81" s="37"/>
      <c r="C81" s="37"/>
      <c r="D81" s="37"/>
      <c r="E81" s="37"/>
      <c r="F81" s="37"/>
      <c r="G81" s="37"/>
      <c r="H81" s="37"/>
      <c r="I81" s="37"/>
      <c r="J81" s="37"/>
      <c r="K81" s="37"/>
      <c r="L81" s="37"/>
      <c r="M81" s="37"/>
      <c r="N81" s="37"/>
      <c r="O81" s="37"/>
      <c r="P81" s="37"/>
      <c r="Q81" s="37"/>
      <c r="R81" s="37"/>
      <c r="S81" s="38"/>
      <c r="T81" s="38"/>
      <c r="U81" s="38"/>
      <c r="V81" s="38"/>
      <c r="W81" s="38"/>
      <c r="X81" s="38"/>
      <c r="Y81" s="3"/>
      <c r="Z81" s="8"/>
      <c r="AA81" s="9"/>
      <c r="AB81" s="10"/>
      <c r="AC81" s="10"/>
      <c r="AD81" s="10"/>
      <c r="AE81" s="10"/>
      <c r="AF81" s="10"/>
      <c r="AG81" s="10"/>
      <c r="AH81" s="10"/>
      <c r="AI81" s="10"/>
      <c r="AJ81" s="3"/>
      <c r="AK81" s="8"/>
      <c r="AL81" s="9"/>
      <c r="AM81" s="10"/>
      <c r="AN81" s="10"/>
      <c r="AO81" s="10"/>
      <c r="AP81" s="10"/>
      <c r="AQ81" s="10"/>
      <c r="AR81" s="10"/>
      <c r="AS81" s="10"/>
      <c r="AT81" s="10"/>
      <c r="AU81" s="34"/>
      <c r="AV81" s="34"/>
      <c r="AW81" s="39"/>
      <c r="AX81" s="40"/>
      <c r="AY81" s="40"/>
      <c r="AZ81" s="40"/>
      <c r="BA81" s="40"/>
      <c r="BB81" s="39"/>
      <c r="BC81" s="39"/>
      <c r="BD81" s="39"/>
      <c r="BE81" s="39"/>
      <c r="BF81" s="39"/>
    </row>
    <row r="82" spans="1:58" ht="12" customHeight="1">
      <c r="A82" s="36"/>
      <c r="B82" s="37"/>
      <c r="C82" s="37"/>
      <c r="D82" s="37"/>
      <c r="E82" s="37"/>
      <c r="F82" s="37"/>
      <c r="G82" s="37"/>
      <c r="H82" s="37"/>
      <c r="I82" s="37"/>
      <c r="J82" s="37"/>
      <c r="K82" s="37"/>
      <c r="L82" s="37"/>
      <c r="M82" s="37"/>
      <c r="N82" s="37"/>
      <c r="O82" s="37"/>
      <c r="P82" s="37"/>
      <c r="Q82" s="37"/>
      <c r="R82" s="37"/>
      <c r="S82" s="38"/>
      <c r="T82" s="38"/>
      <c r="U82" s="38"/>
      <c r="V82" s="38"/>
      <c r="W82" s="38"/>
      <c r="X82" s="38"/>
      <c r="Y82" s="3"/>
      <c r="Z82" s="8"/>
      <c r="AA82" s="9"/>
      <c r="AB82" s="10"/>
      <c r="AC82" s="10"/>
      <c r="AD82" s="10"/>
      <c r="AE82" s="10"/>
      <c r="AF82" s="10"/>
      <c r="AG82" s="10"/>
      <c r="AH82" s="10"/>
      <c r="AI82" s="10"/>
      <c r="AJ82" s="3"/>
      <c r="AK82" s="8"/>
      <c r="AL82" s="9"/>
      <c r="AM82" s="10"/>
      <c r="AN82" s="10"/>
      <c r="AO82" s="10"/>
      <c r="AP82" s="10"/>
      <c r="AQ82" s="10"/>
      <c r="AR82" s="10"/>
      <c r="AS82" s="10"/>
      <c r="AT82" s="10"/>
      <c r="AU82" s="34"/>
      <c r="AV82" s="34"/>
      <c r="AW82" s="39"/>
      <c r="AX82" s="40"/>
      <c r="AY82" s="40"/>
      <c r="AZ82" s="40"/>
      <c r="BA82" s="40"/>
      <c r="BB82" s="39"/>
      <c r="BC82" s="39"/>
      <c r="BD82" s="39"/>
      <c r="BE82" s="39"/>
      <c r="BF82" s="39"/>
    </row>
    <row r="83" spans="1:58" ht="12" customHeight="1">
      <c r="A83" s="36"/>
      <c r="B83" s="37"/>
      <c r="C83" s="37"/>
      <c r="D83" s="37"/>
      <c r="E83" s="37"/>
      <c r="F83" s="37"/>
      <c r="G83" s="37"/>
      <c r="H83" s="37"/>
      <c r="I83" s="37"/>
      <c r="J83" s="37"/>
      <c r="K83" s="37"/>
      <c r="L83" s="37"/>
      <c r="M83" s="37"/>
      <c r="N83" s="37"/>
      <c r="O83" s="37"/>
      <c r="P83" s="37"/>
      <c r="Q83" s="37"/>
      <c r="R83" s="37"/>
      <c r="S83" s="38"/>
      <c r="T83" s="38"/>
      <c r="U83" s="38"/>
      <c r="V83" s="38"/>
      <c r="W83" s="38"/>
      <c r="X83" s="38"/>
      <c r="Y83" s="3"/>
      <c r="Z83" s="8"/>
      <c r="AA83" s="9"/>
      <c r="AB83" s="10"/>
      <c r="AC83" s="10"/>
      <c r="AD83" s="10"/>
      <c r="AE83" s="10"/>
      <c r="AF83" s="10"/>
      <c r="AG83" s="10"/>
      <c r="AH83" s="10"/>
      <c r="AI83" s="10"/>
      <c r="AJ83" s="3"/>
      <c r="AK83" s="8"/>
      <c r="AL83" s="9"/>
      <c r="AM83" s="10"/>
      <c r="AN83" s="10"/>
      <c r="AO83" s="10"/>
      <c r="AP83" s="10"/>
      <c r="AQ83" s="10"/>
      <c r="AR83" s="10"/>
      <c r="AS83" s="10"/>
      <c r="AT83" s="10"/>
      <c r="AU83" s="34"/>
      <c r="AV83" s="34"/>
      <c r="AW83" s="39"/>
      <c r="AX83" s="40"/>
      <c r="AY83" s="40"/>
      <c r="AZ83" s="40"/>
      <c r="BA83" s="40"/>
      <c r="BB83" s="39"/>
      <c r="BC83" s="39"/>
      <c r="BD83" s="39"/>
      <c r="BE83" s="39"/>
      <c r="BF83" s="39"/>
    </row>
    <row r="84" spans="1:58" ht="12" customHeight="1">
      <c r="A84" s="36"/>
      <c r="B84" s="37"/>
      <c r="C84" s="37"/>
      <c r="D84" s="37"/>
      <c r="E84" s="37"/>
      <c r="F84" s="37"/>
      <c r="G84" s="37"/>
      <c r="H84" s="37"/>
      <c r="I84" s="37"/>
      <c r="J84" s="37"/>
      <c r="K84" s="37"/>
      <c r="L84" s="37"/>
      <c r="M84" s="37"/>
      <c r="N84" s="37"/>
      <c r="O84" s="37"/>
      <c r="P84" s="37"/>
      <c r="Q84" s="37"/>
      <c r="R84" s="37"/>
      <c r="S84" s="38"/>
      <c r="T84" s="38"/>
      <c r="U84" s="38"/>
      <c r="V84" s="38"/>
      <c r="W84" s="38"/>
      <c r="X84" s="38"/>
      <c r="Y84" s="3"/>
      <c r="Z84" s="8"/>
      <c r="AA84" s="9"/>
      <c r="AB84" s="10"/>
      <c r="AC84" s="10"/>
      <c r="AD84" s="10"/>
      <c r="AE84" s="10"/>
      <c r="AF84" s="10"/>
      <c r="AG84" s="10"/>
      <c r="AH84" s="10"/>
      <c r="AI84" s="10"/>
      <c r="AJ84" s="3"/>
      <c r="AK84" s="8"/>
      <c r="AL84" s="9"/>
      <c r="AM84" s="10"/>
      <c r="AN84" s="10"/>
      <c r="AO84" s="10"/>
      <c r="AP84" s="10"/>
      <c r="AQ84" s="10"/>
      <c r="AR84" s="10"/>
      <c r="AS84" s="10"/>
      <c r="AT84" s="10"/>
      <c r="AU84" s="34"/>
      <c r="AV84" s="34"/>
      <c r="AW84" s="39"/>
      <c r="AX84" s="40"/>
      <c r="AY84" s="40"/>
      <c r="AZ84" s="40"/>
      <c r="BA84" s="40"/>
      <c r="BB84" s="39"/>
      <c r="BC84" s="39"/>
      <c r="BD84" s="39"/>
      <c r="BE84" s="39"/>
      <c r="BF84" s="39"/>
    </row>
    <row r="85" spans="1:58" ht="12" customHeight="1">
      <c r="A85" s="36"/>
      <c r="B85" s="37"/>
      <c r="C85" s="37"/>
      <c r="D85" s="37"/>
      <c r="E85" s="37"/>
      <c r="F85" s="37"/>
      <c r="G85" s="37"/>
      <c r="H85" s="37"/>
      <c r="I85" s="37"/>
      <c r="J85" s="37"/>
      <c r="K85" s="37"/>
      <c r="L85" s="37"/>
      <c r="M85" s="37"/>
      <c r="N85" s="37"/>
      <c r="O85" s="37"/>
      <c r="P85" s="37"/>
      <c r="Q85" s="37"/>
      <c r="R85" s="37"/>
      <c r="S85" s="38"/>
      <c r="T85" s="38"/>
      <c r="U85" s="38"/>
      <c r="V85" s="38"/>
      <c r="W85" s="38"/>
      <c r="X85" s="38"/>
      <c r="Y85" s="3"/>
      <c r="Z85" s="8"/>
      <c r="AA85" s="9"/>
      <c r="AB85" s="10"/>
      <c r="AC85" s="10"/>
      <c r="AD85" s="10"/>
      <c r="AE85" s="10"/>
      <c r="AF85" s="10"/>
      <c r="AG85" s="10"/>
      <c r="AH85" s="10"/>
      <c r="AI85" s="10"/>
      <c r="AJ85" s="3"/>
      <c r="AK85" s="8"/>
      <c r="AL85" s="9"/>
      <c r="AM85" s="10"/>
      <c r="AN85" s="10"/>
      <c r="AO85" s="10"/>
      <c r="AP85" s="10"/>
      <c r="AQ85" s="10"/>
      <c r="AR85" s="10"/>
      <c r="AS85" s="10"/>
      <c r="AT85" s="10"/>
      <c r="AU85" s="34"/>
      <c r="AV85" s="34"/>
      <c r="AW85" s="39"/>
      <c r="AX85" s="40"/>
      <c r="AY85" s="40"/>
      <c r="AZ85" s="40"/>
      <c r="BA85" s="40"/>
      <c r="BB85" s="39"/>
      <c r="BC85" s="39"/>
      <c r="BD85" s="39"/>
      <c r="BE85" s="39"/>
      <c r="BF85" s="39"/>
    </row>
    <row r="86" spans="1:58" ht="12" customHeight="1">
      <c r="A86" s="36"/>
      <c r="B86" s="37"/>
      <c r="C86" s="37"/>
      <c r="D86" s="37"/>
      <c r="E86" s="37"/>
      <c r="F86" s="37"/>
      <c r="G86" s="37"/>
      <c r="H86" s="37"/>
      <c r="I86" s="37"/>
      <c r="J86" s="37"/>
      <c r="K86" s="37"/>
      <c r="L86" s="37"/>
      <c r="M86" s="37"/>
      <c r="N86" s="37"/>
      <c r="O86" s="37"/>
      <c r="P86" s="37"/>
      <c r="Q86" s="37"/>
      <c r="R86" s="37"/>
      <c r="S86" s="38"/>
      <c r="T86" s="38"/>
      <c r="U86" s="38"/>
      <c r="V86" s="38"/>
      <c r="W86" s="38"/>
      <c r="X86" s="38"/>
      <c r="Y86" s="3"/>
      <c r="Z86" s="8"/>
      <c r="AA86" s="9"/>
      <c r="AB86" s="10"/>
      <c r="AC86" s="10"/>
      <c r="AD86" s="10"/>
      <c r="AE86" s="10"/>
      <c r="AF86" s="10"/>
      <c r="AG86" s="10"/>
      <c r="AH86" s="10"/>
      <c r="AI86" s="10"/>
      <c r="AJ86" s="3"/>
      <c r="AK86" s="8"/>
      <c r="AL86" s="9"/>
      <c r="AM86" s="10"/>
      <c r="AN86" s="10"/>
      <c r="AO86" s="10"/>
      <c r="AP86" s="10"/>
      <c r="AQ86" s="10"/>
      <c r="AR86" s="10"/>
      <c r="AS86" s="10"/>
      <c r="AT86" s="10"/>
      <c r="AU86" s="34"/>
      <c r="AV86" s="34"/>
      <c r="AW86" s="39"/>
      <c r="AX86" s="40"/>
      <c r="AY86" s="40"/>
      <c r="AZ86" s="40"/>
      <c r="BA86" s="40"/>
      <c r="BB86" s="39"/>
      <c r="BC86" s="39"/>
      <c r="BD86" s="39"/>
      <c r="BE86" s="39"/>
      <c r="BF86" s="39"/>
    </row>
    <row r="87" spans="1:58" ht="12" customHeight="1">
      <c r="A87" s="36"/>
      <c r="B87" s="37"/>
      <c r="C87" s="37"/>
      <c r="D87" s="37"/>
      <c r="E87" s="37"/>
      <c r="F87" s="37"/>
      <c r="G87" s="37"/>
      <c r="H87" s="37"/>
      <c r="I87" s="37"/>
      <c r="J87" s="37"/>
      <c r="K87" s="37"/>
      <c r="L87" s="37"/>
      <c r="M87" s="37"/>
      <c r="N87" s="37"/>
      <c r="O87" s="37"/>
      <c r="P87" s="37"/>
      <c r="Q87" s="37"/>
      <c r="R87" s="37"/>
      <c r="S87" s="38"/>
      <c r="T87" s="38"/>
      <c r="U87" s="38"/>
      <c r="V87" s="38"/>
      <c r="W87" s="38"/>
      <c r="X87" s="38"/>
      <c r="Y87" s="3"/>
      <c r="Z87" s="8"/>
      <c r="AA87" s="9"/>
      <c r="AB87" s="10"/>
      <c r="AC87" s="10"/>
      <c r="AD87" s="10"/>
      <c r="AE87" s="10"/>
      <c r="AF87" s="10"/>
      <c r="AG87" s="10"/>
      <c r="AH87" s="10"/>
      <c r="AI87" s="10"/>
      <c r="AJ87" s="3"/>
      <c r="AK87" s="8"/>
      <c r="AL87" s="9"/>
      <c r="AM87" s="10"/>
      <c r="AN87" s="10"/>
      <c r="AO87" s="10"/>
      <c r="AP87" s="10"/>
      <c r="AQ87" s="10"/>
      <c r="AR87" s="10"/>
      <c r="AS87" s="10"/>
      <c r="AT87" s="10"/>
      <c r="AU87" s="34"/>
      <c r="AV87" s="34"/>
      <c r="AW87" s="39"/>
      <c r="AX87" s="40"/>
      <c r="AY87" s="40"/>
      <c r="AZ87" s="40"/>
      <c r="BA87" s="40"/>
      <c r="BB87" s="39"/>
      <c r="BC87" s="39"/>
      <c r="BD87" s="39"/>
      <c r="BE87" s="39"/>
      <c r="BF87" s="39"/>
    </row>
    <row r="88" spans="1:58" ht="12" customHeight="1">
      <c r="A88" s="36"/>
      <c r="B88" s="37"/>
      <c r="C88" s="37"/>
      <c r="D88" s="37"/>
      <c r="E88" s="37"/>
      <c r="F88" s="37"/>
      <c r="G88" s="37"/>
      <c r="H88" s="37"/>
      <c r="I88" s="37"/>
      <c r="J88" s="37"/>
      <c r="K88" s="37"/>
      <c r="L88" s="37"/>
      <c r="M88" s="37"/>
      <c r="N88" s="37"/>
      <c r="O88" s="37"/>
      <c r="P88" s="37"/>
      <c r="Q88" s="37"/>
      <c r="R88" s="37"/>
      <c r="S88" s="38"/>
      <c r="T88" s="38"/>
      <c r="U88" s="38"/>
      <c r="V88" s="38"/>
      <c r="W88" s="38"/>
      <c r="X88" s="38"/>
      <c r="Y88" s="3"/>
      <c r="Z88" s="8"/>
      <c r="AA88" s="9"/>
      <c r="AB88" s="10"/>
      <c r="AC88" s="10"/>
      <c r="AD88" s="10"/>
      <c r="AE88" s="10"/>
      <c r="AF88" s="10"/>
      <c r="AG88" s="10"/>
      <c r="AH88" s="10"/>
      <c r="AI88" s="10"/>
      <c r="AJ88" s="3"/>
      <c r="AK88" s="8"/>
      <c r="AL88" s="9"/>
      <c r="AM88" s="10"/>
      <c r="AN88" s="10"/>
      <c r="AO88" s="10"/>
      <c r="AP88" s="10"/>
      <c r="AQ88" s="10"/>
      <c r="AR88" s="10"/>
      <c r="AS88" s="10"/>
      <c r="AT88" s="10"/>
      <c r="AU88" s="34"/>
      <c r="AV88" s="34"/>
      <c r="AW88" s="39"/>
      <c r="AX88" s="40"/>
      <c r="AY88" s="40"/>
      <c r="AZ88" s="40"/>
      <c r="BA88" s="40"/>
      <c r="BB88" s="39"/>
      <c r="BC88" s="39"/>
      <c r="BD88" s="39"/>
      <c r="BE88" s="39"/>
      <c r="BF88" s="39"/>
    </row>
    <row r="89" spans="1:58" ht="12" customHeight="1">
      <c r="A89" s="36"/>
      <c r="B89" s="37"/>
      <c r="C89" s="37"/>
      <c r="D89" s="37"/>
      <c r="E89" s="37"/>
      <c r="F89" s="37"/>
      <c r="G89" s="37"/>
      <c r="H89" s="37"/>
      <c r="I89" s="37"/>
      <c r="J89" s="37"/>
      <c r="K89" s="37"/>
      <c r="L89" s="37"/>
      <c r="M89" s="37"/>
      <c r="N89" s="37"/>
      <c r="O89" s="37"/>
      <c r="P89" s="37"/>
      <c r="Q89" s="37"/>
      <c r="R89" s="37"/>
      <c r="S89" s="38"/>
      <c r="T89" s="38"/>
      <c r="U89" s="38"/>
      <c r="V89" s="38"/>
      <c r="W89" s="38"/>
      <c r="X89" s="38"/>
      <c r="Y89" s="3"/>
      <c r="Z89" s="8"/>
      <c r="AA89" s="9"/>
      <c r="AB89" s="10"/>
      <c r="AC89" s="10"/>
      <c r="AD89" s="10"/>
      <c r="AE89" s="10"/>
      <c r="AF89" s="10"/>
      <c r="AG89" s="10"/>
      <c r="AH89" s="10"/>
      <c r="AI89" s="10"/>
      <c r="AJ89" s="3"/>
      <c r="AK89" s="8"/>
      <c r="AL89" s="9"/>
      <c r="AM89" s="10"/>
      <c r="AN89" s="10"/>
      <c r="AO89" s="10"/>
      <c r="AP89" s="10"/>
      <c r="AQ89" s="10"/>
      <c r="AR89" s="10"/>
      <c r="AS89" s="10"/>
      <c r="AT89" s="10"/>
      <c r="AU89" s="34"/>
      <c r="AV89" s="34"/>
      <c r="AW89" s="39"/>
      <c r="AX89" s="40"/>
      <c r="AY89" s="40"/>
      <c r="AZ89" s="40"/>
      <c r="BA89" s="40"/>
      <c r="BB89" s="39"/>
      <c r="BC89" s="39"/>
      <c r="BD89" s="39"/>
      <c r="BE89" s="39"/>
      <c r="BF89" s="39"/>
    </row>
    <row r="90" spans="1:58" ht="12" customHeight="1">
      <c r="A90" s="36"/>
      <c r="B90" s="37"/>
      <c r="C90" s="37"/>
      <c r="D90" s="37"/>
      <c r="E90" s="37"/>
      <c r="F90" s="37"/>
      <c r="G90" s="37"/>
      <c r="H90" s="37"/>
      <c r="I90" s="37"/>
      <c r="J90" s="37"/>
      <c r="K90" s="37"/>
      <c r="L90" s="37"/>
      <c r="M90" s="37"/>
      <c r="N90" s="37"/>
      <c r="O90" s="37"/>
      <c r="P90" s="37"/>
      <c r="Q90" s="37"/>
      <c r="R90" s="37"/>
      <c r="S90" s="38"/>
      <c r="T90" s="38"/>
      <c r="U90" s="38"/>
      <c r="V90" s="38"/>
      <c r="W90" s="38"/>
      <c r="X90" s="38"/>
      <c r="Y90" s="3"/>
      <c r="Z90" s="8"/>
      <c r="AA90" s="9"/>
      <c r="AB90" s="10"/>
      <c r="AC90" s="10"/>
      <c r="AD90" s="10"/>
      <c r="AE90" s="10"/>
      <c r="AF90" s="10"/>
      <c r="AG90" s="10"/>
      <c r="AH90" s="10"/>
      <c r="AI90" s="10"/>
      <c r="AJ90" s="3"/>
      <c r="AK90" s="8"/>
      <c r="AL90" s="9"/>
      <c r="AM90" s="10"/>
      <c r="AN90" s="10"/>
      <c r="AO90" s="10"/>
      <c r="AP90" s="10"/>
      <c r="AQ90" s="10"/>
      <c r="AR90" s="10"/>
      <c r="AS90" s="10"/>
      <c r="AT90" s="10"/>
      <c r="AU90" s="34"/>
      <c r="AV90" s="34"/>
      <c r="AW90" s="39"/>
      <c r="AX90" s="40"/>
      <c r="AY90" s="40"/>
      <c r="AZ90" s="40"/>
      <c r="BA90" s="40"/>
      <c r="BB90" s="39"/>
      <c r="BC90" s="39"/>
      <c r="BD90" s="39"/>
      <c r="BE90" s="39"/>
      <c r="BF90" s="39"/>
    </row>
    <row r="91" spans="1:58" ht="12" customHeight="1">
      <c r="A91" s="36"/>
      <c r="B91" s="37"/>
      <c r="C91" s="37"/>
      <c r="D91" s="37"/>
      <c r="E91" s="37"/>
      <c r="F91" s="37"/>
      <c r="G91" s="37"/>
      <c r="H91" s="37"/>
      <c r="I91" s="37"/>
      <c r="J91" s="37"/>
      <c r="K91" s="37"/>
      <c r="L91" s="37"/>
      <c r="M91" s="37"/>
      <c r="N91" s="37"/>
      <c r="O91" s="37"/>
      <c r="P91" s="37"/>
      <c r="Q91" s="37"/>
      <c r="R91" s="37"/>
      <c r="S91" s="38"/>
      <c r="T91" s="38"/>
      <c r="U91" s="38"/>
      <c r="V91" s="38"/>
      <c r="W91" s="38"/>
      <c r="X91" s="38"/>
      <c r="Y91" s="3"/>
      <c r="Z91" s="8"/>
      <c r="AA91" s="9"/>
      <c r="AB91" s="10"/>
      <c r="AC91" s="10"/>
      <c r="AD91" s="10"/>
      <c r="AE91" s="10"/>
      <c r="AF91" s="10"/>
      <c r="AG91" s="10"/>
      <c r="AH91" s="10"/>
      <c r="AI91" s="10"/>
      <c r="AJ91" s="3"/>
      <c r="AK91" s="8"/>
      <c r="AL91" s="9"/>
      <c r="AM91" s="10"/>
      <c r="AN91" s="10"/>
      <c r="AO91" s="10"/>
      <c r="AP91" s="10"/>
      <c r="AQ91" s="10"/>
      <c r="AR91" s="10"/>
      <c r="AS91" s="10"/>
      <c r="AT91" s="10"/>
      <c r="AU91" s="34"/>
      <c r="AV91" s="34"/>
      <c r="AW91" s="39"/>
      <c r="AX91" s="40"/>
      <c r="AY91" s="40"/>
      <c r="AZ91" s="40"/>
      <c r="BA91" s="40"/>
      <c r="BB91" s="39"/>
      <c r="BC91" s="39"/>
      <c r="BD91" s="39"/>
      <c r="BE91" s="39"/>
      <c r="BF91" s="39"/>
    </row>
    <row r="92" spans="1:58" ht="12" customHeight="1">
      <c r="A92" s="36"/>
      <c r="B92" s="37"/>
      <c r="C92" s="37"/>
      <c r="D92" s="37"/>
      <c r="E92" s="37"/>
      <c r="F92" s="37"/>
      <c r="G92" s="37"/>
      <c r="H92" s="37"/>
      <c r="I92" s="37"/>
      <c r="J92" s="37"/>
      <c r="K92" s="37"/>
      <c r="L92" s="37"/>
      <c r="M92" s="37"/>
      <c r="N92" s="37"/>
      <c r="O92" s="37"/>
      <c r="P92" s="37"/>
      <c r="Q92" s="37"/>
      <c r="R92" s="37"/>
      <c r="S92" s="38"/>
      <c r="T92" s="38"/>
      <c r="U92" s="38"/>
      <c r="V92" s="38"/>
      <c r="W92" s="38"/>
      <c r="X92" s="38"/>
      <c r="Y92" s="3"/>
      <c r="Z92" s="8"/>
      <c r="AA92" s="9"/>
      <c r="AB92" s="10"/>
      <c r="AC92" s="10"/>
      <c r="AD92" s="10"/>
      <c r="AE92" s="10"/>
      <c r="AF92" s="10"/>
      <c r="AG92" s="10"/>
      <c r="AH92" s="10"/>
      <c r="AI92" s="10"/>
      <c r="AJ92" s="3"/>
      <c r="AK92" s="8"/>
      <c r="AL92" s="9"/>
      <c r="AM92" s="10"/>
      <c r="AN92" s="10"/>
      <c r="AO92" s="10"/>
      <c r="AP92" s="10"/>
      <c r="AQ92" s="10"/>
      <c r="AR92" s="10"/>
      <c r="AS92" s="10"/>
      <c r="AT92" s="10"/>
      <c r="AU92" s="34"/>
      <c r="AV92" s="34"/>
      <c r="AW92" s="39"/>
      <c r="AX92" s="40"/>
      <c r="AY92" s="40"/>
      <c r="AZ92" s="40"/>
      <c r="BA92" s="40"/>
      <c r="BB92" s="39"/>
      <c r="BC92" s="39"/>
      <c r="BD92" s="39"/>
      <c r="BE92" s="39"/>
      <c r="BF92" s="39"/>
    </row>
    <row r="93" spans="1:58" ht="12" customHeight="1">
      <c r="A93" s="36"/>
      <c r="B93" s="37"/>
      <c r="C93" s="37"/>
      <c r="D93" s="37"/>
      <c r="E93" s="37"/>
      <c r="F93" s="37"/>
      <c r="G93" s="37"/>
      <c r="H93" s="37"/>
      <c r="I93" s="37"/>
      <c r="J93" s="37"/>
      <c r="K93" s="37"/>
      <c r="L93" s="37"/>
      <c r="M93" s="37"/>
      <c r="N93" s="37"/>
      <c r="O93" s="37"/>
      <c r="P93" s="37"/>
      <c r="Q93" s="37"/>
      <c r="R93" s="37"/>
      <c r="S93" s="38"/>
      <c r="T93" s="38"/>
      <c r="U93" s="38"/>
      <c r="V93" s="38"/>
      <c r="W93" s="38"/>
      <c r="X93" s="38"/>
      <c r="Y93" s="3"/>
      <c r="Z93" s="8"/>
      <c r="AA93" s="9"/>
      <c r="AB93" s="10"/>
      <c r="AC93" s="10"/>
      <c r="AD93" s="10"/>
      <c r="AE93" s="10"/>
      <c r="AF93" s="10"/>
      <c r="AG93" s="10"/>
      <c r="AH93" s="10"/>
      <c r="AI93" s="10"/>
      <c r="AJ93" s="3"/>
      <c r="AK93" s="8"/>
      <c r="AL93" s="9"/>
      <c r="AM93" s="10"/>
      <c r="AN93" s="10"/>
      <c r="AO93" s="10"/>
      <c r="AP93" s="10"/>
      <c r="AQ93" s="10"/>
      <c r="AR93" s="10"/>
      <c r="AS93" s="10"/>
      <c r="AT93" s="10"/>
      <c r="AU93" s="34"/>
      <c r="AV93" s="34"/>
      <c r="AW93" s="39"/>
      <c r="AX93" s="40"/>
      <c r="AY93" s="40"/>
      <c r="AZ93" s="40"/>
      <c r="BA93" s="40"/>
      <c r="BB93" s="39"/>
      <c r="BC93" s="39"/>
      <c r="BD93" s="39"/>
      <c r="BE93" s="39"/>
      <c r="BF93" s="39"/>
    </row>
    <row r="94" spans="1:58" ht="12" customHeight="1">
      <c r="A94" s="36"/>
      <c r="B94" s="37"/>
      <c r="C94" s="37"/>
      <c r="D94" s="37"/>
      <c r="E94" s="37"/>
      <c r="F94" s="37"/>
      <c r="G94" s="37"/>
      <c r="H94" s="37"/>
      <c r="I94" s="37"/>
      <c r="J94" s="37"/>
      <c r="K94" s="37"/>
      <c r="L94" s="37"/>
      <c r="M94" s="37"/>
      <c r="N94" s="37"/>
      <c r="O94" s="37"/>
      <c r="P94" s="37"/>
      <c r="Q94" s="37"/>
      <c r="R94" s="37"/>
      <c r="S94" s="38"/>
      <c r="T94" s="38"/>
      <c r="U94" s="38"/>
      <c r="V94" s="38"/>
      <c r="W94" s="38"/>
      <c r="X94" s="38"/>
      <c r="Y94" s="3"/>
      <c r="Z94" s="8"/>
      <c r="AA94" s="9"/>
      <c r="AB94" s="10"/>
      <c r="AC94" s="10"/>
      <c r="AD94" s="10"/>
      <c r="AE94" s="10"/>
      <c r="AF94" s="10"/>
      <c r="AG94" s="10"/>
      <c r="AH94" s="10"/>
      <c r="AI94" s="10"/>
      <c r="AJ94" s="3"/>
      <c r="AK94" s="8"/>
      <c r="AL94" s="9"/>
      <c r="AM94" s="10"/>
      <c r="AN94" s="10"/>
      <c r="AO94" s="10"/>
      <c r="AP94" s="10"/>
      <c r="AQ94" s="10"/>
      <c r="AR94" s="10"/>
      <c r="AS94" s="10"/>
      <c r="AT94" s="10"/>
      <c r="AU94" s="34"/>
      <c r="AV94" s="34"/>
      <c r="AW94" s="39"/>
      <c r="AX94" s="40"/>
      <c r="AY94" s="40"/>
      <c r="AZ94" s="40"/>
      <c r="BA94" s="40"/>
      <c r="BB94" s="39"/>
      <c r="BC94" s="39"/>
      <c r="BD94" s="39"/>
      <c r="BE94" s="39"/>
      <c r="BF94" s="39"/>
    </row>
    <row r="95" spans="1:58" ht="16.2">
      <c r="A95" s="36"/>
      <c r="B95" s="37"/>
      <c r="C95" s="37"/>
      <c r="D95" s="37"/>
      <c r="E95" s="37"/>
      <c r="F95" s="37"/>
      <c r="G95" s="37"/>
      <c r="H95" s="37"/>
      <c r="I95" s="37"/>
      <c r="J95" s="37"/>
      <c r="K95" s="37"/>
      <c r="L95" s="37"/>
      <c r="M95" s="37"/>
      <c r="N95" s="37"/>
      <c r="O95" s="37"/>
      <c r="P95" s="37"/>
      <c r="Q95" s="37"/>
      <c r="R95" s="37"/>
      <c r="S95" s="38"/>
      <c r="T95" s="38"/>
      <c r="U95" s="38"/>
      <c r="V95" s="38"/>
      <c r="W95" s="38"/>
      <c r="X95" s="38"/>
      <c r="Y95" s="3"/>
      <c r="Z95" s="8"/>
      <c r="AA95" s="9"/>
      <c r="AB95" s="10"/>
      <c r="AC95" s="10"/>
      <c r="AD95" s="10"/>
      <c r="AE95" s="10"/>
      <c r="AF95" s="10"/>
      <c r="AG95" s="10"/>
      <c r="AH95" s="10"/>
      <c r="AI95" s="10"/>
      <c r="AJ95" s="3"/>
      <c r="AK95" s="8"/>
      <c r="AL95" s="9"/>
      <c r="AM95" s="10"/>
      <c r="AN95" s="10"/>
      <c r="AO95" s="10"/>
      <c r="AP95" s="10"/>
      <c r="AQ95" s="10"/>
      <c r="AR95" s="10"/>
      <c r="AS95" s="10"/>
      <c r="AT95" s="10"/>
      <c r="AU95" s="34"/>
      <c r="AV95" s="34"/>
      <c r="AW95" s="39"/>
      <c r="AX95" s="40"/>
      <c r="AY95" s="40"/>
      <c r="AZ95" s="40"/>
      <c r="BA95" s="40"/>
      <c r="BB95" s="39"/>
      <c r="BC95" s="39"/>
      <c r="BD95" s="39"/>
      <c r="BE95" s="39"/>
      <c r="BF95" s="39"/>
    </row>
    <row r="96" spans="1:58" ht="16.2">
      <c r="AD96" s="39"/>
      <c r="AE96" s="39"/>
      <c r="AF96" s="39"/>
      <c r="AG96" s="39"/>
      <c r="AH96" s="39"/>
      <c r="AI96" s="39"/>
      <c r="AJ96" s="39"/>
      <c r="AK96" s="39"/>
      <c r="AL96" s="39"/>
      <c r="AM96" s="39"/>
      <c r="AN96" s="39"/>
      <c r="AO96" s="39"/>
      <c r="AP96" s="39"/>
      <c r="AQ96" s="39"/>
      <c r="AR96" s="34"/>
      <c r="AS96" s="34"/>
      <c r="AT96" s="39"/>
      <c r="AU96" s="34"/>
      <c r="AV96" s="34"/>
      <c r="AW96" s="39"/>
      <c r="AX96" s="40"/>
      <c r="AY96" s="40"/>
      <c r="AZ96" s="40"/>
      <c r="BA96" s="40"/>
      <c r="BB96" s="39"/>
      <c r="BC96" s="39"/>
      <c r="BD96" s="39"/>
      <c r="BE96" s="39"/>
      <c r="BF96" s="39"/>
    </row>
    <row r="97" spans="1:58" ht="16.2">
      <c r="A97" s="72" t="s">
        <v>66</v>
      </c>
      <c r="B97" s="41"/>
      <c r="C97" s="41"/>
      <c r="D97" s="42" t="s">
        <v>17</v>
      </c>
      <c r="E97" s="43" t="s">
        <v>18</v>
      </c>
      <c r="F97" s="43" t="s">
        <v>19</v>
      </c>
      <c r="G97" s="43" t="s">
        <v>20</v>
      </c>
      <c r="H97" s="43" t="s">
        <v>22</v>
      </c>
      <c r="I97" s="44"/>
      <c r="J97" s="44"/>
      <c r="K97" s="45" t="s">
        <v>24</v>
      </c>
      <c r="L97" s="44"/>
      <c r="M97" s="44"/>
      <c r="N97" s="44"/>
      <c r="O97" s="44"/>
      <c r="P97" s="44"/>
      <c r="Q97" s="44"/>
      <c r="R97" s="44"/>
      <c r="S97" s="44"/>
      <c r="T97" s="44"/>
      <c r="U97" s="44"/>
      <c r="V97" s="44"/>
      <c r="W97" s="44"/>
      <c r="X97" s="44"/>
      <c r="AD97" s="39"/>
      <c r="AE97" s="39"/>
      <c r="AF97" s="39"/>
      <c r="AG97" s="39"/>
      <c r="AH97" s="39"/>
      <c r="AI97" s="39"/>
      <c r="AJ97" s="39"/>
      <c r="AK97" s="39"/>
      <c r="AL97" s="39"/>
      <c r="AM97" s="39"/>
      <c r="AN97" s="39"/>
      <c r="AO97" s="39"/>
      <c r="AP97" s="39"/>
      <c r="AQ97" s="39"/>
      <c r="AR97" s="34"/>
      <c r="AS97" s="34"/>
      <c r="AT97" s="39"/>
      <c r="AU97" s="34"/>
      <c r="AV97" s="34"/>
      <c r="AW97" s="39"/>
      <c r="AX97" s="40"/>
      <c r="AY97" s="40"/>
      <c r="AZ97" s="40"/>
      <c r="BA97" s="40"/>
      <c r="BB97" s="39"/>
      <c r="BC97" s="39"/>
      <c r="BD97" s="39"/>
      <c r="BE97" s="39"/>
      <c r="BF97" s="39"/>
    </row>
    <row r="98" spans="1:58" ht="16.2">
      <c r="A98" s="72" t="s">
        <v>67</v>
      </c>
      <c r="B98" s="41"/>
      <c r="C98" s="41"/>
      <c r="D98" s="42">
        <v>1</v>
      </c>
      <c r="E98" s="46">
        <v>1</v>
      </c>
      <c r="F98" s="46">
        <v>0</v>
      </c>
      <c r="G98" s="44" t="s">
        <v>21</v>
      </c>
      <c r="H98" s="46">
        <v>1</v>
      </c>
      <c r="I98" s="44"/>
      <c r="J98" s="44"/>
      <c r="K98" s="45" t="s">
        <v>25</v>
      </c>
      <c r="L98" s="44"/>
      <c r="M98" s="44"/>
      <c r="N98" s="44"/>
      <c r="O98" s="44"/>
      <c r="P98" s="44"/>
      <c r="Q98" s="44"/>
      <c r="R98" s="44"/>
      <c r="S98" s="44"/>
      <c r="T98" s="44"/>
      <c r="U98" s="44"/>
      <c r="V98" s="44"/>
      <c r="W98" s="44"/>
      <c r="X98" s="44"/>
      <c r="AD98" s="39"/>
      <c r="AE98" s="39"/>
      <c r="AF98" s="39"/>
      <c r="AG98" s="39"/>
      <c r="AH98" s="39"/>
      <c r="AI98" s="39"/>
      <c r="AJ98" s="39"/>
      <c r="AK98" s="39"/>
      <c r="AL98" s="39"/>
      <c r="AM98" s="39"/>
      <c r="AN98" s="39"/>
      <c r="AO98" s="39"/>
      <c r="AP98" s="39"/>
      <c r="AQ98" s="39"/>
      <c r="AR98" s="34"/>
      <c r="AS98" s="34"/>
      <c r="AT98" s="39"/>
      <c r="AU98" s="34"/>
      <c r="AV98" s="34"/>
      <c r="AW98" s="39"/>
      <c r="AX98" s="40"/>
      <c r="AY98" s="40"/>
      <c r="AZ98" s="40"/>
      <c r="BA98" s="40"/>
      <c r="BB98" s="39"/>
      <c r="BC98" s="39"/>
      <c r="BD98" s="39"/>
      <c r="BE98" s="39"/>
      <c r="BF98" s="39"/>
    </row>
    <row r="99" spans="1:58" ht="16.2">
      <c r="A99" s="72" t="s">
        <v>68</v>
      </c>
      <c r="B99" s="41"/>
      <c r="C99" s="41"/>
      <c r="D99" s="42">
        <v>2</v>
      </c>
      <c r="E99" s="46">
        <v>2</v>
      </c>
      <c r="F99" s="46">
        <v>1</v>
      </c>
      <c r="G99" s="44"/>
      <c r="H99" s="46">
        <v>2</v>
      </c>
      <c r="I99" s="44"/>
      <c r="J99" s="44"/>
      <c r="K99" s="45" t="s">
        <v>26</v>
      </c>
      <c r="L99" s="44"/>
      <c r="M99" s="44"/>
      <c r="N99" s="44"/>
      <c r="O99" s="44"/>
      <c r="P99" s="44"/>
      <c r="Q99" s="44"/>
      <c r="R99" s="44"/>
      <c r="S99" s="44"/>
      <c r="T99" s="44"/>
      <c r="U99" s="44"/>
      <c r="V99" s="44"/>
      <c r="W99" s="44"/>
      <c r="X99" s="44"/>
      <c r="AD99" s="39"/>
      <c r="AE99" s="39"/>
      <c r="AF99" s="39"/>
      <c r="AG99" s="39"/>
      <c r="AH99" s="39"/>
      <c r="AI99" s="39"/>
      <c r="AJ99" s="39"/>
      <c r="AK99" s="39"/>
      <c r="AL99" s="39"/>
      <c r="AM99" s="39"/>
      <c r="AN99" s="39"/>
      <c r="AO99" s="39"/>
      <c r="AP99" s="39"/>
      <c r="AQ99" s="39"/>
      <c r="AR99" s="34"/>
      <c r="AS99" s="34"/>
      <c r="AT99" s="39"/>
      <c r="AU99" s="34"/>
      <c r="AV99" s="34"/>
      <c r="AW99" s="39"/>
      <c r="AX99" s="40"/>
      <c r="AY99" s="40"/>
      <c r="AZ99" s="40"/>
      <c r="BA99" s="40"/>
      <c r="BB99" s="39"/>
      <c r="BC99" s="39"/>
      <c r="BD99" s="39"/>
      <c r="BE99" s="39"/>
      <c r="BF99" s="39"/>
    </row>
    <row r="100" spans="1:58" ht="16.2">
      <c r="A100" s="72" t="s">
        <v>69</v>
      </c>
      <c r="B100" s="41"/>
      <c r="C100" s="41"/>
      <c r="D100" s="42">
        <v>3</v>
      </c>
      <c r="E100" s="46">
        <v>3</v>
      </c>
      <c r="F100" s="46">
        <v>2</v>
      </c>
      <c r="G100" s="44"/>
      <c r="H100" s="46">
        <v>3</v>
      </c>
      <c r="I100" s="44"/>
      <c r="J100" s="44"/>
      <c r="K100" s="45"/>
      <c r="L100" s="44"/>
      <c r="M100" s="44"/>
      <c r="N100" s="44"/>
      <c r="O100" s="44"/>
      <c r="P100" s="44"/>
      <c r="Q100" s="44"/>
      <c r="R100" s="44"/>
      <c r="S100" s="44"/>
      <c r="T100" s="44"/>
      <c r="U100" s="44"/>
      <c r="V100" s="44"/>
      <c r="W100" s="44"/>
      <c r="X100" s="44"/>
      <c r="AD100" s="39"/>
      <c r="AE100" s="39"/>
      <c r="AF100" s="39"/>
      <c r="AG100" s="39"/>
      <c r="AH100" s="39"/>
      <c r="AI100" s="39"/>
      <c r="AJ100" s="39"/>
      <c r="AK100" s="39"/>
      <c r="AL100" s="39"/>
      <c r="AM100" s="39"/>
      <c r="AN100" s="39"/>
      <c r="AO100" s="39"/>
      <c r="AP100" s="39"/>
      <c r="AQ100" s="39"/>
      <c r="AR100" s="34"/>
      <c r="AS100" s="34"/>
      <c r="AT100" s="39"/>
      <c r="AU100" s="34"/>
      <c r="AV100" s="34"/>
      <c r="AW100" s="39"/>
      <c r="AX100" s="40"/>
      <c r="AY100" s="40"/>
      <c r="AZ100" s="40"/>
      <c r="BA100" s="40"/>
      <c r="BB100" s="39"/>
      <c r="BC100" s="39"/>
      <c r="BD100" s="39"/>
      <c r="BE100" s="39"/>
      <c r="BF100" s="39"/>
    </row>
    <row r="101" spans="1:58" ht="16.2">
      <c r="A101" s="72" t="s">
        <v>70</v>
      </c>
      <c r="B101" s="41"/>
      <c r="C101" s="41"/>
      <c r="D101" s="42">
        <v>4</v>
      </c>
      <c r="E101" s="46">
        <v>4</v>
      </c>
      <c r="F101" s="44"/>
      <c r="G101" s="44"/>
      <c r="H101" s="46">
        <v>4</v>
      </c>
      <c r="I101" s="44"/>
      <c r="J101" s="44"/>
      <c r="K101" s="44"/>
      <c r="L101" s="44"/>
      <c r="M101" s="44"/>
      <c r="N101" s="44"/>
      <c r="O101" s="44"/>
      <c r="P101" s="44"/>
      <c r="Q101" s="44"/>
      <c r="R101" s="44"/>
      <c r="S101" s="44"/>
      <c r="T101" s="44"/>
      <c r="U101" s="44"/>
      <c r="V101" s="44"/>
      <c r="W101" s="44"/>
      <c r="X101" s="44"/>
      <c r="AD101" s="39"/>
      <c r="AE101" s="39"/>
      <c r="AF101" s="39"/>
      <c r="AG101" s="39"/>
      <c r="AH101" s="39"/>
      <c r="AI101" s="39"/>
      <c r="AJ101" s="39"/>
      <c r="AK101" s="39"/>
      <c r="AL101" s="39"/>
      <c r="AM101" s="39"/>
      <c r="AN101" s="39"/>
      <c r="AO101" s="39"/>
      <c r="AP101" s="39"/>
      <c r="AQ101" s="39"/>
      <c r="AR101" s="34"/>
      <c r="AS101" s="34"/>
      <c r="AT101" s="39"/>
      <c r="AU101" s="34"/>
      <c r="AV101" s="34"/>
      <c r="AW101" s="39"/>
      <c r="AX101" s="40"/>
      <c r="AY101" s="40"/>
      <c r="AZ101" s="40"/>
      <c r="BA101" s="40"/>
      <c r="BB101" s="39"/>
      <c r="BC101" s="39"/>
      <c r="BD101" s="39"/>
      <c r="BE101" s="39"/>
      <c r="BF101" s="39"/>
    </row>
    <row r="102" spans="1:58" ht="16.2">
      <c r="A102" s="72" t="s">
        <v>71</v>
      </c>
      <c r="B102" s="41"/>
      <c r="C102" s="41"/>
      <c r="D102" s="42">
        <v>5</v>
      </c>
      <c r="E102" s="46">
        <v>5</v>
      </c>
      <c r="F102" s="44"/>
      <c r="G102" s="44"/>
      <c r="H102" s="46">
        <v>5</v>
      </c>
      <c r="I102" s="44"/>
      <c r="J102" s="44"/>
      <c r="K102" s="44"/>
      <c r="L102" s="44"/>
      <c r="M102" s="44"/>
      <c r="N102" s="44"/>
      <c r="O102" s="44"/>
      <c r="P102" s="44"/>
      <c r="Q102" s="44"/>
      <c r="R102" s="44"/>
      <c r="S102" s="44"/>
      <c r="T102" s="44"/>
      <c r="U102" s="44"/>
      <c r="V102" s="44"/>
      <c r="W102" s="44"/>
      <c r="X102" s="44"/>
      <c r="AD102" s="39"/>
      <c r="AE102" s="39"/>
      <c r="AF102" s="39"/>
      <c r="AG102" s="39"/>
      <c r="AH102" s="39"/>
      <c r="AI102" s="39"/>
      <c r="AJ102" s="39"/>
      <c r="AK102" s="39"/>
      <c r="AL102" s="39"/>
      <c r="AM102" s="39"/>
      <c r="AN102" s="39"/>
      <c r="AO102" s="39"/>
      <c r="AP102" s="39"/>
      <c r="AQ102" s="39"/>
      <c r="AR102" s="34"/>
      <c r="AS102" s="34"/>
      <c r="AT102" s="39"/>
      <c r="AU102" s="34"/>
      <c r="AV102" s="34"/>
      <c r="AW102" s="39"/>
      <c r="AX102" s="40"/>
      <c r="AY102" s="40"/>
      <c r="AZ102" s="40"/>
      <c r="BA102" s="40"/>
      <c r="BB102" s="39"/>
      <c r="BC102" s="39"/>
      <c r="BD102" s="39"/>
      <c r="BE102" s="39"/>
      <c r="BF102" s="39"/>
    </row>
    <row r="103" spans="1:58" ht="16.2">
      <c r="A103" s="72" t="s">
        <v>72</v>
      </c>
      <c r="B103" s="41"/>
      <c r="C103" s="41"/>
      <c r="D103" s="42">
        <v>6</v>
      </c>
      <c r="E103" s="46">
        <v>6</v>
      </c>
      <c r="F103" s="44"/>
      <c r="G103" s="44"/>
      <c r="H103" s="46">
        <v>6</v>
      </c>
      <c r="I103" s="44"/>
      <c r="J103" s="44"/>
      <c r="K103" s="44"/>
      <c r="L103" s="44"/>
      <c r="M103" s="44"/>
      <c r="N103" s="44"/>
      <c r="O103" s="44"/>
      <c r="P103" s="44"/>
      <c r="Q103" s="44"/>
      <c r="R103" s="44"/>
      <c r="S103" s="44"/>
      <c r="T103" s="44"/>
      <c r="U103" s="44"/>
      <c r="V103" s="44"/>
      <c r="W103" s="44"/>
      <c r="X103" s="44"/>
      <c r="AU103" s="34"/>
      <c r="AV103" s="34"/>
      <c r="AW103" s="39"/>
      <c r="AX103" s="40"/>
      <c r="AY103" s="40"/>
      <c r="AZ103" s="40"/>
      <c r="BA103" s="40"/>
      <c r="BB103" s="39"/>
      <c r="BC103" s="39"/>
      <c r="BD103" s="39"/>
      <c r="BE103" s="39"/>
      <c r="BF103" s="39"/>
    </row>
    <row r="104" spans="1:58" ht="16.2">
      <c r="A104" s="72" t="s">
        <v>73</v>
      </c>
      <c r="B104" s="41"/>
      <c r="C104" s="41"/>
      <c r="D104" s="42">
        <v>7</v>
      </c>
      <c r="E104" s="46">
        <v>7</v>
      </c>
      <c r="F104" s="44"/>
      <c r="G104" s="44"/>
      <c r="H104" s="46">
        <v>7</v>
      </c>
      <c r="I104" s="44"/>
      <c r="J104" s="44"/>
      <c r="K104" s="44"/>
      <c r="L104" s="44"/>
      <c r="M104" s="44"/>
      <c r="N104" s="44"/>
      <c r="O104" s="44"/>
      <c r="P104" s="44"/>
      <c r="Q104" s="44"/>
      <c r="R104" s="44"/>
      <c r="S104" s="44"/>
      <c r="T104" s="44"/>
      <c r="U104" s="44"/>
      <c r="V104" s="44"/>
      <c r="W104" s="44"/>
      <c r="X104" s="44"/>
      <c r="AU104" s="34"/>
      <c r="AV104" s="34"/>
      <c r="AW104" s="39"/>
      <c r="AX104" s="40"/>
      <c r="AY104" s="40"/>
      <c r="AZ104" s="40"/>
      <c r="BA104" s="40"/>
      <c r="BB104" s="39"/>
      <c r="BC104" s="39"/>
      <c r="BD104" s="39"/>
      <c r="BE104" s="39"/>
      <c r="BF104" s="39"/>
    </row>
    <row r="105" spans="1:58" ht="16.2">
      <c r="A105" s="72" t="s">
        <v>74</v>
      </c>
      <c r="B105" s="41"/>
      <c r="C105" s="41"/>
      <c r="D105" s="42">
        <v>8</v>
      </c>
      <c r="E105" s="46">
        <v>8</v>
      </c>
      <c r="F105" s="44"/>
      <c r="G105" s="44"/>
      <c r="H105" s="46">
        <v>8</v>
      </c>
      <c r="I105" s="44"/>
      <c r="J105" s="44"/>
      <c r="K105" s="44"/>
      <c r="L105" s="44"/>
      <c r="M105" s="44"/>
      <c r="N105" s="44"/>
      <c r="O105" s="44"/>
      <c r="P105" s="44"/>
      <c r="Q105" s="44"/>
      <c r="R105" s="44"/>
      <c r="S105" s="44"/>
      <c r="T105" s="44"/>
      <c r="U105" s="44"/>
      <c r="V105" s="44"/>
      <c r="W105" s="44"/>
      <c r="X105" s="44"/>
      <c r="AU105" s="34"/>
      <c r="AV105" s="34"/>
      <c r="AW105" s="39"/>
      <c r="AX105" s="40"/>
      <c r="AY105" s="40"/>
      <c r="AZ105" s="40"/>
      <c r="BA105" s="40"/>
      <c r="BB105" s="39"/>
      <c r="BC105" s="39"/>
      <c r="BD105" s="39"/>
      <c r="BE105" s="39"/>
      <c r="BF105" s="39"/>
    </row>
    <row r="106" spans="1:58" ht="16.2">
      <c r="A106" s="73" t="s">
        <v>75</v>
      </c>
      <c r="B106" s="41"/>
      <c r="C106" s="41"/>
      <c r="D106" s="42">
        <v>9</v>
      </c>
      <c r="E106" s="46">
        <v>9</v>
      </c>
      <c r="F106" s="44"/>
      <c r="G106" s="44"/>
      <c r="H106" s="46">
        <v>9</v>
      </c>
      <c r="I106" s="44"/>
      <c r="J106" s="44"/>
      <c r="K106" s="44"/>
      <c r="L106" s="44"/>
      <c r="M106" s="44"/>
      <c r="N106" s="44"/>
      <c r="O106" s="44"/>
      <c r="P106" s="44"/>
      <c r="Q106" s="44"/>
      <c r="R106" s="44"/>
      <c r="S106" s="44"/>
      <c r="T106" s="44"/>
      <c r="U106" s="44"/>
      <c r="V106" s="44"/>
      <c r="W106" s="44"/>
      <c r="X106" s="44"/>
      <c r="AU106" s="34"/>
      <c r="AV106" s="34"/>
      <c r="AW106" s="39"/>
      <c r="AX106" s="40"/>
      <c r="AY106" s="40"/>
      <c r="AZ106" s="40"/>
      <c r="BA106" s="40"/>
      <c r="BB106" s="39"/>
      <c r="BC106" s="39"/>
      <c r="BD106" s="39"/>
      <c r="BE106" s="39"/>
      <c r="BF106" s="39"/>
    </row>
    <row r="107" spans="1:58">
      <c r="A107" s="73" t="s">
        <v>76</v>
      </c>
      <c r="B107" s="41"/>
      <c r="C107" s="41"/>
      <c r="D107" s="42">
        <v>10</v>
      </c>
      <c r="E107" s="46">
        <v>10</v>
      </c>
      <c r="F107" s="44"/>
      <c r="G107" s="44"/>
      <c r="H107" s="46">
        <v>10</v>
      </c>
      <c r="I107" s="44"/>
      <c r="J107" s="44"/>
      <c r="K107" s="44"/>
      <c r="L107" s="44"/>
      <c r="M107" s="44"/>
      <c r="N107" s="44"/>
      <c r="O107" s="44"/>
      <c r="P107" s="44"/>
      <c r="Q107" s="44"/>
      <c r="R107" s="44"/>
      <c r="S107" s="44"/>
      <c r="T107" s="44"/>
      <c r="U107" s="44"/>
      <c r="V107" s="44"/>
      <c r="W107" s="44"/>
      <c r="X107" s="44"/>
      <c r="AP107" s="2"/>
      <c r="AQ107" s="2"/>
      <c r="AR107" s="2"/>
      <c r="AS107" s="2"/>
      <c r="AT107" s="2"/>
    </row>
    <row r="108" spans="1:58">
      <c r="A108" s="41"/>
      <c r="B108" s="41"/>
      <c r="C108" s="41"/>
      <c r="D108" s="42">
        <v>11</v>
      </c>
      <c r="E108" s="46">
        <v>11</v>
      </c>
      <c r="F108" s="44"/>
      <c r="G108" s="44"/>
      <c r="H108" s="44"/>
      <c r="I108" s="44"/>
      <c r="J108" s="44"/>
      <c r="K108" s="44"/>
      <c r="L108" s="44"/>
      <c r="M108" s="44"/>
      <c r="N108" s="44"/>
      <c r="O108" s="44"/>
      <c r="P108" s="44"/>
      <c r="Q108" s="44"/>
      <c r="R108" s="44"/>
      <c r="S108" s="44"/>
      <c r="T108" s="44"/>
      <c r="U108" s="44"/>
      <c r="V108" s="44"/>
      <c r="W108" s="44"/>
      <c r="X108" s="44"/>
      <c r="AP108" s="2"/>
      <c r="AQ108" s="2"/>
      <c r="AR108" s="2"/>
      <c r="AS108" s="2"/>
      <c r="AT108" s="2"/>
    </row>
    <row r="109" spans="1:58">
      <c r="A109" s="41"/>
      <c r="B109" s="41"/>
      <c r="C109" s="41"/>
      <c r="D109" s="42">
        <v>12</v>
      </c>
      <c r="E109" s="46">
        <v>12</v>
      </c>
      <c r="F109" s="44"/>
      <c r="G109" s="44"/>
      <c r="H109" s="44"/>
      <c r="I109" s="44"/>
      <c r="J109" s="44"/>
      <c r="K109" s="44"/>
      <c r="L109" s="44"/>
      <c r="M109" s="44"/>
      <c r="N109" s="44"/>
      <c r="O109" s="44"/>
      <c r="P109" s="44"/>
      <c r="Q109" s="44"/>
      <c r="R109" s="44"/>
      <c r="S109" s="44"/>
      <c r="T109" s="44"/>
      <c r="U109" s="44"/>
      <c r="V109" s="44"/>
      <c r="W109" s="44"/>
      <c r="X109" s="44"/>
      <c r="AP109" s="2"/>
      <c r="AQ109" s="2"/>
      <c r="AR109" s="2"/>
      <c r="AS109" s="2"/>
      <c r="AT109" s="2"/>
    </row>
    <row r="110" spans="1:58">
      <c r="A110" s="41"/>
      <c r="B110" s="41"/>
      <c r="C110" s="41"/>
      <c r="D110" s="47"/>
      <c r="E110" s="46">
        <v>13</v>
      </c>
      <c r="F110" s="44"/>
      <c r="G110" s="44"/>
      <c r="H110" s="44"/>
      <c r="I110" s="44"/>
      <c r="J110" s="44"/>
      <c r="K110" s="44"/>
      <c r="L110" s="44"/>
      <c r="M110" s="44"/>
      <c r="N110" s="44"/>
      <c r="O110" s="44"/>
      <c r="P110" s="44"/>
      <c r="Q110" s="44"/>
      <c r="R110" s="44"/>
      <c r="S110" s="44"/>
      <c r="T110" s="44"/>
      <c r="U110" s="44"/>
      <c r="V110" s="44"/>
      <c r="W110" s="44"/>
      <c r="X110" s="44"/>
      <c r="AP110" s="2"/>
      <c r="AQ110" s="2"/>
      <c r="AR110" s="2"/>
      <c r="AS110" s="2"/>
      <c r="AT110" s="2"/>
    </row>
    <row r="111" spans="1:58">
      <c r="A111" s="41"/>
      <c r="B111" s="41"/>
      <c r="C111" s="41"/>
      <c r="D111" s="47"/>
      <c r="E111" s="46">
        <v>14</v>
      </c>
      <c r="F111" s="44"/>
      <c r="G111" s="44"/>
      <c r="H111" s="44"/>
      <c r="I111" s="44"/>
      <c r="J111" s="44"/>
      <c r="K111" s="44"/>
      <c r="L111" s="44"/>
      <c r="M111" s="44"/>
      <c r="N111" s="44"/>
      <c r="O111" s="44"/>
      <c r="P111" s="44"/>
      <c r="Q111" s="44"/>
      <c r="R111" s="44"/>
      <c r="S111" s="44"/>
      <c r="T111" s="44"/>
      <c r="U111" s="44"/>
      <c r="V111" s="44"/>
      <c r="W111" s="44"/>
      <c r="X111" s="44"/>
      <c r="AP111" s="2"/>
      <c r="AQ111" s="2"/>
      <c r="AR111" s="2"/>
      <c r="AS111" s="2"/>
      <c r="AT111" s="2"/>
      <c r="AU111" s="2"/>
      <c r="AV111" s="2"/>
      <c r="AW111" s="2"/>
      <c r="AX111" s="2"/>
      <c r="AY111" s="2"/>
      <c r="AZ111" s="2"/>
      <c r="BA111" s="2"/>
    </row>
    <row r="112" spans="1:58">
      <c r="A112" s="41"/>
      <c r="B112" s="41"/>
      <c r="C112" s="41"/>
      <c r="D112" s="47"/>
      <c r="E112" s="46">
        <v>15</v>
      </c>
      <c r="F112" s="44"/>
      <c r="G112" s="44"/>
      <c r="H112" s="44"/>
      <c r="I112" s="44"/>
      <c r="J112" s="44"/>
      <c r="K112" s="44"/>
      <c r="L112" s="44"/>
      <c r="M112" s="44"/>
      <c r="N112" s="44"/>
      <c r="O112" s="44"/>
      <c r="P112" s="44"/>
      <c r="Q112" s="44"/>
      <c r="R112" s="44"/>
      <c r="S112" s="44"/>
      <c r="T112" s="44"/>
      <c r="U112" s="44"/>
      <c r="V112" s="44"/>
      <c r="W112" s="44"/>
      <c r="X112" s="44"/>
      <c r="AP112" s="2"/>
      <c r="AQ112" s="2"/>
      <c r="AR112" s="2"/>
      <c r="AS112" s="2"/>
      <c r="AT112" s="2"/>
      <c r="AU112" s="2"/>
      <c r="AV112" s="2"/>
      <c r="AW112" s="2"/>
      <c r="AX112" s="2"/>
      <c r="AY112" s="2"/>
      <c r="AZ112" s="2"/>
      <c r="BA112" s="2"/>
    </row>
    <row r="113" spans="4:53">
      <c r="D113" s="44"/>
      <c r="E113" s="46">
        <v>16</v>
      </c>
      <c r="F113" s="44"/>
      <c r="G113" s="44"/>
      <c r="H113" s="44"/>
      <c r="I113" s="44"/>
      <c r="J113" s="44"/>
      <c r="K113" s="44"/>
      <c r="L113" s="44"/>
      <c r="M113" s="44"/>
      <c r="N113" s="44"/>
      <c r="O113" s="44"/>
      <c r="P113" s="44"/>
      <c r="Q113" s="44"/>
      <c r="R113" s="44"/>
      <c r="S113" s="44"/>
      <c r="T113" s="44"/>
      <c r="U113" s="44"/>
      <c r="V113" s="44"/>
      <c r="W113" s="44"/>
      <c r="X113" s="44"/>
      <c r="AU113" s="2"/>
      <c r="AV113" s="2"/>
      <c r="AW113" s="2"/>
      <c r="AX113" s="2"/>
      <c r="AY113" s="2"/>
      <c r="AZ113" s="2"/>
      <c r="BA113" s="2"/>
    </row>
    <row r="114" spans="4:53">
      <c r="D114" s="44"/>
      <c r="E114" s="46">
        <v>17</v>
      </c>
      <c r="F114" s="44"/>
      <c r="G114" s="44"/>
      <c r="H114" s="44"/>
      <c r="I114" s="44"/>
      <c r="J114" s="44"/>
      <c r="K114" s="44"/>
      <c r="L114" s="44"/>
      <c r="M114" s="44"/>
      <c r="N114" s="44"/>
      <c r="O114" s="44"/>
      <c r="P114" s="44"/>
      <c r="Q114" s="44"/>
      <c r="R114" s="44"/>
      <c r="S114" s="44"/>
      <c r="T114" s="44"/>
      <c r="U114" s="44"/>
      <c r="V114" s="44"/>
      <c r="W114" s="44"/>
      <c r="X114" s="44"/>
      <c r="AU114" s="2"/>
      <c r="AV114" s="2"/>
      <c r="AW114" s="2"/>
      <c r="AX114" s="2"/>
      <c r="AY114" s="2"/>
      <c r="AZ114" s="2"/>
      <c r="BA114" s="2"/>
    </row>
    <row r="115" spans="4:53">
      <c r="D115" s="44"/>
      <c r="E115" s="46">
        <v>18</v>
      </c>
      <c r="F115" s="44"/>
      <c r="G115" s="44"/>
      <c r="H115" s="44"/>
      <c r="I115" s="44"/>
      <c r="J115" s="44"/>
      <c r="K115" s="44"/>
      <c r="L115" s="44"/>
      <c r="M115" s="44"/>
      <c r="N115" s="44"/>
      <c r="O115" s="44"/>
      <c r="P115" s="44"/>
      <c r="Q115" s="44"/>
      <c r="R115" s="44"/>
      <c r="S115" s="44"/>
      <c r="T115" s="44"/>
      <c r="U115" s="44"/>
      <c r="V115" s="44"/>
      <c r="W115" s="44"/>
      <c r="X115" s="44"/>
      <c r="AU115" s="2"/>
      <c r="AV115" s="2"/>
      <c r="AW115" s="2"/>
      <c r="AX115" s="2"/>
      <c r="AY115" s="2"/>
      <c r="AZ115" s="2"/>
      <c r="BA115" s="2"/>
    </row>
    <row r="116" spans="4:53">
      <c r="D116" s="44"/>
      <c r="E116" s="46">
        <v>19</v>
      </c>
      <c r="F116" s="44"/>
      <c r="G116" s="44"/>
      <c r="H116" s="44"/>
      <c r="I116" s="44"/>
      <c r="J116" s="44"/>
      <c r="K116" s="44"/>
      <c r="L116" s="44"/>
      <c r="M116" s="44"/>
      <c r="N116" s="44"/>
      <c r="O116" s="44"/>
      <c r="P116" s="44"/>
      <c r="Q116" s="44"/>
      <c r="R116" s="44"/>
      <c r="S116" s="44"/>
      <c r="T116" s="44"/>
      <c r="U116" s="44"/>
      <c r="V116" s="44"/>
      <c r="W116" s="44"/>
      <c r="X116" s="44"/>
      <c r="AU116" s="2"/>
      <c r="AV116" s="2"/>
      <c r="AW116" s="2"/>
      <c r="AX116" s="2"/>
      <c r="AY116" s="2"/>
      <c r="AZ116" s="2"/>
      <c r="BA116" s="2"/>
    </row>
    <row r="117" spans="4:53">
      <c r="D117" s="44"/>
      <c r="E117" s="46">
        <v>20</v>
      </c>
      <c r="F117" s="44"/>
      <c r="G117" s="44"/>
      <c r="H117" s="44"/>
      <c r="I117" s="44"/>
      <c r="J117" s="44"/>
      <c r="K117" s="44"/>
      <c r="L117" s="44"/>
      <c r="M117" s="44"/>
      <c r="N117" s="44"/>
      <c r="O117" s="44"/>
      <c r="P117" s="44"/>
      <c r="Q117" s="44"/>
      <c r="R117" s="44"/>
      <c r="S117" s="44"/>
      <c r="T117" s="44"/>
      <c r="U117" s="44"/>
      <c r="V117" s="44"/>
      <c r="W117" s="44"/>
      <c r="X117" s="44"/>
    </row>
    <row r="118" spans="4:53">
      <c r="D118" s="44"/>
      <c r="E118" s="46">
        <v>21</v>
      </c>
      <c r="F118" s="44"/>
      <c r="G118" s="44"/>
      <c r="H118" s="44"/>
      <c r="I118" s="44"/>
      <c r="J118" s="44"/>
      <c r="K118" s="44"/>
      <c r="L118" s="44"/>
      <c r="M118" s="44"/>
      <c r="N118" s="44"/>
      <c r="O118" s="44"/>
      <c r="P118" s="44"/>
      <c r="Q118" s="44"/>
      <c r="R118" s="44"/>
      <c r="S118" s="44"/>
      <c r="T118" s="44"/>
      <c r="U118" s="44"/>
      <c r="V118" s="44"/>
      <c r="W118" s="44"/>
      <c r="X118" s="44"/>
    </row>
    <row r="119" spans="4:53">
      <c r="D119" s="44"/>
      <c r="E119" s="46">
        <v>22</v>
      </c>
      <c r="F119" s="44"/>
      <c r="G119" s="44"/>
      <c r="H119" s="44"/>
      <c r="I119" s="44"/>
      <c r="J119" s="44"/>
      <c r="K119" s="44"/>
      <c r="L119" s="44"/>
      <c r="M119" s="44"/>
      <c r="N119" s="44"/>
      <c r="O119" s="44"/>
      <c r="P119" s="44"/>
      <c r="Q119" s="44"/>
      <c r="R119" s="44"/>
      <c r="S119" s="44"/>
      <c r="T119" s="44"/>
      <c r="U119" s="44"/>
      <c r="V119" s="44"/>
      <c r="W119" s="44"/>
      <c r="X119" s="44"/>
    </row>
    <row r="120" spans="4:53">
      <c r="D120" s="44"/>
      <c r="E120" s="46">
        <v>23</v>
      </c>
      <c r="F120" s="44"/>
      <c r="G120" s="44"/>
      <c r="H120" s="44"/>
      <c r="I120" s="44"/>
      <c r="J120" s="44"/>
      <c r="K120" s="44"/>
      <c r="L120" s="44"/>
      <c r="M120" s="44"/>
      <c r="N120" s="44"/>
      <c r="O120" s="44"/>
      <c r="P120" s="44"/>
      <c r="Q120" s="44"/>
      <c r="R120" s="44"/>
      <c r="S120" s="44"/>
      <c r="T120" s="44"/>
      <c r="U120" s="44"/>
      <c r="V120" s="44"/>
      <c r="W120" s="44"/>
      <c r="X120" s="44"/>
    </row>
    <row r="121" spans="4:53">
      <c r="D121" s="44"/>
      <c r="E121" s="46">
        <v>24</v>
      </c>
      <c r="F121" s="44"/>
      <c r="G121" s="44"/>
      <c r="H121" s="44"/>
      <c r="I121" s="44"/>
      <c r="J121" s="44"/>
      <c r="K121" s="44"/>
      <c r="L121" s="44"/>
      <c r="M121" s="44"/>
      <c r="N121" s="44"/>
      <c r="O121" s="44"/>
      <c r="P121" s="44"/>
      <c r="Q121" s="44"/>
      <c r="R121" s="44"/>
      <c r="S121" s="44"/>
      <c r="T121" s="44"/>
      <c r="U121" s="44"/>
      <c r="V121" s="44"/>
      <c r="W121" s="44"/>
      <c r="X121" s="44"/>
    </row>
    <row r="122" spans="4:53">
      <c r="D122" s="44"/>
      <c r="E122" s="46">
        <v>25</v>
      </c>
      <c r="F122" s="44"/>
      <c r="G122" s="44"/>
      <c r="H122" s="44"/>
      <c r="I122" s="44"/>
      <c r="J122" s="44"/>
      <c r="K122" s="44"/>
      <c r="L122" s="44"/>
      <c r="M122" s="44"/>
      <c r="N122" s="44"/>
      <c r="O122" s="44"/>
      <c r="P122" s="44"/>
      <c r="Q122" s="44"/>
      <c r="R122" s="44"/>
      <c r="S122" s="44"/>
      <c r="T122" s="44"/>
      <c r="U122" s="44"/>
      <c r="V122" s="44"/>
      <c r="W122" s="44"/>
      <c r="X122" s="44"/>
    </row>
    <row r="123" spans="4:53">
      <c r="D123" s="44"/>
      <c r="E123" s="46">
        <v>26</v>
      </c>
      <c r="F123" s="44"/>
      <c r="G123" s="44"/>
      <c r="H123" s="44"/>
      <c r="I123" s="44"/>
      <c r="J123" s="44"/>
      <c r="K123" s="44"/>
      <c r="L123" s="44"/>
      <c r="M123" s="44"/>
      <c r="N123" s="44"/>
      <c r="O123" s="44"/>
      <c r="P123" s="44"/>
      <c r="Q123" s="44"/>
      <c r="R123" s="44"/>
      <c r="S123" s="44"/>
      <c r="T123" s="44"/>
      <c r="U123" s="44"/>
      <c r="V123" s="44"/>
      <c r="W123" s="44"/>
      <c r="X123" s="44"/>
    </row>
    <row r="124" spans="4:53">
      <c r="D124" s="44"/>
      <c r="E124" s="46">
        <v>27</v>
      </c>
      <c r="F124" s="44"/>
      <c r="G124" s="44"/>
      <c r="H124" s="44"/>
      <c r="I124" s="44"/>
      <c r="J124" s="44"/>
      <c r="K124" s="44"/>
      <c r="L124" s="44"/>
      <c r="M124" s="44"/>
      <c r="N124" s="44"/>
      <c r="O124" s="44"/>
      <c r="P124" s="44"/>
      <c r="Q124" s="44"/>
      <c r="R124" s="44"/>
      <c r="S124" s="44"/>
      <c r="T124" s="44"/>
      <c r="U124" s="44"/>
      <c r="V124" s="44"/>
      <c r="W124" s="44"/>
      <c r="X124" s="44"/>
    </row>
    <row r="125" spans="4:53">
      <c r="D125" s="44"/>
      <c r="E125" s="46">
        <v>28</v>
      </c>
      <c r="F125" s="44"/>
      <c r="G125" s="44"/>
      <c r="H125" s="44"/>
      <c r="I125" s="44"/>
      <c r="J125" s="44"/>
      <c r="K125" s="44"/>
      <c r="L125" s="44"/>
      <c r="M125" s="44"/>
      <c r="N125" s="44"/>
      <c r="O125" s="44"/>
      <c r="P125" s="44"/>
      <c r="Q125" s="44"/>
      <c r="R125" s="44"/>
      <c r="S125" s="44"/>
      <c r="T125" s="44"/>
      <c r="U125" s="44"/>
      <c r="V125" s="44"/>
      <c r="W125" s="44"/>
      <c r="X125" s="44"/>
    </row>
    <row r="126" spans="4:53">
      <c r="D126" s="44"/>
      <c r="E126" s="46">
        <v>29</v>
      </c>
      <c r="F126" s="44"/>
      <c r="G126" s="44"/>
      <c r="H126" s="44"/>
      <c r="I126" s="44"/>
      <c r="J126" s="44"/>
      <c r="K126" s="44"/>
      <c r="L126" s="44"/>
      <c r="M126" s="44"/>
      <c r="N126" s="44"/>
      <c r="O126" s="44"/>
      <c r="P126" s="44"/>
      <c r="Q126" s="44"/>
      <c r="R126" s="44"/>
      <c r="S126" s="44"/>
      <c r="T126" s="44"/>
      <c r="U126" s="44"/>
      <c r="V126" s="44"/>
      <c r="W126" s="44"/>
      <c r="X126" s="44"/>
    </row>
    <row r="127" spans="4:53">
      <c r="D127" s="44"/>
      <c r="E127" s="46">
        <v>30</v>
      </c>
      <c r="F127" s="44"/>
      <c r="G127" s="44"/>
      <c r="H127" s="44"/>
      <c r="I127" s="44"/>
      <c r="J127" s="44"/>
      <c r="K127" s="44"/>
      <c r="L127" s="44"/>
      <c r="M127" s="44"/>
      <c r="N127" s="44"/>
      <c r="O127" s="44"/>
      <c r="P127" s="44"/>
      <c r="Q127" s="44"/>
      <c r="R127" s="44"/>
      <c r="S127" s="44"/>
      <c r="T127" s="44"/>
      <c r="U127" s="44"/>
      <c r="V127" s="44"/>
      <c r="W127" s="44"/>
      <c r="X127" s="44"/>
    </row>
    <row r="128" spans="4:53">
      <c r="D128" s="44"/>
      <c r="E128" s="46">
        <v>31</v>
      </c>
      <c r="F128" s="44"/>
      <c r="G128" s="44"/>
      <c r="H128" s="44"/>
      <c r="I128" s="44"/>
      <c r="J128" s="44"/>
      <c r="K128" s="44"/>
      <c r="L128" s="44"/>
      <c r="M128" s="44"/>
      <c r="N128" s="44"/>
      <c r="O128" s="44"/>
      <c r="P128" s="44"/>
      <c r="Q128" s="44"/>
      <c r="R128" s="44"/>
      <c r="S128" s="44"/>
      <c r="T128" s="44"/>
      <c r="U128" s="44"/>
      <c r="V128" s="44"/>
      <c r="W128" s="44"/>
      <c r="X128" s="44"/>
    </row>
    <row r="129" spans="4:24">
      <c r="D129" s="44"/>
      <c r="E129" s="44"/>
      <c r="F129" s="44"/>
      <c r="G129" s="44"/>
      <c r="H129" s="44"/>
      <c r="I129" s="44"/>
      <c r="J129" s="44"/>
      <c r="K129" s="44"/>
      <c r="L129" s="44"/>
      <c r="M129" s="44"/>
      <c r="N129" s="44"/>
      <c r="O129" s="44"/>
      <c r="P129" s="44"/>
      <c r="Q129" s="44"/>
      <c r="R129" s="44"/>
      <c r="S129" s="44"/>
      <c r="T129" s="44"/>
      <c r="U129" s="44"/>
      <c r="V129" s="44"/>
      <c r="W129" s="44"/>
      <c r="X129" s="44"/>
    </row>
    <row r="130" spans="4:24">
      <c r="D130" s="44"/>
      <c r="E130" s="44"/>
      <c r="F130" s="44"/>
      <c r="G130" s="44"/>
      <c r="H130" s="44"/>
      <c r="I130" s="44"/>
      <c r="J130" s="44"/>
      <c r="K130" s="44"/>
      <c r="L130" s="44"/>
      <c r="M130" s="44"/>
      <c r="N130" s="44"/>
      <c r="O130" s="44"/>
      <c r="P130" s="44"/>
      <c r="Q130" s="44"/>
      <c r="R130" s="44"/>
      <c r="S130" s="44"/>
      <c r="T130" s="44"/>
      <c r="U130" s="44"/>
      <c r="V130" s="44"/>
      <c r="W130" s="44"/>
      <c r="X130" s="44"/>
    </row>
    <row r="131" spans="4:24">
      <c r="D131" s="44"/>
      <c r="E131" s="44"/>
      <c r="F131" s="44"/>
      <c r="G131" s="44"/>
      <c r="H131" s="44"/>
      <c r="I131" s="44"/>
      <c r="J131" s="44"/>
      <c r="K131" s="44"/>
      <c r="L131" s="44"/>
      <c r="M131" s="44"/>
      <c r="N131" s="44"/>
      <c r="O131" s="44"/>
      <c r="P131" s="44"/>
      <c r="Q131" s="44"/>
      <c r="R131" s="44"/>
      <c r="S131" s="44"/>
      <c r="T131" s="44"/>
      <c r="U131" s="44"/>
      <c r="V131" s="44"/>
      <c r="W131" s="44"/>
      <c r="X131" s="44"/>
    </row>
  </sheetData>
  <sheetProtection selectLockedCells="1"/>
  <mergeCells count="613">
    <mergeCell ref="AX3:AY4"/>
    <mergeCell ref="U2:V3"/>
    <mergeCell ref="W2:X3"/>
    <mergeCell ref="AA4:AB4"/>
    <mergeCell ref="Q37:T38"/>
    <mergeCell ref="R39:S40"/>
    <mergeCell ref="T39:T40"/>
    <mergeCell ref="V39:W40"/>
    <mergeCell ref="X39:X40"/>
    <mergeCell ref="Y39:Z40"/>
    <mergeCell ref="AA39:AA40"/>
    <mergeCell ref="AB39:AC40"/>
    <mergeCell ref="AD39:AD40"/>
    <mergeCell ref="AC2:AD3"/>
    <mergeCell ref="AE2:AJ3"/>
    <mergeCell ref="Y4:Z4"/>
    <mergeCell ref="AV1:AW2"/>
    <mergeCell ref="Y5:Z5"/>
    <mergeCell ref="AA5:AB5"/>
    <mergeCell ref="AE5:AF5"/>
    <mergeCell ref="AH5:AI5"/>
    <mergeCell ref="AH4:AI4"/>
    <mergeCell ref="AD1:AG1"/>
    <mergeCell ref="AV3:AW4"/>
    <mergeCell ref="I2:J3"/>
    <mergeCell ref="K2:L3"/>
    <mergeCell ref="M2:N3"/>
    <mergeCell ref="O2:P3"/>
    <mergeCell ref="Q2:R3"/>
    <mergeCell ref="S2:T3"/>
    <mergeCell ref="A1:B1"/>
    <mergeCell ref="D1:F1"/>
    <mergeCell ref="L1:N1"/>
    <mergeCell ref="BM3:BN4"/>
    <mergeCell ref="BO3:BP4"/>
    <mergeCell ref="A4:B4"/>
    <mergeCell ref="C4:D4"/>
    <mergeCell ref="I4:J4"/>
    <mergeCell ref="K4:L4"/>
    <mergeCell ref="M4:N4"/>
    <mergeCell ref="O4:P4"/>
    <mergeCell ref="Q4:R4"/>
    <mergeCell ref="S4:T4"/>
    <mergeCell ref="AZ3:BA4"/>
    <mergeCell ref="BB3:BC4"/>
    <mergeCell ref="BD3:BE4"/>
    <mergeCell ref="BG3:BH4"/>
    <mergeCell ref="BI3:BJ4"/>
    <mergeCell ref="BK3:BL4"/>
    <mergeCell ref="Y2:Z3"/>
    <mergeCell ref="AA2:AB3"/>
    <mergeCell ref="AE4:AF4"/>
    <mergeCell ref="BG1:BH2"/>
    <mergeCell ref="A2:B3"/>
    <mergeCell ref="C2:D3"/>
    <mergeCell ref="E2:F3"/>
    <mergeCell ref="G2:H3"/>
    <mergeCell ref="O5:P5"/>
    <mergeCell ref="Q5:R5"/>
    <mergeCell ref="S5:T5"/>
    <mergeCell ref="BO5:BO6"/>
    <mergeCell ref="BB5:BB6"/>
    <mergeCell ref="BC5:BC6"/>
    <mergeCell ref="BD5:BD6"/>
    <mergeCell ref="Y6:Z6"/>
    <mergeCell ref="AA6:AB6"/>
    <mergeCell ref="AE6:AF6"/>
    <mergeCell ref="AH6:AI6"/>
    <mergeCell ref="AX5:AY6"/>
    <mergeCell ref="BP5:BP6"/>
    <mergeCell ref="A6:B6"/>
    <mergeCell ref="C6:D6"/>
    <mergeCell ref="I6:J6"/>
    <mergeCell ref="K6:L6"/>
    <mergeCell ref="M6:N6"/>
    <mergeCell ref="O6:P6"/>
    <mergeCell ref="Q6:R6"/>
    <mergeCell ref="S6:T6"/>
    <mergeCell ref="BG5:BH6"/>
    <mergeCell ref="BI5:BJ6"/>
    <mergeCell ref="BK5:BK6"/>
    <mergeCell ref="BL5:BL6"/>
    <mergeCell ref="BM5:BM6"/>
    <mergeCell ref="BN5:BN6"/>
    <mergeCell ref="AZ5:AZ6"/>
    <mergeCell ref="BA5:BA6"/>
    <mergeCell ref="BE5:BE6"/>
    <mergeCell ref="AV5:AW6"/>
    <mergeCell ref="A5:B5"/>
    <mergeCell ref="C5:D5"/>
    <mergeCell ref="I5:J5"/>
    <mergeCell ref="K5:L5"/>
    <mergeCell ref="M5:N5"/>
    <mergeCell ref="Q7:R7"/>
    <mergeCell ref="S7:T7"/>
    <mergeCell ref="Y7:Z7"/>
    <mergeCell ref="AA7:AB7"/>
    <mergeCell ref="AE7:AF7"/>
    <mergeCell ref="AH7:AI7"/>
    <mergeCell ref="A7:B7"/>
    <mergeCell ref="C7:D7"/>
    <mergeCell ref="I7:J7"/>
    <mergeCell ref="K7:L7"/>
    <mergeCell ref="M7:N7"/>
    <mergeCell ref="O7:P7"/>
    <mergeCell ref="BB7:BB8"/>
    <mergeCell ref="BC7:BC8"/>
    <mergeCell ref="BD7:BD8"/>
    <mergeCell ref="BE7:BE8"/>
    <mergeCell ref="AV7:AW8"/>
    <mergeCell ref="AX7:AY8"/>
    <mergeCell ref="Y8:Z8"/>
    <mergeCell ref="AA8:AB8"/>
    <mergeCell ref="AE8:AF8"/>
    <mergeCell ref="AH8:AI8"/>
    <mergeCell ref="A9:B9"/>
    <mergeCell ref="C9:D9"/>
    <mergeCell ref="I9:J9"/>
    <mergeCell ref="K9:L9"/>
    <mergeCell ref="M9:N9"/>
    <mergeCell ref="O9:P9"/>
    <mergeCell ref="BO7:BO8"/>
    <mergeCell ref="BP7:BP8"/>
    <mergeCell ref="A8:B8"/>
    <mergeCell ref="C8:D8"/>
    <mergeCell ref="I8:J8"/>
    <mergeCell ref="K8:L8"/>
    <mergeCell ref="M8:N8"/>
    <mergeCell ref="O8:P8"/>
    <mergeCell ref="Q8:R8"/>
    <mergeCell ref="S8:T8"/>
    <mergeCell ref="BG7:BH8"/>
    <mergeCell ref="BI7:BJ8"/>
    <mergeCell ref="BK7:BK8"/>
    <mergeCell ref="BL7:BL8"/>
    <mergeCell ref="BM7:BM8"/>
    <mergeCell ref="BN7:BN8"/>
    <mergeCell ref="AZ7:AZ8"/>
    <mergeCell ref="BA7:BA8"/>
    <mergeCell ref="Y10:Z10"/>
    <mergeCell ref="AA10:AB10"/>
    <mergeCell ref="AE10:AF10"/>
    <mergeCell ref="AH10:AI10"/>
    <mergeCell ref="Q9:R9"/>
    <mergeCell ref="S9:T9"/>
    <mergeCell ref="Y9:Z9"/>
    <mergeCell ref="AA9:AB9"/>
    <mergeCell ref="AE9:AF9"/>
    <mergeCell ref="AH9:AI9"/>
    <mergeCell ref="BO9:BO10"/>
    <mergeCell ref="BP9:BP10"/>
    <mergeCell ref="A10:B10"/>
    <mergeCell ref="C10:D10"/>
    <mergeCell ref="I10:J10"/>
    <mergeCell ref="K10:L10"/>
    <mergeCell ref="M10:N10"/>
    <mergeCell ref="O10:P10"/>
    <mergeCell ref="Q10:R10"/>
    <mergeCell ref="S10:T10"/>
    <mergeCell ref="BG9:BH10"/>
    <mergeCell ref="BI9:BJ10"/>
    <mergeCell ref="BK9:BK10"/>
    <mergeCell ref="BL9:BL10"/>
    <mergeCell ref="BM9:BM10"/>
    <mergeCell ref="BN9:BN10"/>
    <mergeCell ref="AZ9:AZ10"/>
    <mergeCell ref="BA9:BA10"/>
    <mergeCell ref="BB9:BB10"/>
    <mergeCell ref="BC9:BC10"/>
    <mergeCell ref="BD9:BD10"/>
    <mergeCell ref="BE9:BE10"/>
    <mergeCell ref="AV9:AW10"/>
    <mergeCell ref="AX9:AY10"/>
    <mergeCell ref="Q11:R11"/>
    <mergeCell ref="S11:T11"/>
    <mergeCell ref="Y11:Z11"/>
    <mergeCell ref="AA11:AB11"/>
    <mergeCell ref="AE11:AF11"/>
    <mergeCell ref="AH11:AI11"/>
    <mergeCell ref="A11:B11"/>
    <mergeCell ref="C11:D11"/>
    <mergeCell ref="I11:J11"/>
    <mergeCell ref="K11:L11"/>
    <mergeCell ref="M11:N11"/>
    <mergeCell ref="O11:P11"/>
    <mergeCell ref="BB11:BB12"/>
    <mergeCell ref="BC11:BC12"/>
    <mergeCell ref="BD11:BD12"/>
    <mergeCell ref="BE11:BE12"/>
    <mergeCell ref="AV11:AW12"/>
    <mergeCell ref="AX11:AY12"/>
    <mergeCell ref="Y12:Z12"/>
    <mergeCell ref="AA12:AB12"/>
    <mergeCell ref="AE12:AF12"/>
    <mergeCell ref="AH12:AI12"/>
    <mergeCell ref="A13:B13"/>
    <mergeCell ref="C13:D13"/>
    <mergeCell ref="I13:J13"/>
    <mergeCell ref="K13:L13"/>
    <mergeCell ref="M13:N13"/>
    <mergeCell ref="O13:P13"/>
    <mergeCell ref="BO11:BO12"/>
    <mergeCell ref="BP11:BP12"/>
    <mergeCell ref="A12:B12"/>
    <mergeCell ref="C12:D12"/>
    <mergeCell ref="I12:J12"/>
    <mergeCell ref="K12:L12"/>
    <mergeCell ref="M12:N12"/>
    <mergeCell ref="O12:P12"/>
    <mergeCell ref="Q12:R12"/>
    <mergeCell ref="S12:T12"/>
    <mergeCell ref="BG11:BH12"/>
    <mergeCell ref="BI11:BJ12"/>
    <mergeCell ref="BK11:BK12"/>
    <mergeCell ref="BL11:BL12"/>
    <mergeCell ref="BM11:BM12"/>
    <mergeCell ref="BN11:BN12"/>
    <mergeCell ref="AZ11:AZ12"/>
    <mergeCell ref="BA11:BA12"/>
    <mergeCell ref="BA13:BC14"/>
    <mergeCell ref="BD13:BE14"/>
    <mergeCell ref="BG13:BI14"/>
    <mergeCell ref="BJ13:BK14"/>
    <mergeCell ref="BL13:BN14"/>
    <mergeCell ref="BO13:BP14"/>
    <mergeCell ref="AV13:AX14"/>
    <mergeCell ref="AY13:AZ14"/>
    <mergeCell ref="Q14:R14"/>
    <mergeCell ref="S14:T14"/>
    <mergeCell ref="Y14:Z14"/>
    <mergeCell ref="AA14:AB14"/>
    <mergeCell ref="AE14:AF14"/>
    <mergeCell ref="AH14:AI14"/>
    <mergeCell ref="Q13:R13"/>
    <mergeCell ref="S13:T13"/>
    <mergeCell ref="Y13:Z13"/>
    <mergeCell ref="AA13:AB13"/>
    <mergeCell ref="AE13:AF13"/>
    <mergeCell ref="AH13:AI13"/>
    <mergeCell ref="A14:B14"/>
    <mergeCell ref="C14:D14"/>
    <mergeCell ref="I14:J14"/>
    <mergeCell ref="K14:L14"/>
    <mergeCell ref="M14:N14"/>
    <mergeCell ref="O14:P14"/>
    <mergeCell ref="Q15:R15"/>
    <mergeCell ref="S15:T15"/>
    <mergeCell ref="Y15:Z15"/>
    <mergeCell ref="BO15:BP16"/>
    <mergeCell ref="AV15:AX16"/>
    <mergeCell ref="AY15:AZ16"/>
    <mergeCell ref="Q16:R16"/>
    <mergeCell ref="S16:T16"/>
    <mergeCell ref="Y16:Z16"/>
    <mergeCell ref="AA16:AB16"/>
    <mergeCell ref="AA15:AB15"/>
    <mergeCell ref="A15:B15"/>
    <mergeCell ref="C15:D15"/>
    <mergeCell ref="I15:J15"/>
    <mergeCell ref="K15:L15"/>
    <mergeCell ref="M15:N15"/>
    <mergeCell ref="O15:P15"/>
    <mergeCell ref="BA15:BC16"/>
    <mergeCell ref="BD15:BE16"/>
    <mergeCell ref="A16:B16"/>
    <mergeCell ref="C16:D16"/>
    <mergeCell ref="I16:J16"/>
    <mergeCell ref="K16:L16"/>
    <mergeCell ref="M16:N16"/>
    <mergeCell ref="O16:P16"/>
    <mergeCell ref="A17:B17"/>
    <mergeCell ref="C17:D17"/>
    <mergeCell ref="I17:J17"/>
    <mergeCell ref="K17:L17"/>
    <mergeCell ref="M17:N17"/>
    <mergeCell ref="O17:P17"/>
    <mergeCell ref="BG15:BI16"/>
    <mergeCell ref="BJ15:BK16"/>
    <mergeCell ref="BL15:BN16"/>
    <mergeCell ref="BA17:BC18"/>
    <mergeCell ref="BD17:BE18"/>
    <mergeCell ref="BG17:BI18"/>
    <mergeCell ref="BJ17:BK18"/>
    <mergeCell ref="BL17:BN18"/>
    <mergeCell ref="A18:B18"/>
    <mergeCell ref="C18:D18"/>
    <mergeCell ref="I18:J18"/>
    <mergeCell ref="K18:L18"/>
    <mergeCell ref="M18:N18"/>
    <mergeCell ref="O18:P18"/>
    <mergeCell ref="BO19:BP20"/>
    <mergeCell ref="AV19:AX20"/>
    <mergeCell ref="AY19:AZ20"/>
    <mergeCell ref="Q20:R20"/>
    <mergeCell ref="S20:T20"/>
    <mergeCell ref="Y20:Z20"/>
    <mergeCell ref="AA20:AB20"/>
    <mergeCell ref="AA19:AB19"/>
    <mergeCell ref="BO17:BP18"/>
    <mergeCell ref="AV17:AX18"/>
    <mergeCell ref="AY17:AZ18"/>
    <mergeCell ref="Q18:R18"/>
    <mergeCell ref="S18:T18"/>
    <mergeCell ref="Y18:Z18"/>
    <mergeCell ref="AA18:AB18"/>
    <mergeCell ref="Q17:R17"/>
    <mergeCell ref="S17:T17"/>
    <mergeCell ref="Y17:Z17"/>
    <mergeCell ref="AA17:AB17"/>
    <mergeCell ref="M19:N19"/>
    <mergeCell ref="O19:P19"/>
    <mergeCell ref="BA19:BC20"/>
    <mergeCell ref="BD19:BE20"/>
    <mergeCell ref="A20:B20"/>
    <mergeCell ref="C20:D20"/>
    <mergeCell ref="I20:J20"/>
    <mergeCell ref="K20:L20"/>
    <mergeCell ref="M20:N20"/>
    <mergeCell ref="O20:P20"/>
    <mergeCell ref="Q19:R19"/>
    <mergeCell ref="S19:T19"/>
    <mergeCell ref="Y19:Z19"/>
    <mergeCell ref="A21:B21"/>
    <mergeCell ref="C21:D21"/>
    <mergeCell ref="I21:J21"/>
    <mergeCell ref="K21:L21"/>
    <mergeCell ref="M21:N21"/>
    <mergeCell ref="O21:P21"/>
    <mergeCell ref="BG19:BI20"/>
    <mergeCell ref="BJ19:BK20"/>
    <mergeCell ref="BL19:BN20"/>
    <mergeCell ref="BA21:BC22"/>
    <mergeCell ref="BD21:BE22"/>
    <mergeCell ref="BG21:BI22"/>
    <mergeCell ref="BJ21:BK22"/>
    <mergeCell ref="BL21:BN22"/>
    <mergeCell ref="A22:B22"/>
    <mergeCell ref="C22:D22"/>
    <mergeCell ref="I22:J22"/>
    <mergeCell ref="K22:L22"/>
    <mergeCell ref="M22:N22"/>
    <mergeCell ref="O22:P22"/>
    <mergeCell ref="A19:B19"/>
    <mergeCell ref="C19:D19"/>
    <mergeCell ref="I19:J19"/>
    <mergeCell ref="K19:L19"/>
    <mergeCell ref="BO21:BP22"/>
    <mergeCell ref="AV21:AX22"/>
    <mergeCell ref="AY21:AZ22"/>
    <mergeCell ref="Q22:R22"/>
    <mergeCell ref="S22:T22"/>
    <mergeCell ref="Y22:Z22"/>
    <mergeCell ref="AA22:AB22"/>
    <mergeCell ref="Q21:R21"/>
    <mergeCell ref="S21:T21"/>
    <mergeCell ref="Y21:Z21"/>
    <mergeCell ref="AA21:AB21"/>
    <mergeCell ref="A24:B24"/>
    <mergeCell ref="C24:D24"/>
    <mergeCell ref="I24:J24"/>
    <mergeCell ref="K24:L24"/>
    <mergeCell ref="M24:N24"/>
    <mergeCell ref="O24:P24"/>
    <mergeCell ref="BG23:BI24"/>
    <mergeCell ref="Q23:R23"/>
    <mergeCell ref="S23:T23"/>
    <mergeCell ref="Y23:Z23"/>
    <mergeCell ref="A23:B23"/>
    <mergeCell ref="C23:D23"/>
    <mergeCell ref="I23:J23"/>
    <mergeCell ref="K23:L23"/>
    <mergeCell ref="M23:N23"/>
    <mergeCell ref="O23:P23"/>
    <mergeCell ref="BJ23:BK24"/>
    <mergeCell ref="BL23:BN24"/>
    <mergeCell ref="BO23:BP24"/>
    <mergeCell ref="AV23:AX24"/>
    <mergeCell ref="AY23:AZ24"/>
    <mergeCell ref="Q24:R24"/>
    <mergeCell ref="S24:T24"/>
    <mergeCell ref="Y24:Z24"/>
    <mergeCell ref="AA24:AB24"/>
    <mergeCell ref="AA23:AB23"/>
    <mergeCell ref="BA23:BC24"/>
    <mergeCell ref="BD23:BE24"/>
    <mergeCell ref="BD25:BE26"/>
    <mergeCell ref="BG25:BI26"/>
    <mergeCell ref="BJ25:BK26"/>
    <mergeCell ref="BL25:BN26"/>
    <mergeCell ref="BO25:BP26"/>
    <mergeCell ref="AV25:AX26"/>
    <mergeCell ref="AY25:AZ26"/>
    <mergeCell ref="Q26:R26"/>
    <mergeCell ref="S26:T26"/>
    <mergeCell ref="Y26:Z26"/>
    <mergeCell ref="AA26:AB26"/>
    <mergeCell ref="Q25:R25"/>
    <mergeCell ref="S25:T25"/>
    <mergeCell ref="Y25:Z25"/>
    <mergeCell ref="AA25:AB25"/>
    <mergeCell ref="O28:P28"/>
    <mergeCell ref="A27:B27"/>
    <mergeCell ref="C27:D27"/>
    <mergeCell ref="I27:J27"/>
    <mergeCell ref="K27:L27"/>
    <mergeCell ref="M27:N27"/>
    <mergeCell ref="O27:P27"/>
    <mergeCell ref="BA25:BC26"/>
    <mergeCell ref="A25:B25"/>
    <mergeCell ref="C25:D25"/>
    <mergeCell ref="I25:J25"/>
    <mergeCell ref="K25:L25"/>
    <mergeCell ref="M25:N25"/>
    <mergeCell ref="O25:P25"/>
    <mergeCell ref="Q28:R28"/>
    <mergeCell ref="S28:T28"/>
    <mergeCell ref="Y28:Z28"/>
    <mergeCell ref="Q29:R29"/>
    <mergeCell ref="S29:T29"/>
    <mergeCell ref="Y29:Z29"/>
    <mergeCell ref="AA28:AB28"/>
    <mergeCell ref="BM29:BN30"/>
    <mergeCell ref="A26:B26"/>
    <mergeCell ref="C26:D26"/>
    <mergeCell ref="I26:J26"/>
    <mergeCell ref="K26:L26"/>
    <mergeCell ref="M26:N26"/>
    <mergeCell ref="O26:P26"/>
    <mergeCell ref="AV27:AW28"/>
    <mergeCell ref="BG27:BH28"/>
    <mergeCell ref="Q27:R27"/>
    <mergeCell ref="S27:T27"/>
    <mergeCell ref="Y27:Z27"/>
    <mergeCell ref="AA27:AB27"/>
    <mergeCell ref="A28:B28"/>
    <mergeCell ref="C28:D28"/>
    <mergeCell ref="I28:J28"/>
    <mergeCell ref="K28:L28"/>
    <mergeCell ref="Y30:Z30"/>
    <mergeCell ref="AA30:AB30"/>
    <mergeCell ref="M28:N28"/>
    <mergeCell ref="BO29:BP30"/>
    <mergeCell ref="A30:B30"/>
    <mergeCell ref="C30:D30"/>
    <mergeCell ref="I30:J30"/>
    <mergeCell ref="K30:L30"/>
    <mergeCell ref="M30:N30"/>
    <mergeCell ref="O30:P30"/>
    <mergeCell ref="Q30:R30"/>
    <mergeCell ref="S30:T30"/>
    <mergeCell ref="AZ29:BA30"/>
    <mergeCell ref="BB29:BC30"/>
    <mergeCell ref="BD29:BE30"/>
    <mergeCell ref="BG29:BH30"/>
    <mergeCell ref="BI29:BJ30"/>
    <mergeCell ref="BK29:BL30"/>
    <mergeCell ref="A29:B29"/>
    <mergeCell ref="C29:D29"/>
    <mergeCell ref="I29:J29"/>
    <mergeCell ref="K29:L29"/>
    <mergeCell ref="M29:N29"/>
    <mergeCell ref="AV29:AW30"/>
    <mergeCell ref="AX29:AY30"/>
    <mergeCell ref="O29:P29"/>
    <mergeCell ref="AA29:AB29"/>
    <mergeCell ref="M31:N31"/>
    <mergeCell ref="Y31:Z31"/>
    <mergeCell ref="BK31:BK32"/>
    <mergeCell ref="BL31:BL32"/>
    <mergeCell ref="BM31:BM32"/>
    <mergeCell ref="A31:B31"/>
    <mergeCell ref="C31:D31"/>
    <mergeCell ref="E31:F31"/>
    <mergeCell ref="G31:H31"/>
    <mergeCell ref="I31:J31"/>
    <mergeCell ref="K31:L31"/>
    <mergeCell ref="AV31:AW32"/>
    <mergeCell ref="AV33:AW34"/>
    <mergeCell ref="AX33:AY34"/>
    <mergeCell ref="AZ33:AZ34"/>
    <mergeCell ref="BA33:BA34"/>
    <mergeCell ref="BB33:BB34"/>
    <mergeCell ref="BC33:BC34"/>
    <mergeCell ref="BN31:BN32"/>
    <mergeCell ref="BO31:BO32"/>
    <mergeCell ref="BP31:BP32"/>
    <mergeCell ref="BB31:BB32"/>
    <mergeCell ref="BC31:BC32"/>
    <mergeCell ref="BD31:BD32"/>
    <mergeCell ref="BE31:BE32"/>
    <mergeCell ref="BG31:BH32"/>
    <mergeCell ref="BI31:BJ32"/>
    <mergeCell ref="AX31:AY32"/>
    <mergeCell ref="BO33:BO34"/>
    <mergeCell ref="AZ31:AZ32"/>
    <mergeCell ref="BA31:BA32"/>
    <mergeCell ref="BM35:BM36"/>
    <mergeCell ref="BN35:BN36"/>
    <mergeCell ref="BO35:BO36"/>
    <mergeCell ref="BP33:BP34"/>
    <mergeCell ref="BD33:BD34"/>
    <mergeCell ref="BE33:BE34"/>
    <mergeCell ref="BG33:BH34"/>
    <mergeCell ref="BI33:BJ34"/>
    <mergeCell ref="BK33:BK34"/>
    <mergeCell ref="BL33:BL34"/>
    <mergeCell ref="B36:E37"/>
    <mergeCell ref="B38:B39"/>
    <mergeCell ref="C38:I39"/>
    <mergeCell ref="J38:K39"/>
    <mergeCell ref="L37:N37"/>
    <mergeCell ref="L38:M39"/>
    <mergeCell ref="N38:N39"/>
    <mergeCell ref="BP35:BP36"/>
    <mergeCell ref="BC35:BC36"/>
    <mergeCell ref="BD35:BD36"/>
    <mergeCell ref="BE35:BE36"/>
    <mergeCell ref="BG35:BH36"/>
    <mergeCell ref="BI35:BJ36"/>
    <mergeCell ref="BK35:BK36"/>
    <mergeCell ref="AV35:AW36"/>
    <mergeCell ref="AX35:AY36"/>
    <mergeCell ref="AZ35:AZ36"/>
    <mergeCell ref="BA35:BA36"/>
    <mergeCell ref="BB35:BB36"/>
    <mergeCell ref="A34:G35"/>
    <mergeCell ref="H34:U35"/>
    <mergeCell ref="BL35:BL36"/>
    <mergeCell ref="BM33:BM34"/>
    <mergeCell ref="BN33:BN34"/>
    <mergeCell ref="BA37:BA38"/>
    <mergeCell ref="BB37:BB38"/>
    <mergeCell ref="BC37:BC38"/>
    <mergeCell ref="BD37:BD38"/>
    <mergeCell ref="BE37:BE38"/>
    <mergeCell ref="BG37:BH38"/>
    <mergeCell ref="AV37:AW38"/>
    <mergeCell ref="AX37:AY38"/>
    <mergeCell ref="AZ37:AZ38"/>
    <mergeCell ref="BD39:BE40"/>
    <mergeCell ref="BG39:BI40"/>
    <mergeCell ref="BP37:BP38"/>
    <mergeCell ref="BI37:BJ38"/>
    <mergeCell ref="BK37:BK38"/>
    <mergeCell ref="BL37:BL38"/>
    <mergeCell ref="BM37:BM38"/>
    <mergeCell ref="BN37:BN38"/>
    <mergeCell ref="BO37:BO38"/>
    <mergeCell ref="BO41:BP42"/>
    <mergeCell ref="AV41:AX42"/>
    <mergeCell ref="AY41:AZ42"/>
    <mergeCell ref="BA41:BC42"/>
    <mergeCell ref="BD41:BE42"/>
    <mergeCell ref="BL43:BN44"/>
    <mergeCell ref="BO43:BP44"/>
    <mergeCell ref="BG43:BI44"/>
    <mergeCell ref="B40:B41"/>
    <mergeCell ref="C40:I41"/>
    <mergeCell ref="J40:K41"/>
    <mergeCell ref="B42:B43"/>
    <mergeCell ref="C42:I43"/>
    <mergeCell ref="J42:K43"/>
    <mergeCell ref="L40:M41"/>
    <mergeCell ref="N40:N41"/>
    <mergeCell ref="L42:M43"/>
    <mergeCell ref="BJ39:BK40"/>
    <mergeCell ref="BL39:BN40"/>
    <mergeCell ref="BO39:BP40"/>
    <mergeCell ref="AV39:AX40"/>
    <mergeCell ref="AY39:AZ40"/>
    <mergeCell ref="BA39:BC40"/>
    <mergeCell ref="BG41:BI42"/>
    <mergeCell ref="AV43:AX44"/>
    <mergeCell ref="AY43:AZ44"/>
    <mergeCell ref="BA43:BC44"/>
    <mergeCell ref="BD43:BE44"/>
    <mergeCell ref="N42:N43"/>
    <mergeCell ref="R42:AD43"/>
    <mergeCell ref="BJ45:BK46"/>
    <mergeCell ref="BL45:BN46"/>
    <mergeCell ref="BJ43:BK44"/>
    <mergeCell ref="BJ41:BK42"/>
    <mergeCell ref="BL41:BN42"/>
    <mergeCell ref="BO45:BP46"/>
    <mergeCell ref="AV45:AX46"/>
    <mergeCell ref="AY45:AZ46"/>
    <mergeCell ref="BA45:BC46"/>
    <mergeCell ref="BD45:BE46"/>
    <mergeCell ref="BA47:BC48"/>
    <mergeCell ref="BD47:BE48"/>
    <mergeCell ref="BG47:BI48"/>
    <mergeCell ref="BJ47:BK48"/>
    <mergeCell ref="BL47:BN48"/>
    <mergeCell ref="BO47:BP48"/>
    <mergeCell ref="AV47:AX48"/>
    <mergeCell ref="AY47:AZ48"/>
    <mergeCell ref="BG45:BI46"/>
    <mergeCell ref="BA49:BC50"/>
    <mergeCell ref="BD49:BE50"/>
    <mergeCell ref="BG49:BI50"/>
    <mergeCell ref="BJ49:BK50"/>
    <mergeCell ref="BL49:BN50"/>
    <mergeCell ref="BO49:BP50"/>
    <mergeCell ref="AV49:AX50"/>
    <mergeCell ref="AY49:AZ50"/>
    <mergeCell ref="BA51:BC52"/>
    <mergeCell ref="BD51:BE52"/>
    <mergeCell ref="BG51:BI52"/>
    <mergeCell ref="BJ51:BK52"/>
    <mergeCell ref="BL51:BN52"/>
    <mergeCell ref="BO51:BP52"/>
    <mergeCell ref="AV51:AX52"/>
    <mergeCell ref="AY51:AZ52"/>
  </mergeCells>
  <phoneticPr fontId="2"/>
  <dataValidations count="3">
    <dataValidation type="list" allowBlank="1" showInputMessage="1" showErrorMessage="1" sqref="AM34:AM52 AB51:AB52 K51:K52 W51:W52" xr:uid="{CAABC668-CF35-4E21-9966-90748A337523}">
      <formula1>$E$98:$E$128</formula1>
    </dataValidation>
    <dataValidation type="list" allowBlank="1" showInputMessage="1" showErrorMessage="1" sqref="T51:T52 AK51:AK52 B51:B52 H51:H52 N51:N52 Z51:Z52" xr:uid="{161B54E5-28CB-4378-AE52-4A32F9E45AE9}">
      <formula1>$D$98:$D$109</formula1>
    </dataValidation>
    <dataValidation imeMode="off" allowBlank="1" showInputMessage="1" showErrorMessage="1" sqref="E4:H30 U4:X30" xr:uid="{A3133C6C-5A50-4A0A-937A-CC0710BE4EE8}"/>
  </dataValidations>
  <pageMargins left="0.7" right="0.7" top="0.75" bottom="0.75" header="0.3" footer="0.3"/>
  <pageSetup paperSize="9" scale="47" orientation="landscape" horizontalDpi="4294967292" verticalDpi="4294967292" copies="3" r:id="rId1"/>
  <rowBreaks count="1" manualBreakCount="1">
    <brk id="52" max="16383" man="1"/>
  </rowBreaks>
  <colBreaks count="1" manualBreakCount="1">
    <brk id="46"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658B1-0C9E-49AF-89F9-2FA03F961255}">
  <sheetPr>
    <tabColor theme="7" tint="0.39997558519241921"/>
    <pageSetUpPr fitToPage="1"/>
  </sheetPr>
  <dimension ref="A1:BQ131"/>
  <sheetViews>
    <sheetView topLeftCell="A16" zoomScale="130" zoomScaleNormal="130" workbookViewId="0">
      <selection activeCell="R41" sqref="R41"/>
    </sheetView>
  </sheetViews>
  <sheetFormatPr defaultColWidth="13" defaultRowHeight="14.4"/>
  <cols>
    <col min="1" max="47" width="3.296875" style="21" customWidth="1"/>
    <col min="48" max="56" width="4.796875" style="21" customWidth="1"/>
    <col min="57" max="57" width="5.796875" style="21" customWidth="1"/>
    <col min="58" max="58" width="2.296875" style="31" customWidth="1"/>
    <col min="59" max="67" width="4.796875" style="21" customWidth="1"/>
    <col min="68" max="68" width="5.69921875" style="21" customWidth="1"/>
    <col min="69" max="16384" width="13" style="21"/>
  </cols>
  <sheetData>
    <row r="1" spans="1:68" ht="12" customHeight="1">
      <c r="A1" s="383">
        <f ca="1">EOMONTH(A4,-1)+1</f>
        <v>44593</v>
      </c>
      <c r="B1" s="384"/>
      <c r="C1" s="1" t="s">
        <v>0</v>
      </c>
      <c r="D1" s="385">
        <f ca="1">L1/C31</f>
        <v>11.5</v>
      </c>
      <c r="E1" s="385"/>
      <c r="F1" s="386"/>
      <c r="G1" s="52" t="s">
        <v>57</v>
      </c>
      <c r="H1" s="53"/>
      <c r="I1" s="53"/>
      <c r="J1" s="54"/>
      <c r="K1" s="49"/>
      <c r="L1" s="387">
        <f ca="1">VLOOKUP(A1,支援効果集計!$E$4:$F$15,2,FALSE)</f>
        <v>276</v>
      </c>
      <c r="M1" s="387"/>
      <c r="N1" s="388"/>
      <c r="O1" s="50" t="s">
        <v>56</v>
      </c>
      <c r="P1" s="51"/>
      <c r="Q1" s="51"/>
      <c r="R1" s="55"/>
      <c r="S1" s="48"/>
      <c r="T1" s="56"/>
      <c r="U1" s="2"/>
      <c r="V1" s="2"/>
      <c r="W1" s="2"/>
      <c r="X1" s="2"/>
      <c r="Y1" s="2"/>
      <c r="Z1" s="4"/>
      <c r="AA1" s="5" t="s">
        <v>1</v>
      </c>
      <c r="AB1" s="58" t="s">
        <v>61</v>
      </c>
      <c r="AC1" s="5"/>
      <c r="AD1" s="441" t="str">
        <f>RIGHT(支援効果集計!B2,1)</f>
        <v>6</v>
      </c>
      <c r="AE1" s="441"/>
      <c r="AF1" s="441"/>
      <c r="AG1" s="441"/>
      <c r="AH1" s="11" t="s">
        <v>2</v>
      </c>
      <c r="AI1" s="3"/>
      <c r="AJ1" s="2"/>
      <c r="AK1" s="75"/>
      <c r="AL1" s="76"/>
      <c r="AM1" s="75"/>
      <c r="AN1" s="76"/>
      <c r="AO1" s="75"/>
      <c r="AP1" s="76"/>
      <c r="AQ1" s="75"/>
      <c r="AR1" s="76"/>
      <c r="AS1" s="75"/>
      <c r="AT1" s="76"/>
      <c r="AU1" s="18"/>
      <c r="AV1" s="438" t="s">
        <v>46</v>
      </c>
      <c r="AW1" s="439"/>
      <c r="AX1" s="19"/>
      <c r="AY1" s="18"/>
      <c r="AZ1" s="18"/>
      <c r="BA1" s="18"/>
      <c r="BB1" s="18"/>
      <c r="BC1" s="18"/>
      <c r="BD1" s="18"/>
      <c r="BE1" s="18"/>
      <c r="BF1" s="20"/>
      <c r="BG1" s="438" t="s">
        <v>47</v>
      </c>
      <c r="BH1" s="439"/>
      <c r="BI1" s="18"/>
      <c r="BJ1" s="18"/>
      <c r="BK1" s="18"/>
      <c r="BL1" s="18"/>
      <c r="BM1" s="18"/>
      <c r="BN1" s="18"/>
      <c r="BO1" s="18"/>
      <c r="BP1" s="18"/>
    </row>
    <row r="2" spans="1:68" ht="12" customHeight="1" thickBot="1">
      <c r="A2" s="413" t="s">
        <v>3</v>
      </c>
      <c r="B2" s="414"/>
      <c r="C2" s="404" t="s">
        <v>4</v>
      </c>
      <c r="D2" s="404"/>
      <c r="E2" s="394" t="s">
        <v>5</v>
      </c>
      <c r="F2" s="404"/>
      <c r="G2" s="404" t="s">
        <v>6</v>
      </c>
      <c r="H2" s="404"/>
      <c r="I2" s="404" t="s">
        <v>7</v>
      </c>
      <c r="J2" s="404"/>
      <c r="K2" s="404" t="s">
        <v>8</v>
      </c>
      <c r="L2" s="404"/>
      <c r="M2" s="404" t="s">
        <v>9</v>
      </c>
      <c r="N2" s="404"/>
      <c r="O2" s="404" t="s">
        <v>10</v>
      </c>
      <c r="P2" s="404"/>
      <c r="Q2" s="404" t="s">
        <v>11</v>
      </c>
      <c r="R2" s="404"/>
      <c r="S2" s="404" t="s">
        <v>23</v>
      </c>
      <c r="T2" s="405"/>
      <c r="U2" s="394" t="s">
        <v>12</v>
      </c>
      <c r="V2" s="395"/>
      <c r="W2" s="396" t="s">
        <v>63</v>
      </c>
      <c r="X2" s="397"/>
      <c r="Y2" s="400" t="s">
        <v>77</v>
      </c>
      <c r="Z2" s="401"/>
      <c r="AA2" s="371" t="s">
        <v>13</v>
      </c>
      <c r="AB2" s="372"/>
      <c r="AC2" s="451" t="s">
        <v>79</v>
      </c>
      <c r="AD2" s="401"/>
      <c r="AE2" s="432" t="s">
        <v>78</v>
      </c>
      <c r="AF2" s="433"/>
      <c r="AG2" s="433"/>
      <c r="AH2" s="433"/>
      <c r="AI2" s="433"/>
      <c r="AJ2" s="434"/>
      <c r="AK2" s="81"/>
      <c r="AL2" s="81"/>
      <c r="AM2" s="202"/>
      <c r="AN2" s="202"/>
      <c r="AO2" s="202"/>
      <c r="AP2" s="202"/>
      <c r="AQ2" s="202"/>
      <c r="AR2" s="202"/>
      <c r="AS2" s="202"/>
      <c r="AT2" s="202"/>
      <c r="AU2" s="18"/>
      <c r="AV2" s="440"/>
      <c r="AW2" s="440"/>
      <c r="AX2" s="22"/>
      <c r="AY2" s="18"/>
      <c r="AZ2" s="18"/>
      <c r="BA2" s="18"/>
      <c r="BB2" s="18"/>
      <c r="BC2" s="18"/>
      <c r="BD2" s="18"/>
      <c r="BE2" s="18"/>
      <c r="BF2" s="20"/>
      <c r="BG2" s="440"/>
      <c r="BH2" s="440"/>
      <c r="BI2" s="23"/>
      <c r="BJ2" s="18"/>
      <c r="BK2" s="18"/>
      <c r="BL2" s="18"/>
      <c r="BM2" s="18"/>
      <c r="BN2" s="18"/>
      <c r="BO2" s="18"/>
      <c r="BP2" s="18"/>
    </row>
    <row r="3" spans="1:68" ht="12" customHeight="1">
      <c r="A3" s="413"/>
      <c r="B3" s="414"/>
      <c r="C3" s="404"/>
      <c r="D3" s="404"/>
      <c r="E3" s="394"/>
      <c r="F3" s="404"/>
      <c r="G3" s="404"/>
      <c r="H3" s="404"/>
      <c r="I3" s="404"/>
      <c r="J3" s="404"/>
      <c r="K3" s="404"/>
      <c r="L3" s="404"/>
      <c r="M3" s="404"/>
      <c r="N3" s="404"/>
      <c r="O3" s="404"/>
      <c r="P3" s="404"/>
      <c r="Q3" s="404"/>
      <c r="R3" s="404"/>
      <c r="S3" s="404"/>
      <c r="T3" s="405"/>
      <c r="U3" s="394"/>
      <c r="V3" s="395"/>
      <c r="W3" s="398"/>
      <c r="X3" s="399"/>
      <c r="Y3" s="402"/>
      <c r="Z3" s="403"/>
      <c r="AA3" s="373"/>
      <c r="AB3" s="374"/>
      <c r="AC3" s="402"/>
      <c r="AD3" s="403"/>
      <c r="AE3" s="435"/>
      <c r="AF3" s="436"/>
      <c r="AG3" s="436"/>
      <c r="AH3" s="436"/>
      <c r="AI3" s="436"/>
      <c r="AJ3" s="437"/>
      <c r="AK3" s="81"/>
      <c r="AL3" s="81"/>
      <c r="AM3" s="202"/>
      <c r="AN3" s="202"/>
      <c r="AO3" s="202"/>
      <c r="AP3" s="202"/>
      <c r="AQ3" s="202"/>
      <c r="AR3" s="202"/>
      <c r="AS3" s="202"/>
      <c r="AT3" s="202"/>
      <c r="AU3" s="12"/>
      <c r="AV3" s="429" t="s">
        <v>28</v>
      </c>
      <c r="AW3" s="418"/>
      <c r="AX3" s="418">
        <f ca="1">AY13*AY21</f>
        <v>276</v>
      </c>
      <c r="AY3" s="419"/>
      <c r="AZ3" s="421" t="s">
        <v>29</v>
      </c>
      <c r="BA3" s="422"/>
      <c r="BB3" s="425" t="s">
        <v>30</v>
      </c>
      <c r="BC3" s="422"/>
      <c r="BD3" s="425" t="s">
        <v>31</v>
      </c>
      <c r="BE3" s="427"/>
      <c r="BF3" s="24"/>
      <c r="BG3" s="429" t="s">
        <v>28</v>
      </c>
      <c r="BH3" s="418"/>
      <c r="BI3" s="418">
        <f ca="1">BJ13*BJ21</f>
        <v>276</v>
      </c>
      <c r="BJ3" s="419"/>
      <c r="BK3" s="421" t="s">
        <v>29</v>
      </c>
      <c r="BL3" s="422"/>
      <c r="BM3" s="425" t="s">
        <v>30</v>
      </c>
      <c r="BN3" s="422"/>
      <c r="BO3" s="425" t="s">
        <v>31</v>
      </c>
      <c r="BP3" s="427"/>
    </row>
    <row r="4" spans="1:68" ht="12" customHeight="1">
      <c r="A4" s="406" cm="1">
        <f t="array" aca="1" ref="A4" ca="1">INDIRECT("'期'!"&amp;$A$32&amp;ROW())</f>
        <v>44593</v>
      </c>
      <c r="B4" s="407"/>
      <c r="C4" s="391">
        <f ca="1">IF(A4="","",1)</f>
        <v>1</v>
      </c>
      <c r="D4" s="408"/>
      <c r="E4" s="62">
        <v>4</v>
      </c>
      <c r="F4" s="63">
        <v>7</v>
      </c>
      <c r="G4" s="62">
        <v>4</v>
      </c>
      <c r="H4" s="63">
        <v>5</v>
      </c>
      <c r="I4" s="409">
        <f>IFERROR(Q4/O4,"")</f>
        <v>0.81818181818181823</v>
      </c>
      <c r="J4" s="410"/>
      <c r="K4" s="411">
        <f ca="1">IFERROR(O4/C4,"")</f>
        <v>11</v>
      </c>
      <c r="L4" s="411"/>
      <c r="M4" s="412">
        <f ca="1">IFERROR(Q4/C4,"")</f>
        <v>9</v>
      </c>
      <c r="N4" s="412"/>
      <c r="O4" s="389">
        <f>E4+F4</f>
        <v>11</v>
      </c>
      <c r="P4" s="390"/>
      <c r="Q4" s="391">
        <f>H4+G4</f>
        <v>9</v>
      </c>
      <c r="R4" s="391"/>
      <c r="S4" s="392">
        <f ca="1">L1-Q4</f>
        <v>267</v>
      </c>
      <c r="T4" s="393"/>
      <c r="U4" s="122"/>
      <c r="V4" s="123"/>
      <c r="W4" s="129">
        <v>3</v>
      </c>
      <c r="X4" s="130">
        <v>3</v>
      </c>
      <c r="Y4" s="364" t="s">
        <v>224</v>
      </c>
      <c r="Z4" s="365"/>
      <c r="AA4" s="430" t="s">
        <v>164</v>
      </c>
      <c r="AB4" s="431"/>
      <c r="AC4" s="194"/>
      <c r="AD4" s="68"/>
      <c r="AE4" s="442" t="s">
        <v>14</v>
      </c>
      <c r="AF4" s="443"/>
      <c r="AG4" s="79" t="s">
        <v>15</v>
      </c>
      <c r="AH4" s="442" t="s">
        <v>14</v>
      </c>
      <c r="AI4" s="443"/>
      <c r="AJ4" s="79" t="s">
        <v>15</v>
      </c>
      <c r="AK4" s="80"/>
      <c r="AL4" s="80"/>
      <c r="AM4" s="201"/>
      <c r="AN4" s="201"/>
      <c r="AO4" s="201"/>
      <c r="AP4" s="201"/>
      <c r="AQ4" s="201"/>
      <c r="AR4" s="201"/>
      <c r="AS4" s="201"/>
      <c r="AT4" s="201"/>
      <c r="AU4" s="13"/>
      <c r="AV4" s="366"/>
      <c r="AW4" s="367"/>
      <c r="AX4" s="367"/>
      <c r="AY4" s="420"/>
      <c r="AZ4" s="423"/>
      <c r="BA4" s="424"/>
      <c r="BB4" s="426"/>
      <c r="BC4" s="424"/>
      <c r="BD4" s="426"/>
      <c r="BE4" s="428"/>
      <c r="BF4" s="25"/>
      <c r="BG4" s="366"/>
      <c r="BH4" s="367"/>
      <c r="BI4" s="367"/>
      <c r="BJ4" s="420"/>
      <c r="BK4" s="423"/>
      <c r="BL4" s="424"/>
      <c r="BM4" s="426"/>
      <c r="BN4" s="424"/>
      <c r="BO4" s="426"/>
      <c r="BP4" s="428"/>
    </row>
    <row r="5" spans="1:68" ht="12" customHeight="1">
      <c r="A5" s="453" cm="1">
        <f t="array" aca="1" ref="A5" ca="1">INDIRECT("'期'!"&amp;$A$32&amp;ROW())</f>
        <v>44594</v>
      </c>
      <c r="B5" s="454"/>
      <c r="C5" s="455">
        <f ca="1">IF(A5="","",C4+1)</f>
        <v>2</v>
      </c>
      <c r="D5" s="456"/>
      <c r="E5" s="64">
        <v>6</v>
      </c>
      <c r="F5" s="65">
        <v>4</v>
      </c>
      <c r="G5" s="64">
        <v>4</v>
      </c>
      <c r="H5" s="65">
        <v>2</v>
      </c>
      <c r="I5" s="457">
        <f t="shared" ref="I5:I30" si="0">IFERROR(Q5/O5,"")</f>
        <v>0.7142857142857143</v>
      </c>
      <c r="J5" s="457"/>
      <c r="K5" s="412">
        <f t="shared" ref="K5:K30" ca="1" si="1">IFERROR(O5/C5,"")</f>
        <v>10.5</v>
      </c>
      <c r="L5" s="412"/>
      <c r="M5" s="412">
        <f t="shared" ref="M5:M30" ca="1" si="2">IFERROR(Q5/C5,"")</f>
        <v>7.5</v>
      </c>
      <c r="N5" s="412"/>
      <c r="O5" s="458">
        <f>O4+E5+F5</f>
        <v>21</v>
      </c>
      <c r="P5" s="459"/>
      <c r="Q5" s="458">
        <f>Q4+H5+G5</f>
        <v>15</v>
      </c>
      <c r="R5" s="459"/>
      <c r="S5" s="455">
        <f ca="1">$L$1-Q5</f>
        <v>261</v>
      </c>
      <c r="T5" s="458"/>
      <c r="U5" s="124"/>
      <c r="V5" s="125"/>
      <c r="W5" s="131">
        <v>3</v>
      </c>
      <c r="X5" s="132">
        <v>3</v>
      </c>
      <c r="Y5" s="379" t="s">
        <v>164</v>
      </c>
      <c r="Z5" s="380"/>
      <c r="AA5" s="381" t="s">
        <v>170</v>
      </c>
      <c r="AB5" s="382"/>
      <c r="AC5" s="195"/>
      <c r="AD5" s="69"/>
      <c r="AE5" s="377"/>
      <c r="AF5" s="378"/>
      <c r="AG5" s="197"/>
      <c r="AH5" s="377"/>
      <c r="AI5" s="378"/>
      <c r="AJ5" s="197"/>
      <c r="AK5" s="80"/>
      <c r="AL5" s="80"/>
      <c r="AM5" s="201"/>
      <c r="AN5" s="201"/>
      <c r="AO5" s="201"/>
      <c r="AP5" s="201"/>
      <c r="AQ5" s="201"/>
      <c r="AR5" s="201"/>
      <c r="AS5" s="201"/>
      <c r="AT5" s="201"/>
      <c r="AU5" s="13"/>
      <c r="AV5" s="366" t="s">
        <v>32</v>
      </c>
      <c r="AW5" s="367"/>
      <c r="AX5" s="447">
        <f>SUM(G4:H11)</f>
        <v>76</v>
      </c>
      <c r="AY5" s="448"/>
      <c r="AZ5" s="366" t="s">
        <v>51</v>
      </c>
      <c r="BA5" s="452">
        <f>AVERAGE(G4:H11)*2</f>
        <v>9.5</v>
      </c>
      <c r="BB5" s="367" t="s">
        <v>51</v>
      </c>
      <c r="BC5" s="415">
        <f>AVERAGE(I4:J11)</f>
        <v>0.81166946748342106</v>
      </c>
      <c r="BD5" s="367" t="s">
        <v>51</v>
      </c>
      <c r="BE5" s="417">
        <f>SUM(U4:V11)/AX5</f>
        <v>0</v>
      </c>
      <c r="BF5" s="25"/>
      <c r="BG5" s="366" t="s">
        <v>32</v>
      </c>
      <c r="BH5" s="367"/>
      <c r="BI5" s="447">
        <f>SUM(G12:H17)</f>
        <v>68</v>
      </c>
      <c r="BJ5" s="448"/>
      <c r="BK5" s="366" t="s">
        <v>51</v>
      </c>
      <c r="BL5" s="445">
        <f>BA5</f>
        <v>9.5</v>
      </c>
      <c r="BM5" s="367" t="s">
        <v>51</v>
      </c>
      <c r="BN5" s="446">
        <f>BC5</f>
        <v>0.81166946748342106</v>
      </c>
      <c r="BO5" s="367" t="s">
        <v>51</v>
      </c>
      <c r="BP5" s="444">
        <f>BE5</f>
        <v>0</v>
      </c>
    </row>
    <row r="6" spans="1:68" ht="12" customHeight="1">
      <c r="A6" s="453" cm="1">
        <f t="array" aca="1" ref="A6" ca="1">INDIRECT("'期'!"&amp;$A$32&amp;ROW())</f>
        <v>44595</v>
      </c>
      <c r="B6" s="454"/>
      <c r="C6" s="455">
        <f t="shared" ref="C6:C30" ca="1" si="3">IF(A6="","",C5+1)</f>
        <v>3</v>
      </c>
      <c r="D6" s="456"/>
      <c r="E6" s="64">
        <v>3</v>
      </c>
      <c r="F6" s="65">
        <v>6</v>
      </c>
      <c r="G6" s="64">
        <v>2</v>
      </c>
      <c r="H6" s="65">
        <v>6</v>
      </c>
      <c r="I6" s="457">
        <f t="shared" si="0"/>
        <v>0.76666666666666672</v>
      </c>
      <c r="J6" s="457"/>
      <c r="K6" s="412">
        <f t="shared" ca="1" si="1"/>
        <v>10</v>
      </c>
      <c r="L6" s="412"/>
      <c r="M6" s="412">
        <f t="shared" ca="1" si="2"/>
        <v>7.666666666666667</v>
      </c>
      <c r="N6" s="412"/>
      <c r="O6" s="458">
        <f t="shared" ref="O6:O30" si="4">O5+E6+F6</f>
        <v>30</v>
      </c>
      <c r="P6" s="459"/>
      <c r="Q6" s="458">
        <f t="shared" ref="Q6:Q30" si="5">Q5+H6+G6</f>
        <v>23</v>
      </c>
      <c r="R6" s="459"/>
      <c r="S6" s="455">
        <f t="shared" ref="S6:S30" ca="1" si="6">$L$1-Q6</f>
        <v>253</v>
      </c>
      <c r="T6" s="458"/>
      <c r="U6" s="124"/>
      <c r="V6" s="125"/>
      <c r="W6" s="131">
        <v>3</v>
      </c>
      <c r="X6" s="132">
        <v>3</v>
      </c>
      <c r="Y6" s="379" t="s">
        <v>170</v>
      </c>
      <c r="Z6" s="380"/>
      <c r="AA6" s="381" t="s">
        <v>163</v>
      </c>
      <c r="AB6" s="382"/>
      <c r="AC6" s="195"/>
      <c r="AD6" s="69"/>
      <c r="AE6" s="375"/>
      <c r="AF6" s="376"/>
      <c r="AG6" s="198"/>
      <c r="AH6" s="375"/>
      <c r="AI6" s="376"/>
      <c r="AJ6" s="198"/>
      <c r="AK6" s="80"/>
      <c r="AL6" s="80"/>
      <c r="AM6" s="201"/>
      <c r="AN6" s="201"/>
      <c r="AO6" s="201"/>
      <c r="AP6" s="201"/>
      <c r="AQ6" s="201"/>
      <c r="AR6" s="201"/>
      <c r="AS6" s="201"/>
      <c r="AT6" s="201"/>
      <c r="AU6" s="13"/>
      <c r="AV6" s="366"/>
      <c r="AW6" s="367"/>
      <c r="AX6" s="449"/>
      <c r="AY6" s="450"/>
      <c r="AZ6" s="366"/>
      <c r="BA6" s="452"/>
      <c r="BB6" s="367"/>
      <c r="BC6" s="416"/>
      <c r="BD6" s="367"/>
      <c r="BE6" s="417"/>
      <c r="BF6" s="25"/>
      <c r="BG6" s="366"/>
      <c r="BH6" s="367"/>
      <c r="BI6" s="449"/>
      <c r="BJ6" s="450"/>
      <c r="BK6" s="366"/>
      <c r="BL6" s="445"/>
      <c r="BM6" s="367"/>
      <c r="BN6" s="446"/>
      <c r="BO6" s="367"/>
      <c r="BP6" s="444"/>
    </row>
    <row r="7" spans="1:68" ht="12" customHeight="1">
      <c r="A7" s="453" cm="1">
        <f t="array" aca="1" ref="A7" ca="1">INDIRECT("'期'!"&amp;$A$32&amp;ROW())</f>
        <v>44596</v>
      </c>
      <c r="B7" s="454"/>
      <c r="C7" s="455">
        <f t="shared" ca="1" si="3"/>
        <v>4</v>
      </c>
      <c r="D7" s="456"/>
      <c r="E7" s="64">
        <v>6</v>
      </c>
      <c r="F7" s="65">
        <v>3</v>
      </c>
      <c r="G7" s="64">
        <v>5</v>
      </c>
      <c r="H7" s="65">
        <v>2</v>
      </c>
      <c r="I7" s="457">
        <f t="shared" si="0"/>
        <v>0.76923076923076927</v>
      </c>
      <c r="J7" s="457"/>
      <c r="K7" s="412">
        <f t="shared" ca="1" si="1"/>
        <v>9.75</v>
      </c>
      <c r="L7" s="412"/>
      <c r="M7" s="412">
        <f t="shared" ca="1" si="2"/>
        <v>7.5</v>
      </c>
      <c r="N7" s="412"/>
      <c r="O7" s="458">
        <f t="shared" si="4"/>
        <v>39</v>
      </c>
      <c r="P7" s="459"/>
      <c r="Q7" s="458">
        <f t="shared" si="5"/>
        <v>30</v>
      </c>
      <c r="R7" s="459"/>
      <c r="S7" s="455">
        <f t="shared" ca="1" si="6"/>
        <v>246</v>
      </c>
      <c r="T7" s="458"/>
      <c r="U7" s="126"/>
      <c r="V7" s="125"/>
      <c r="W7" s="131">
        <v>3</v>
      </c>
      <c r="X7" s="132">
        <v>3</v>
      </c>
      <c r="Y7" s="379"/>
      <c r="Z7" s="380"/>
      <c r="AA7" s="381"/>
      <c r="AB7" s="382"/>
      <c r="AC7" s="195"/>
      <c r="AD7" s="69"/>
      <c r="AE7" s="375"/>
      <c r="AF7" s="376"/>
      <c r="AG7" s="198"/>
      <c r="AH7" s="375"/>
      <c r="AI7" s="376"/>
      <c r="AJ7" s="198"/>
      <c r="AK7" s="80"/>
      <c r="AL7" s="80"/>
      <c r="AM7" s="201"/>
      <c r="AN7" s="201"/>
      <c r="AO7" s="201"/>
      <c r="AP7" s="201"/>
      <c r="AQ7" s="201"/>
      <c r="AR7" s="201"/>
      <c r="AS7" s="201"/>
      <c r="AT7" s="201"/>
      <c r="AU7" s="13"/>
      <c r="AV7" s="366" t="s">
        <v>33</v>
      </c>
      <c r="AW7" s="367"/>
      <c r="AX7" s="460">
        <f ca="1">AX3-AX5</f>
        <v>200</v>
      </c>
      <c r="AY7" s="461"/>
      <c r="AZ7" s="366" t="s">
        <v>52</v>
      </c>
      <c r="BA7" s="445">
        <f>BL7</f>
        <v>11.333333333333334</v>
      </c>
      <c r="BB7" s="367" t="s">
        <v>52</v>
      </c>
      <c r="BC7" s="464">
        <f>BN7</f>
        <v>0.91946115453301058</v>
      </c>
      <c r="BD7" s="367" t="s">
        <v>52</v>
      </c>
      <c r="BE7" s="444">
        <f>BP7</f>
        <v>0</v>
      </c>
      <c r="BF7" s="25"/>
      <c r="BG7" s="366" t="s">
        <v>33</v>
      </c>
      <c r="BH7" s="367"/>
      <c r="BI7" s="460">
        <f ca="1">BI3-BI5</f>
        <v>208</v>
      </c>
      <c r="BJ7" s="461"/>
      <c r="BK7" s="366" t="s">
        <v>52</v>
      </c>
      <c r="BL7" s="452">
        <f>AVERAGE(G12:H17)*2</f>
        <v>11.333333333333334</v>
      </c>
      <c r="BM7" s="367" t="s">
        <v>52</v>
      </c>
      <c r="BN7" s="463">
        <f>AVERAGE(I12:J17)</f>
        <v>0.91946115453301058</v>
      </c>
      <c r="BO7" s="367" t="s">
        <v>52</v>
      </c>
      <c r="BP7" s="417">
        <f>SUM(U12:V17)/BI5</f>
        <v>0</v>
      </c>
    </row>
    <row r="8" spans="1:68" ht="12" customHeight="1">
      <c r="A8" s="453" cm="1">
        <f t="array" aca="1" ref="A8" ca="1">INDIRECT("'期'!"&amp;$A$32&amp;ROW())</f>
        <v>44597</v>
      </c>
      <c r="B8" s="454"/>
      <c r="C8" s="455">
        <f t="shared" ca="1" si="3"/>
        <v>5</v>
      </c>
      <c r="D8" s="456"/>
      <c r="E8" s="64">
        <v>6</v>
      </c>
      <c r="F8" s="65">
        <v>9</v>
      </c>
      <c r="G8" s="64">
        <v>6</v>
      </c>
      <c r="H8" s="65">
        <v>9</v>
      </c>
      <c r="I8" s="457">
        <f t="shared" si="0"/>
        <v>0.83333333333333337</v>
      </c>
      <c r="J8" s="457"/>
      <c r="K8" s="412">
        <f t="shared" ca="1" si="1"/>
        <v>10.8</v>
      </c>
      <c r="L8" s="412"/>
      <c r="M8" s="412">
        <f t="shared" ca="1" si="2"/>
        <v>9</v>
      </c>
      <c r="N8" s="412"/>
      <c r="O8" s="458">
        <f t="shared" si="4"/>
        <v>54</v>
      </c>
      <c r="P8" s="459"/>
      <c r="Q8" s="458">
        <f t="shared" si="5"/>
        <v>45</v>
      </c>
      <c r="R8" s="459"/>
      <c r="S8" s="455">
        <f t="shared" ca="1" si="6"/>
        <v>231</v>
      </c>
      <c r="T8" s="458"/>
      <c r="U8" s="124"/>
      <c r="V8" s="125"/>
      <c r="W8" s="131">
        <v>4</v>
      </c>
      <c r="X8" s="132">
        <v>4</v>
      </c>
      <c r="Y8" s="379"/>
      <c r="Z8" s="380"/>
      <c r="AA8" s="381"/>
      <c r="AB8" s="382"/>
      <c r="AC8" s="195"/>
      <c r="AD8" s="69"/>
      <c r="AE8" s="375"/>
      <c r="AF8" s="376"/>
      <c r="AG8" s="198"/>
      <c r="AH8" s="375"/>
      <c r="AI8" s="376"/>
      <c r="AJ8" s="198"/>
      <c r="AK8" s="80"/>
      <c r="AL8" s="80"/>
      <c r="AM8" s="201"/>
      <c r="AN8" s="201"/>
      <c r="AO8" s="201"/>
      <c r="AP8" s="201"/>
      <c r="AQ8" s="201"/>
      <c r="AR8" s="201"/>
      <c r="AS8" s="201"/>
      <c r="AT8" s="201"/>
      <c r="AU8" s="13"/>
      <c r="AV8" s="366"/>
      <c r="AW8" s="367"/>
      <c r="AX8" s="426"/>
      <c r="AY8" s="462"/>
      <c r="AZ8" s="366"/>
      <c r="BA8" s="445"/>
      <c r="BB8" s="367"/>
      <c r="BC8" s="464"/>
      <c r="BD8" s="367"/>
      <c r="BE8" s="444"/>
      <c r="BF8" s="24"/>
      <c r="BG8" s="366"/>
      <c r="BH8" s="367"/>
      <c r="BI8" s="426"/>
      <c r="BJ8" s="462"/>
      <c r="BK8" s="366"/>
      <c r="BL8" s="452"/>
      <c r="BM8" s="367"/>
      <c r="BN8" s="463"/>
      <c r="BO8" s="367"/>
      <c r="BP8" s="417"/>
    </row>
    <row r="9" spans="1:68" ht="12" customHeight="1">
      <c r="A9" s="453" cm="1">
        <f t="array" aca="1" ref="A9" ca="1">INDIRECT("'期'!"&amp;$A$32&amp;ROW())</f>
        <v>44599</v>
      </c>
      <c r="B9" s="454"/>
      <c r="C9" s="455">
        <f t="shared" ca="1" si="3"/>
        <v>6</v>
      </c>
      <c r="D9" s="456"/>
      <c r="E9" s="64">
        <v>4</v>
      </c>
      <c r="F9" s="65">
        <v>5</v>
      </c>
      <c r="G9" s="64">
        <v>4</v>
      </c>
      <c r="H9" s="65">
        <v>4</v>
      </c>
      <c r="I9" s="457">
        <f t="shared" si="0"/>
        <v>0.84126984126984128</v>
      </c>
      <c r="J9" s="457"/>
      <c r="K9" s="412">
        <f t="shared" ca="1" si="1"/>
        <v>10.5</v>
      </c>
      <c r="L9" s="412"/>
      <c r="M9" s="412">
        <f t="shared" ca="1" si="2"/>
        <v>8.8333333333333339</v>
      </c>
      <c r="N9" s="412"/>
      <c r="O9" s="458">
        <f t="shared" si="4"/>
        <v>63</v>
      </c>
      <c r="P9" s="459"/>
      <c r="Q9" s="458">
        <f t="shared" si="5"/>
        <v>53</v>
      </c>
      <c r="R9" s="459"/>
      <c r="S9" s="455">
        <f t="shared" ca="1" si="6"/>
        <v>223</v>
      </c>
      <c r="T9" s="458"/>
      <c r="U9" s="124"/>
      <c r="V9" s="125"/>
      <c r="W9" s="131">
        <v>2</v>
      </c>
      <c r="X9" s="132">
        <v>2</v>
      </c>
      <c r="Y9" s="379"/>
      <c r="Z9" s="380"/>
      <c r="AA9" s="381"/>
      <c r="AB9" s="382"/>
      <c r="AC9" s="195"/>
      <c r="AD9" s="69"/>
      <c r="AE9" s="375"/>
      <c r="AF9" s="376"/>
      <c r="AG9" s="198"/>
      <c r="AH9" s="375"/>
      <c r="AI9" s="376"/>
      <c r="AJ9" s="198"/>
      <c r="AK9" s="80"/>
      <c r="AL9" s="80"/>
      <c r="AM9" s="201"/>
      <c r="AN9" s="201"/>
      <c r="AO9" s="201"/>
      <c r="AP9" s="201"/>
      <c r="AQ9" s="201"/>
      <c r="AR9" s="201"/>
      <c r="AS9" s="201"/>
      <c r="AT9" s="201"/>
      <c r="AU9" s="13"/>
      <c r="AV9" s="366" t="s">
        <v>34</v>
      </c>
      <c r="AW9" s="367"/>
      <c r="AX9" s="447">
        <f ca="1">C31</f>
        <v>24</v>
      </c>
      <c r="AY9" s="448"/>
      <c r="AZ9" s="366" t="s">
        <v>53</v>
      </c>
      <c r="BA9" s="445">
        <f>BA35</f>
        <v>10.833333333333334</v>
      </c>
      <c r="BB9" s="367" t="s">
        <v>53</v>
      </c>
      <c r="BC9" s="464">
        <f>BC35</f>
        <v>0.94374024008060731</v>
      </c>
      <c r="BD9" s="367" t="s">
        <v>53</v>
      </c>
      <c r="BE9" s="444">
        <f>BE35</f>
        <v>0</v>
      </c>
      <c r="BF9" s="25"/>
      <c r="BG9" s="366" t="s">
        <v>34</v>
      </c>
      <c r="BH9" s="367"/>
      <c r="BI9" s="447">
        <f ca="1">C31-6-2</f>
        <v>16</v>
      </c>
      <c r="BJ9" s="448"/>
      <c r="BK9" s="366" t="s">
        <v>53</v>
      </c>
      <c r="BL9" s="445">
        <f>BA35</f>
        <v>10.833333333333334</v>
      </c>
      <c r="BM9" s="367" t="s">
        <v>53</v>
      </c>
      <c r="BN9" s="464">
        <f>BC35</f>
        <v>0.94374024008060731</v>
      </c>
      <c r="BO9" s="367" t="s">
        <v>53</v>
      </c>
      <c r="BP9" s="444">
        <f>BE35</f>
        <v>0</v>
      </c>
    </row>
    <row r="10" spans="1:68" ht="12" customHeight="1">
      <c r="A10" s="453" cm="1">
        <f t="array" aca="1" ref="A10" ca="1">INDIRECT("'期'!"&amp;$A$32&amp;ROW())</f>
        <v>44600</v>
      </c>
      <c r="B10" s="454"/>
      <c r="C10" s="455">
        <f t="shared" ca="1" si="3"/>
        <v>7</v>
      </c>
      <c r="D10" s="456"/>
      <c r="E10" s="64">
        <v>5</v>
      </c>
      <c r="F10" s="65">
        <v>7</v>
      </c>
      <c r="G10" s="64">
        <v>5</v>
      </c>
      <c r="H10" s="65">
        <v>7</v>
      </c>
      <c r="I10" s="457">
        <f t="shared" si="0"/>
        <v>0.8666666666666667</v>
      </c>
      <c r="J10" s="457"/>
      <c r="K10" s="412">
        <f t="shared" ca="1" si="1"/>
        <v>10.714285714285714</v>
      </c>
      <c r="L10" s="412"/>
      <c r="M10" s="412">
        <f t="shared" ca="1" si="2"/>
        <v>9.2857142857142865</v>
      </c>
      <c r="N10" s="412"/>
      <c r="O10" s="458">
        <f t="shared" si="4"/>
        <v>75</v>
      </c>
      <c r="P10" s="459"/>
      <c r="Q10" s="458">
        <f t="shared" si="5"/>
        <v>65</v>
      </c>
      <c r="R10" s="459"/>
      <c r="S10" s="455">
        <f t="shared" ca="1" si="6"/>
        <v>211</v>
      </c>
      <c r="T10" s="458"/>
      <c r="U10" s="124"/>
      <c r="V10" s="125"/>
      <c r="W10" s="131">
        <v>2</v>
      </c>
      <c r="X10" s="132">
        <v>2</v>
      </c>
      <c r="Y10" s="379" t="s">
        <v>228</v>
      </c>
      <c r="Z10" s="380"/>
      <c r="AA10" s="381" t="s">
        <v>164</v>
      </c>
      <c r="AB10" s="382"/>
      <c r="AC10" s="195"/>
      <c r="AD10" s="69"/>
      <c r="AE10" s="375"/>
      <c r="AF10" s="376"/>
      <c r="AG10" s="198"/>
      <c r="AH10" s="375"/>
      <c r="AI10" s="376"/>
      <c r="AJ10" s="198"/>
      <c r="AK10" s="80"/>
      <c r="AL10" s="80"/>
      <c r="AM10" s="201"/>
      <c r="AN10" s="201"/>
      <c r="AO10" s="201"/>
      <c r="AP10" s="201"/>
      <c r="AQ10" s="201"/>
      <c r="AR10" s="201"/>
      <c r="AS10" s="201"/>
      <c r="AT10" s="201"/>
      <c r="AU10" s="13"/>
      <c r="AV10" s="366"/>
      <c r="AW10" s="367"/>
      <c r="AX10" s="449"/>
      <c r="AY10" s="450"/>
      <c r="AZ10" s="366"/>
      <c r="BA10" s="445"/>
      <c r="BB10" s="367"/>
      <c r="BC10" s="464"/>
      <c r="BD10" s="367"/>
      <c r="BE10" s="444"/>
      <c r="BF10" s="25"/>
      <c r="BG10" s="366"/>
      <c r="BH10" s="367"/>
      <c r="BI10" s="449"/>
      <c r="BJ10" s="450"/>
      <c r="BK10" s="366"/>
      <c r="BL10" s="445"/>
      <c r="BM10" s="367"/>
      <c r="BN10" s="464"/>
      <c r="BO10" s="367"/>
      <c r="BP10" s="444"/>
    </row>
    <row r="11" spans="1:68" ht="12" customHeight="1">
      <c r="A11" s="453" cm="1">
        <f t="array" aca="1" ref="A11" ca="1">INDIRECT("'期'!"&amp;$A$32&amp;ROW())</f>
        <v>44601</v>
      </c>
      <c r="B11" s="454"/>
      <c r="C11" s="455">
        <f t="shared" ca="1" si="3"/>
        <v>8</v>
      </c>
      <c r="D11" s="456"/>
      <c r="E11" s="64">
        <v>5</v>
      </c>
      <c r="F11" s="65">
        <v>6</v>
      </c>
      <c r="G11" s="64">
        <v>5</v>
      </c>
      <c r="H11" s="65">
        <v>6</v>
      </c>
      <c r="I11" s="457">
        <f t="shared" si="0"/>
        <v>0.88372093023255816</v>
      </c>
      <c r="J11" s="457"/>
      <c r="K11" s="412">
        <f t="shared" ca="1" si="1"/>
        <v>10.75</v>
      </c>
      <c r="L11" s="412"/>
      <c r="M11" s="412">
        <f t="shared" ca="1" si="2"/>
        <v>9.5</v>
      </c>
      <c r="N11" s="412"/>
      <c r="O11" s="458">
        <f t="shared" si="4"/>
        <v>86</v>
      </c>
      <c r="P11" s="459"/>
      <c r="Q11" s="458">
        <f t="shared" si="5"/>
        <v>76</v>
      </c>
      <c r="R11" s="459"/>
      <c r="S11" s="455">
        <f t="shared" ca="1" si="6"/>
        <v>200</v>
      </c>
      <c r="T11" s="458"/>
      <c r="U11" s="124"/>
      <c r="V11" s="125"/>
      <c r="W11" s="131">
        <v>5</v>
      </c>
      <c r="X11" s="132">
        <v>5</v>
      </c>
      <c r="Y11" s="379"/>
      <c r="Z11" s="380"/>
      <c r="AA11" s="381"/>
      <c r="AB11" s="382"/>
      <c r="AC11" s="195"/>
      <c r="AD11" s="69"/>
      <c r="AE11" s="375"/>
      <c r="AF11" s="376"/>
      <c r="AG11" s="198"/>
      <c r="AH11" s="375"/>
      <c r="AI11" s="376"/>
      <c r="AJ11" s="198"/>
      <c r="AK11" s="80"/>
      <c r="AL11" s="80"/>
      <c r="AM11" s="201"/>
      <c r="AN11" s="201"/>
      <c r="AO11" s="201"/>
      <c r="AP11" s="201"/>
      <c r="AQ11" s="201"/>
      <c r="AR11" s="201"/>
      <c r="AS11" s="201"/>
      <c r="AT11" s="201"/>
      <c r="AU11" s="13"/>
      <c r="AV11" s="590" t="s">
        <v>50</v>
      </c>
      <c r="AW11" s="591"/>
      <c r="AX11" s="465">
        <f ca="1">AX7/AX9</f>
        <v>8.3333333333333339</v>
      </c>
      <c r="AY11" s="466"/>
      <c r="AZ11" s="366" t="s">
        <v>54</v>
      </c>
      <c r="BA11" s="446">
        <f>BL37</f>
        <v>10.75</v>
      </c>
      <c r="BB11" s="367" t="s">
        <v>54</v>
      </c>
      <c r="BC11" s="464">
        <f>BN37</f>
        <v>0.9544205767696452</v>
      </c>
      <c r="BD11" s="367" t="s">
        <v>54</v>
      </c>
      <c r="BE11" s="444">
        <f>BP37</f>
        <v>0</v>
      </c>
      <c r="BF11" s="25"/>
      <c r="BG11" s="590" t="s">
        <v>50</v>
      </c>
      <c r="BH11" s="591"/>
      <c r="BI11" s="465">
        <f ca="1">BI7/BI9</f>
        <v>13</v>
      </c>
      <c r="BJ11" s="466"/>
      <c r="BK11" s="366" t="s">
        <v>54</v>
      </c>
      <c r="BL11" s="446">
        <f>BL37</f>
        <v>10.75</v>
      </c>
      <c r="BM11" s="367" t="s">
        <v>54</v>
      </c>
      <c r="BN11" s="464">
        <f>BN37</f>
        <v>0.9544205767696452</v>
      </c>
      <c r="BO11" s="367" t="s">
        <v>54</v>
      </c>
      <c r="BP11" s="444">
        <f>BP37</f>
        <v>0</v>
      </c>
    </row>
    <row r="12" spans="1:68" ht="12" customHeight="1" thickBot="1">
      <c r="A12" s="453" cm="1">
        <f t="array" aca="1" ref="A12" ca="1">INDIRECT("'期'!"&amp;$A$32&amp;ROW())</f>
        <v>44602</v>
      </c>
      <c r="B12" s="454"/>
      <c r="C12" s="455">
        <f t="shared" ca="1" si="3"/>
        <v>9</v>
      </c>
      <c r="D12" s="456"/>
      <c r="E12" s="64">
        <v>5</v>
      </c>
      <c r="F12" s="65">
        <v>7</v>
      </c>
      <c r="G12" s="64">
        <v>5</v>
      </c>
      <c r="H12" s="65">
        <v>7</v>
      </c>
      <c r="I12" s="457">
        <f t="shared" si="0"/>
        <v>0.89795918367346939</v>
      </c>
      <c r="J12" s="457"/>
      <c r="K12" s="412">
        <f t="shared" ca="1" si="1"/>
        <v>10.888888888888889</v>
      </c>
      <c r="L12" s="412"/>
      <c r="M12" s="412">
        <f t="shared" ca="1" si="2"/>
        <v>9.7777777777777786</v>
      </c>
      <c r="N12" s="412"/>
      <c r="O12" s="458">
        <f t="shared" si="4"/>
        <v>98</v>
      </c>
      <c r="P12" s="459"/>
      <c r="Q12" s="458">
        <f t="shared" si="5"/>
        <v>88</v>
      </c>
      <c r="R12" s="459"/>
      <c r="S12" s="455">
        <f t="shared" ca="1" si="6"/>
        <v>188</v>
      </c>
      <c r="T12" s="458"/>
      <c r="U12" s="124"/>
      <c r="V12" s="125"/>
      <c r="W12" s="131">
        <v>4</v>
      </c>
      <c r="X12" s="132">
        <v>4</v>
      </c>
      <c r="Y12" s="379"/>
      <c r="Z12" s="380"/>
      <c r="AA12" s="381"/>
      <c r="AB12" s="382"/>
      <c r="AC12" s="195"/>
      <c r="AD12" s="69"/>
      <c r="AE12" s="375"/>
      <c r="AF12" s="376"/>
      <c r="AG12" s="198"/>
      <c r="AH12" s="375"/>
      <c r="AI12" s="376"/>
      <c r="AJ12" s="198"/>
      <c r="AK12" s="80"/>
      <c r="AL12" s="80"/>
      <c r="AM12" s="201"/>
      <c r="AN12" s="201"/>
      <c r="AO12" s="201"/>
      <c r="AP12" s="201"/>
      <c r="AQ12" s="201"/>
      <c r="AR12" s="201"/>
      <c r="AS12" s="201"/>
      <c r="AT12" s="201"/>
      <c r="AU12" s="13"/>
      <c r="AV12" s="592"/>
      <c r="AW12" s="593"/>
      <c r="AX12" s="467"/>
      <c r="AY12" s="468"/>
      <c r="AZ12" s="471"/>
      <c r="BA12" s="472"/>
      <c r="BB12" s="469"/>
      <c r="BC12" s="473"/>
      <c r="BD12" s="469"/>
      <c r="BE12" s="470"/>
      <c r="BF12" s="25"/>
      <c r="BG12" s="592"/>
      <c r="BH12" s="593"/>
      <c r="BI12" s="467"/>
      <c r="BJ12" s="468"/>
      <c r="BK12" s="471"/>
      <c r="BL12" s="472"/>
      <c r="BM12" s="469"/>
      <c r="BN12" s="473"/>
      <c r="BO12" s="469"/>
      <c r="BP12" s="470"/>
    </row>
    <row r="13" spans="1:68" ht="12" customHeight="1">
      <c r="A13" s="453" cm="1">
        <f t="array" aca="1" ref="A13" ca="1">INDIRECT("'期'!"&amp;$A$32&amp;ROW())</f>
        <v>44603</v>
      </c>
      <c r="B13" s="454"/>
      <c r="C13" s="455">
        <f t="shared" ca="1" si="3"/>
        <v>10</v>
      </c>
      <c r="D13" s="456"/>
      <c r="E13" s="64">
        <v>6</v>
      </c>
      <c r="F13" s="65">
        <v>2</v>
      </c>
      <c r="G13" s="64">
        <v>6</v>
      </c>
      <c r="H13" s="65">
        <v>2</v>
      </c>
      <c r="I13" s="457">
        <f t="shared" si="0"/>
        <v>0.90566037735849059</v>
      </c>
      <c r="J13" s="457"/>
      <c r="K13" s="412">
        <f t="shared" ca="1" si="1"/>
        <v>10.6</v>
      </c>
      <c r="L13" s="412"/>
      <c r="M13" s="480">
        <f t="shared" ca="1" si="2"/>
        <v>9.6</v>
      </c>
      <c r="N13" s="480"/>
      <c r="O13" s="458">
        <f t="shared" si="4"/>
        <v>106</v>
      </c>
      <c r="P13" s="459"/>
      <c r="Q13" s="458">
        <f t="shared" si="5"/>
        <v>96</v>
      </c>
      <c r="R13" s="459"/>
      <c r="S13" s="455">
        <f t="shared" ca="1" si="6"/>
        <v>180</v>
      </c>
      <c r="T13" s="458"/>
      <c r="U13" s="124"/>
      <c r="V13" s="125"/>
      <c r="W13" s="131">
        <v>4</v>
      </c>
      <c r="X13" s="132">
        <v>4</v>
      </c>
      <c r="Y13" s="379"/>
      <c r="Z13" s="380"/>
      <c r="AA13" s="381"/>
      <c r="AB13" s="382"/>
      <c r="AC13" s="195"/>
      <c r="AD13" s="69"/>
      <c r="AE13" s="375"/>
      <c r="AF13" s="376"/>
      <c r="AG13" s="198"/>
      <c r="AH13" s="375"/>
      <c r="AI13" s="376"/>
      <c r="AJ13" s="198"/>
      <c r="AK13" s="80"/>
      <c r="AL13" s="80"/>
      <c r="AM13" s="201"/>
      <c r="AN13" s="201"/>
      <c r="AO13" s="201"/>
      <c r="AP13" s="201"/>
      <c r="AQ13" s="201"/>
      <c r="AR13" s="201"/>
      <c r="AS13" s="201"/>
      <c r="AT13" s="201"/>
      <c r="AU13" s="13"/>
      <c r="AV13" s="429" t="s">
        <v>35</v>
      </c>
      <c r="AW13" s="418"/>
      <c r="AX13" s="418"/>
      <c r="AY13" s="418">
        <f ca="1">D1</f>
        <v>11.5</v>
      </c>
      <c r="AZ13" s="479"/>
      <c r="BA13" s="481" t="s">
        <v>65</v>
      </c>
      <c r="BB13" s="479"/>
      <c r="BC13" s="479"/>
      <c r="BD13" s="474">
        <v>1.66</v>
      </c>
      <c r="BE13" s="475"/>
      <c r="BF13" s="24"/>
      <c r="BG13" s="429" t="s">
        <v>35</v>
      </c>
      <c r="BH13" s="418"/>
      <c r="BI13" s="418"/>
      <c r="BJ13" s="418">
        <f ca="1">AY13</f>
        <v>11.5</v>
      </c>
      <c r="BK13" s="479"/>
      <c r="BL13" s="479" t="s">
        <v>36</v>
      </c>
      <c r="BM13" s="479"/>
      <c r="BN13" s="479"/>
      <c r="BO13" s="474">
        <v>1.66</v>
      </c>
      <c r="BP13" s="475"/>
    </row>
    <row r="14" spans="1:68" ht="12" customHeight="1">
      <c r="A14" s="453" cm="1">
        <f t="array" aca="1" ref="A14" ca="1">INDIRECT("'期'!"&amp;$A$32&amp;ROW())</f>
        <v>44604</v>
      </c>
      <c r="B14" s="454"/>
      <c r="C14" s="455">
        <f t="shared" ca="1" si="3"/>
        <v>11</v>
      </c>
      <c r="D14" s="456"/>
      <c r="E14" s="64">
        <v>6</v>
      </c>
      <c r="F14" s="65">
        <v>9</v>
      </c>
      <c r="G14" s="64">
        <v>6</v>
      </c>
      <c r="H14" s="65">
        <v>9</v>
      </c>
      <c r="I14" s="457">
        <f t="shared" si="0"/>
        <v>0.9173553719008265</v>
      </c>
      <c r="J14" s="457"/>
      <c r="K14" s="412">
        <f t="shared" ca="1" si="1"/>
        <v>11</v>
      </c>
      <c r="L14" s="412"/>
      <c r="M14" s="412">
        <f t="shared" ca="1" si="2"/>
        <v>10.090909090909092</v>
      </c>
      <c r="N14" s="412"/>
      <c r="O14" s="458">
        <f t="shared" si="4"/>
        <v>121</v>
      </c>
      <c r="P14" s="459"/>
      <c r="Q14" s="458">
        <f t="shared" si="5"/>
        <v>111</v>
      </c>
      <c r="R14" s="459"/>
      <c r="S14" s="455">
        <f t="shared" ca="1" si="6"/>
        <v>165</v>
      </c>
      <c r="T14" s="458"/>
      <c r="U14" s="124"/>
      <c r="V14" s="125"/>
      <c r="W14" s="131">
        <v>5</v>
      </c>
      <c r="X14" s="132">
        <v>5</v>
      </c>
      <c r="Y14" s="379"/>
      <c r="Z14" s="380"/>
      <c r="AA14" s="381"/>
      <c r="AB14" s="382"/>
      <c r="AC14" s="195"/>
      <c r="AD14" s="69"/>
      <c r="AE14" s="482"/>
      <c r="AF14" s="483"/>
      <c r="AG14" s="199"/>
      <c r="AH14" s="482"/>
      <c r="AI14" s="483"/>
      <c r="AJ14" s="199"/>
      <c r="AK14" s="80"/>
      <c r="AL14" s="80"/>
      <c r="AM14" s="201"/>
      <c r="AN14" s="201"/>
      <c r="AO14" s="201"/>
      <c r="AP14" s="201"/>
      <c r="AQ14" s="201"/>
      <c r="AR14" s="201"/>
      <c r="AS14" s="201"/>
      <c r="AT14" s="201"/>
      <c r="AU14" s="13"/>
      <c r="AV14" s="366"/>
      <c r="AW14" s="367"/>
      <c r="AX14" s="367"/>
      <c r="AY14" s="367"/>
      <c r="AZ14" s="367"/>
      <c r="BA14" s="367"/>
      <c r="BB14" s="367"/>
      <c r="BC14" s="367"/>
      <c r="BD14" s="476"/>
      <c r="BE14" s="477"/>
      <c r="BF14" s="24"/>
      <c r="BG14" s="366"/>
      <c r="BH14" s="367"/>
      <c r="BI14" s="367"/>
      <c r="BJ14" s="367"/>
      <c r="BK14" s="367"/>
      <c r="BL14" s="367"/>
      <c r="BM14" s="367"/>
      <c r="BN14" s="367"/>
      <c r="BO14" s="476"/>
      <c r="BP14" s="477"/>
    </row>
    <row r="15" spans="1:68" ht="12" customHeight="1">
      <c r="A15" s="453" cm="1">
        <f t="array" aca="1" ref="A15" ca="1">INDIRECT("'期'!"&amp;$A$32&amp;ROW())</f>
        <v>44606</v>
      </c>
      <c r="B15" s="454"/>
      <c r="C15" s="455">
        <f t="shared" ca="1" si="3"/>
        <v>12</v>
      </c>
      <c r="D15" s="456"/>
      <c r="E15" s="64">
        <v>5</v>
      </c>
      <c r="F15" s="65">
        <v>5</v>
      </c>
      <c r="G15" s="64">
        <v>5</v>
      </c>
      <c r="H15" s="65">
        <v>5</v>
      </c>
      <c r="I15" s="457">
        <f t="shared" si="0"/>
        <v>0.92366412213740456</v>
      </c>
      <c r="J15" s="457"/>
      <c r="K15" s="412">
        <f t="shared" ca="1" si="1"/>
        <v>10.916666666666666</v>
      </c>
      <c r="L15" s="412"/>
      <c r="M15" s="412">
        <f t="shared" ca="1" si="2"/>
        <v>10.083333333333334</v>
      </c>
      <c r="N15" s="412"/>
      <c r="O15" s="458">
        <f t="shared" si="4"/>
        <v>131</v>
      </c>
      <c r="P15" s="459"/>
      <c r="Q15" s="458">
        <f t="shared" si="5"/>
        <v>121</v>
      </c>
      <c r="R15" s="459"/>
      <c r="S15" s="455">
        <f t="shared" ca="1" si="6"/>
        <v>155</v>
      </c>
      <c r="T15" s="458"/>
      <c r="U15" s="124"/>
      <c r="V15" s="125"/>
      <c r="W15" s="131">
        <v>4</v>
      </c>
      <c r="X15" s="132">
        <v>4</v>
      </c>
      <c r="Y15" s="379"/>
      <c r="Z15" s="380"/>
      <c r="AA15" s="381"/>
      <c r="AB15" s="382"/>
      <c r="AC15" s="195"/>
      <c r="AD15" s="69"/>
      <c r="AE15" s="18"/>
      <c r="AF15" s="18"/>
      <c r="AG15" s="20"/>
      <c r="AH15" s="20"/>
      <c r="AI15" s="201"/>
      <c r="AJ15" s="201"/>
      <c r="AK15" s="201"/>
      <c r="AL15" s="201"/>
      <c r="AM15" s="201"/>
      <c r="AN15" s="201"/>
      <c r="AO15" s="201"/>
      <c r="AP15" s="201"/>
      <c r="AQ15" s="201"/>
      <c r="AR15" s="201"/>
      <c r="AS15" s="201"/>
      <c r="AT15" s="201"/>
      <c r="AU15" s="13"/>
      <c r="AV15" s="366" t="s">
        <v>37</v>
      </c>
      <c r="AW15" s="367"/>
      <c r="AX15" s="367"/>
      <c r="AY15" s="484"/>
      <c r="AZ15" s="484"/>
      <c r="BA15" s="490" t="s">
        <v>64</v>
      </c>
      <c r="BB15" s="367"/>
      <c r="BC15" s="367"/>
      <c r="BD15" s="485">
        <f>AX5/12/AVERAGE(W4:X11)</f>
        <v>2.0266666666666664</v>
      </c>
      <c r="BE15" s="486"/>
      <c r="BF15" s="26"/>
      <c r="BG15" s="366" t="s">
        <v>37</v>
      </c>
      <c r="BH15" s="367"/>
      <c r="BI15" s="367"/>
      <c r="BJ15" s="484"/>
      <c r="BK15" s="484"/>
      <c r="BL15" s="367" t="s">
        <v>38</v>
      </c>
      <c r="BM15" s="367"/>
      <c r="BN15" s="367"/>
      <c r="BO15" s="485">
        <f>AX5/12/AVERAGE(W12:X17)</f>
        <v>1.4615384615384617</v>
      </c>
      <c r="BP15" s="486"/>
    </row>
    <row r="16" spans="1:68" ht="12" customHeight="1">
      <c r="A16" s="453" cm="1">
        <f t="array" aca="1" ref="A16" ca="1">INDIRECT("'期'!"&amp;$A$32&amp;ROW())</f>
        <v>44607</v>
      </c>
      <c r="B16" s="454"/>
      <c r="C16" s="455">
        <f t="shared" ca="1" si="3"/>
        <v>13</v>
      </c>
      <c r="D16" s="456"/>
      <c r="E16" s="64">
        <v>5</v>
      </c>
      <c r="F16" s="65">
        <v>7</v>
      </c>
      <c r="G16" s="64">
        <v>6</v>
      </c>
      <c r="H16" s="65">
        <v>7</v>
      </c>
      <c r="I16" s="457">
        <f t="shared" si="0"/>
        <v>0.93706293706293708</v>
      </c>
      <c r="J16" s="457"/>
      <c r="K16" s="412">
        <f t="shared" ca="1" si="1"/>
        <v>11</v>
      </c>
      <c r="L16" s="412"/>
      <c r="M16" s="412">
        <f t="shared" ca="1" si="2"/>
        <v>10.307692307692308</v>
      </c>
      <c r="N16" s="412"/>
      <c r="O16" s="458">
        <f t="shared" si="4"/>
        <v>143</v>
      </c>
      <c r="P16" s="459"/>
      <c r="Q16" s="458">
        <f t="shared" si="5"/>
        <v>134</v>
      </c>
      <c r="R16" s="459"/>
      <c r="S16" s="455">
        <f t="shared" ca="1" si="6"/>
        <v>142</v>
      </c>
      <c r="T16" s="458"/>
      <c r="U16" s="124"/>
      <c r="V16" s="125"/>
      <c r="W16" s="131">
        <v>5</v>
      </c>
      <c r="X16" s="132">
        <v>5</v>
      </c>
      <c r="Y16" s="379" t="s">
        <v>208</v>
      </c>
      <c r="Z16" s="380"/>
      <c r="AA16" s="381" t="s">
        <v>220</v>
      </c>
      <c r="AB16" s="382"/>
      <c r="AC16" s="195"/>
      <c r="AD16" s="69"/>
      <c r="AE16" s="18"/>
      <c r="AF16" s="20"/>
      <c r="AG16" s="20"/>
      <c r="AH16" s="20"/>
      <c r="AI16" s="201"/>
      <c r="AJ16" s="201"/>
      <c r="AK16" s="201"/>
      <c r="AL16" s="201"/>
      <c r="AM16" s="201"/>
      <c r="AN16" s="201"/>
      <c r="AO16" s="201"/>
      <c r="AP16" s="201"/>
      <c r="AQ16" s="201"/>
      <c r="AR16" s="201"/>
      <c r="AS16" s="201"/>
      <c r="AT16" s="201"/>
      <c r="AU16" s="13"/>
      <c r="AV16" s="366"/>
      <c r="AW16" s="367"/>
      <c r="AX16" s="367"/>
      <c r="AY16" s="484"/>
      <c r="AZ16" s="484"/>
      <c r="BA16" s="367"/>
      <c r="BB16" s="367"/>
      <c r="BC16" s="367"/>
      <c r="BD16" s="485"/>
      <c r="BE16" s="486"/>
      <c r="BF16" s="26"/>
      <c r="BG16" s="366"/>
      <c r="BH16" s="367"/>
      <c r="BI16" s="367"/>
      <c r="BJ16" s="484"/>
      <c r="BK16" s="484"/>
      <c r="BL16" s="367"/>
      <c r="BM16" s="367"/>
      <c r="BN16" s="367"/>
      <c r="BO16" s="485"/>
      <c r="BP16" s="486"/>
    </row>
    <row r="17" spans="1:69" ht="12" customHeight="1">
      <c r="A17" s="453" cm="1">
        <f t="array" aca="1" ref="A17" ca="1">INDIRECT("'期'!"&amp;$A$32&amp;ROW())</f>
        <v>44608</v>
      </c>
      <c r="B17" s="454"/>
      <c r="C17" s="455">
        <f t="shared" ca="1" si="3"/>
        <v>14</v>
      </c>
      <c r="D17" s="456"/>
      <c r="E17" s="64">
        <v>5</v>
      </c>
      <c r="F17" s="65">
        <v>6</v>
      </c>
      <c r="G17" s="64">
        <v>5</v>
      </c>
      <c r="H17" s="65">
        <v>5</v>
      </c>
      <c r="I17" s="457">
        <f t="shared" si="0"/>
        <v>0.93506493506493504</v>
      </c>
      <c r="J17" s="457"/>
      <c r="K17" s="412">
        <f t="shared" ca="1" si="1"/>
        <v>11</v>
      </c>
      <c r="L17" s="412"/>
      <c r="M17" s="412">
        <f t="shared" ca="1" si="2"/>
        <v>10.285714285714286</v>
      </c>
      <c r="N17" s="412"/>
      <c r="O17" s="458">
        <f t="shared" si="4"/>
        <v>154</v>
      </c>
      <c r="P17" s="459"/>
      <c r="Q17" s="458">
        <f t="shared" si="5"/>
        <v>144</v>
      </c>
      <c r="R17" s="459"/>
      <c r="S17" s="455">
        <f t="shared" ca="1" si="6"/>
        <v>132</v>
      </c>
      <c r="T17" s="458"/>
      <c r="U17" s="124"/>
      <c r="V17" s="125"/>
      <c r="W17" s="131">
        <v>4</v>
      </c>
      <c r="X17" s="132">
        <v>4</v>
      </c>
      <c r="Y17" s="379" t="s">
        <v>181</v>
      </c>
      <c r="Z17" s="380"/>
      <c r="AA17" s="381" t="s">
        <v>163</v>
      </c>
      <c r="AB17" s="382"/>
      <c r="AC17" s="195"/>
      <c r="AD17" s="69"/>
      <c r="AE17" s="18"/>
      <c r="AF17" s="20"/>
      <c r="AG17" s="20"/>
      <c r="AH17" s="20"/>
      <c r="AI17" s="201"/>
      <c r="AJ17" s="201"/>
      <c r="AK17" s="201"/>
      <c r="AL17" s="201"/>
      <c r="AM17" s="201"/>
      <c r="AN17" s="201"/>
      <c r="AO17" s="201"/>
      <c r="AP17" s="201"/>
      <c r="AQ17" s="201"/>
      <c r="AR17" s="201"/>
      <c r="AS17" s="201"/>
      <c r="AT17" s="201"/>
      <c r="AU17" s="13"/>
      <c r="AV17" s="366" t="s">
        <v>58</v>
      </c>
      <c r="AW17" s="367"/>
      <c r="AX17" s="367"/>
      <c r="AY17" s="367">
        <f ca="1">AY15-AY13</f>
        <v>-11.5</v>
      </c>
      <c r="AZ17" s="367"/>
      <c r="BA17" s="367" t="s">
        <v>39</v>
      </c>
      <c r="BB17" s="367"/>
      <c r="BC17" s="367"/>
      <c r="BD17" s="465">
        <f>BD15-BD13</f>
        <v>0.36666666666666647</v>
      </c>
      <c r="BE17" s="489"/>
      <c r="BF17" s="24"/>
      <c r="BG17" s="366" t="s">
        <v>58</v>
      </c>
      <c r="BH17" s="367"/>
      <c r="BI17" s="367"/>
      <c r="BJ17" s="367">
        <f ca="1">BJ15-BJ13</f>
        <v>-11.5</v>
      </c>
      <c r="BK17" s="367"/>
      <c r="BL17" s="367" t="s">
        <v>39</v>
      </c>
      <c r="BM17" s="367"/>
      <c r="BN17" s="367"/>
      <c r="BO17" s="487">
        <f>BO15-BO13</f>
        <v>-0.19846153846153824</v>
      </c>
      <c r="BP17" s="488"/>
    </row>
    <row r="18" spans="1:69" ht="12" customHeight="1">
      <c r="A18" s="453" cm="1">
        <f t="array" aca="1" ref="A18" ca="1">INDIRECT("'期'!"&amp;$A$32&amp;ROW())</f>
        <v>44609</v>
      </c>
      <c r="B18" s="454"/>
      <c r="C18" s="455">
        <f t="shared" ca="1" si="3"/>
        <v>15</v>
      </c>
      <c r="D18" s="456"/>
      <c r="E18" s="64">
        <v>2</v>
      </c>
      <c r="F18" s="65">
        <v>8</v>
      </c>
      <c r="G18" s="64">
        <v>2</v>
      </c>
      <c r="H18" s="65">
        <v>8</v>
      </c>
      <c r="I18" s="457">
        <f t="shared" si="0"/>
        <v>0.93902439024390238</v>
      </c>
      <c r="J18" s="457"/>
      <c r="K18" s="412">
        <f t="shared" ca="1" si="1"/>
        <v>10.933333333333334</v>
      </c>
      <c r="L18" s="412"/>
      <c r="M18" s="412">
        <f t="shared" ca="1" si="2"/>
        <v>10.266666666666667</v>
      </c>
      <c r="N18" s="412"/>
      <c r="O18" s="458">
        <f t="shared" si="4"/>
        <v>164</v>
      </c>
      <c r="P18" s="459"/>
      <c r="Q18" s="458">
        <f t="shared" si="5"/>
        <v>154</v>
      </c>
      <c r="R18" s="459"/>
      <c r="S18" s="455">
        <f t="shared" ca="1" si="6"/>
        <v>122</v>
      </c>
      <c r="T18" s="458"/>
      <c r="U18" s="124"/>
      <c r="V18" s="125"/>
      <c r="W18" s="131">
        <v>5</v>
      </c>
      <c r="X18" s="132">
        <v>5</v>
      </c>
      <c r="Y18" s="379"/>
      <c r="Z18" s="380"/>
      <c r="AA18" s="381"/>
      <c r="AB18" s="382"/>
      <c r="AC18" s="195"/>
      <c r="AD18" s="74"/>
      <c r="AE18" s="18"/>
      <c r="AF18" s="20"/>
      <c r="AG18" s="20"/>
      <c r="AH18" s="20"/>
      <c r="AI18" s="201"/>
      <c r="AJ18" s="201"/>
      <c r="AK18" s="201"/>
      <c r="AL18" s="201"/>
      <c r="AM18" s="201"/>
      <c r="AN18" s="201"/>
      <c r="AO18" s="201"/>
      <c r="AP18" s="201"/>
      <c r="AQ18" s="201"/>
      <c r="AR18" s="201"/>
      <c r="AS18" s="201"/>
      <c r="AT18" s="201"/>
      <c r="AU18" s="14"/>
      <c r="AV18" s="366"/>
      <c r="AW18" s="367"/>
      <c r="AX18" s="367"/>
      <c r="AY18" s="367"/>
      <c r="AZ18" s="367"/>
      <c r="BA18" s="367"/>
      <c r="BB18" s="367"/>
      <c r="BC18" s="367"/>
      <c r="BD18" s="465"/>
      <c r="BE18" s="489"/>
      <c r="BF18" s="24"/>
      <c r="BG18" s="366"/>
      <c r="BH18" s="367"/>
      <c r="BI18" s="367"/>
      <c r="BJ18" s="367"/>
      <c r="BK18" s="367"/>
      <c r="BL18" s="367"/>
      <c r="BM18" s="367"/>
      <c r="BN18" s="367"/>
      <c r="BO18" s="367"/>
      <c r="BP18" s="488"/>
    </row>
    <row r="19" spans="1:69" ht="12" customHeight="1">
      <c r="A19" s="453" cm="1">
        <f t="array" aca="1" ref="A19" ca="1">INDIRECT("'期'!"&amp;$A$32&amp;ROW())</f>
        <v>44610</v>
      </c>
      <c r="B19" s="454"/>
      <c r="C19" s="455">
        <f t="shared" ca="1" si="3"/>
        <v>16</v>
      </c>
      <c r="D19" s="456"/>
      <c r="E19" s="64">
        <v>6</v>
      </c>
      <c r="F19" s="65">
        <v>4</v>
      </c>
      <c r="G19" s="64">
        <v>5</v>
      </c>
      <c r="H19" s="65">
        <v>3</v>
      </c>
      <c r="I19" s="457">
        <f t="shared" si="0"/>
        <v>0.93103448275862066</v>
      </c>
      <c r="J19" s="457"/>
      <c r="K19" s="412">
        <f t="shared" ca="1" si="1"/>
        <v>10.875</v>
      </c>
      <c r="L19" s="412"/>
      <c r="M19" s="412">
        <f t="shared" ca="1" si="2"/>
        <v>10.125</v>
      </c>
      <c r="N19" s="412"/>
      <c r="O19" s="458">
        <f t="shared" si="4"/>
        <v>174</v>
      </c>
      <c r="P19" s="459"/>
      <c r="Q19" s="458">
        <f t="shared" si="5"/>
        <v>162</v>
      </c>
      <c r="R19" s="459"/>
      <c r="S19" s="455">
        <f t="shared" ca="1" si="6"/>
        <v>114</v>
      </c>
      <c r="T19" s="458"/>
      <c r="U19" s="124"/>
      <c r="V19" s="125"/>
      <c r="W19" s="131">
        <v>4</v>
      </c>
      <c r="X19" s="132">
        <v>4</v>
      </c>
      <c r="Y19" s="379" t="s">
        <v>181</v>
      </c>
      <c r="Z19" s="380"/>
      <c r="AA19" s="381" t="s">
        <v>168</v>
      </c>
      <c r="AB19" s="382"/>
      <c r="AC19" s="195"/>
      <c r="AD19" s="69"/>
      <c r="AE19" s="18"/>
      <c r="AF19" s="20"/>
      <c r="AG19" s="20"/>
      <c r="AH19" s="20"/>
      <c r="AI19" s="201"/>
      <c r="AJ19" s="201"/>
      <c r="AK19" s="201"/>
      <c r="AL19" s="201"/>
      <c r="AM19" s="201"/>
      <c r="AN19" s="201"/>
      <c r="AO19" s="201"/>
      <c r="AP19" s="201"/>
      <c r="AQ19" s="201"/>
      <c r="AR19" s="201"/>
      <c r="AS19" s="201"/>
      <c r="AT19" s="201"/>
      <c r="AU19" s="15"/>
      <c r="AV19" s="368" t="s">
        <v>40</v>
      </c>
      <c r="AW19" s="367"/>
      <c r="AX19" s="367"/>
      <c r="AY19" s="367">
        <f ca="1">(AY15*AY21)-AX3</f>
        <v>-276</v>
      </c>
      <c r="AZ19" s="367"/>
      <c r="BA19" s="367" t="s">
        <v>41</v>
      </c>
      <c r="BB19" s="367"/>
      <c r="BC19" s="367"/>
      <c r="BD19" s="465">
        <f>AX5/AVERAGE(W4:X8)</f>
        <v>23.75</v>
      </c>
      <c r="BE19" s="489"/>
      <c r="BF19" s="27"/>
      <c r="BG19" s="368" t="s">
        <v>40</v>
      </c>
      <c r="BH19" s="367"/>
      <c r="BI19" s="367"/>
      <c r="BJ19" s="367">
        <f ca="1">(BJ15*BJ21)-BI3</f>
        <v>-276</v>
      </c>
      <c r="BK19" s="367"/>
      <c r="BL19" s="367" t="s">
        <v>41</v>
      </c>
      <c r="BM19" s="367"/>
      <c r="BN19" s="367"/>
      <c r="BO19" s="465">
        <f>BI5/BO15</f>
        <v>46.526315789473678</v>
      </c>
      <c r="BP19" s="489"/>
    </row>
    <row r="20" spans="1:69" ht="12" customHeight="1" thickBot="1">
      <c r="A20" s="453" cm="1">
        <f t="array" aca="1" ref="A20" ca="1">INDIRECT("'期'!"&amp;$A$32&amp;ROW())</f>
        <v>44611</v>
      </c>
      <c r="B20" s="454"/>
      <c r="C20" s="455">
        <f t="shared" ca="1" si="3"/>
        <v>17</v>
      </c>
      <c r="D20" s="456"/>
      <c r="E20" s="64">
        <v>5</v>
      </c>
      <c r="F20" s="65">
        <v>9</v>
      </c>
      <c r="G20" s="64">
        <v>6</v>
      </c>
      <c r="H20" s="65">
        <v>9</v>
      </c>
      <c r="I20" s="457">
        <f t="shared" si="0"/>
        <v>0.94148936170212771</v>
      </c>
      <c r="J20" s="457"/>
      <c r="K20" s="412">
        <f t="shared" ca="1" si="1"/>
        <v>11.058823529411764</v>
      </c>
      <c r="L20" s="412"/>
      <c r="M20" s="412">
        <f t="shared" ca="1" si="2"/>
        <v>10.411764705882353</v>
      </c>
      <c r="N20" s="412"/>
      <c r="O20" s="458">
        <f t="shared" si="4"/>
        <v>188</v>
      </c>
      <c r="P20" s="459"/>
      <c r="Q20" s="458">
        <f t="shared" si="5"/>
        <v>177</v>
      </c>
      <c r="R20" s="459"/>
      <c r="S20" s="455">
        <f t="shared" ca="1" si="6"/>
        <v>99</v>
      </c>
      <c r="T20" s="458"/>
      <c r="U20" s="124"/>
      <c r="V20" s="125"/>
      <c r="W20" s="131">
        <v>5</v>
      </c>
      <c r="X20" s="132">
        <v>5</v>
      </c>
      <c r="Y20" s="379" t="s">
        <v>170</v>
      </c>
      <c r="Z20" s="380"/>
      <c r="AA20" s="381" t="s">
        <v>165</v>
      </c>
      <c r="AB20" s="382"/>
      <c r="AC20" s="195"/>
      <c r="AD20" s="69"/>
      <c r="AE20" s="18"/>
      <c r="AF20" s="20"/>
      <c r="AG20" s="20"/>
      <c r="AH20" s="20"/>
      <c r="AI20" s="201"/>
      <c r="AJ20" s="201"/>
      <c r="AK20" s="201"/>
      <c r="AL20" s="201"/>
      <c r="AM20" s="201"/>
      <c r="AN20" s="201"/>
      <c r="AO20" s="201"/>
      <c r="AP20" s="201"/>
      <c r="AQ20" s="201"/>
      <c r="AR20" s="201"/>
      <c r="AS20" s="201"/>
      <c r="AT20" s="201"/>
      <c r="AU20" s="16"/>
      <c r="AV20" s="369"/>
      <c r="AW20" s="370"/>
      <c r="AX20" s="370"/>
      <c r="AY20" s="370"/>
      <c r="AZ20" s="370"/>
      <c r="BA20" s="370"/>
      <c r="BB20" s="370"/>
      <c r="BC20" s="370"/>
      <c r="BD20" s="467"/>
      <c r="BE20" s="496"/>
      <c r="BF20" s="27"/>
      <c r="BG20" s="369"/>
      <c r="BH20" s="370"/>
      <c r="BI20" s="370"/>
      <c r="BJ20" s="370"/>
      <c r="BK20" s="370"/>
      <c r="BL20" s="370"/>
      <c r="BM20" s="370"/>
      <c r="BN20" s="370"/>
      <c r="BO20" s="467"/>
      <c r="BP20" s="496"/>
    </row>
    <row r="21" spans="1:69" ht="12" customHeight="1">
      <c r="A21" s="453" cm="1">
        <f t="array" aca="1" ref="A21" ca="1">INDIRECT("'期'!"&amp;$A$32&amp;ROW())</f>
        <v>44613</v>
      </c>
      <c r="B21" s="454"/>
      <c r="C21" s="455">
        <f t="shared" ca="1" si="3"/>
        <v>18</v>
      </c>
      <c r="D21" s="456"/>
      <c r="E21" s="64">
        <v>5</v>
      </c>
      <c r="F21" s="65">
        <v>4</v>
      </c>
      <c r="G21" s="64">
        <v>5</v>
      </c>
      <c r="H21" s="65">
        <v>4</v>
      </c>
      <c r="I21" s="495">
        <f t="shared" si="0"/>
        <v>0.9441624365482234</v>
      </c>
      <c r="J21" s="495"/>
      <c r="K21" s="412">
        <f t="shared" ca="1" si="1"/>
        <v>10.944444444444445</v>
      </c>
      <c r="L21" s="412"/>
      <c r="M21" s="412">
        <f t="shared" ca="1" si="2"/>
        <v>10.333333333333334</v>
      </c>
      <c r="N21" s="412"/>
      <c r="O21" s="458">
        <f t="shared" si="4"/>
        <v>197</v>
      </c>
      <c r="P21" s="459"/>
      <c r="Q21" s="458">
        <f t="shared" si="5"/>
        <v>186</v>
      </c>
      <c r="R21" s="459"/>
      <c r="S21" s="455">
        <f t="shared" ca="1" si="6"/>
        <v>90</v>
      </c>
      <c r="T21" s="458"/>
      <c r="U21" s="124"/>
      <c r="V21" s="125"/>
      <c r="W21" s="131">
        <v>5</v>
      </c>
      <c r="X21" s="132">
        <v>5</v>
      </c>
      <c r="Y21" s="379"/>
      <c r="Z21" s="380"/>
      <c r="AA21" s="381"/>
      <c r="AB21" s="382"/>
      <c r="AC21" s="195"/>
      <c r="AD21" s="69"/>
      <c r="AE21" s="18"/>
      <c r="AF21" s="20"/>
      <c r="AG21" s="20"/>
      <c r="AH21" s="20"/>
      <c r="AI21" s="201"/>
      <c r="AJ21" s="201"/>
      <c r="AK21" s="201"/>
      <c r="AL21" s="201"/>
      <c r="AM21" s="201"/>
      <c r="AN21" s="201"/>
      <c r="AO21" s="201"/>
      <c r="AP21" s="201"/>
      <c r="AQ21" s="201"/>
      <c r="AR21" s="201"/>
      <c r="AS21" s="201"/>
      <c r="AT21" s="201"/>
      <c r="AU21" s="17"/>
      <c r="AV21" s="429" t="s">
        <v>42</v>
      </c>
      <c r="AW21" s="418"/>
      <c r="AX21" s="418"/>
      <c r="AY21" s="418">
        <f ca="1">C31</f>
        <v>24</v>
      </c>
      <c r="AZ21" s="418"/>
      <c r="BA21" s="418" t="s">
        <v>43</v>
      </c>
      <c r="BB21" s="418"/>
      <c r="BC21" s="418"/>
      <c r="BD21" s="491">
        <f ca="1">AY13*AY21*AY23*1.015</f>
        <v>4021409.6999999997</v>
      </c>
      <c r="BE21" s="492"/>
      <c r="BF21" s="28"/>
      <c r="BG21" s="429" t="s">
        <v>42</v>
      </c>
      <c r="BH21" s="418"/>
      <c r="BI21" s="418"/>
      <c r="BJ21" s="418">
        <f ca="1">C31</f>
        <v>24</v>
      </c>
      <c r="BK21" s="418"/>
      <c r="BL21" s="418" t="s">
        <v>43</v>
      </c>
      <c r="BM21" s="418"/>
      <c r="BN21" s="418"/>
      <c r="BO21" s="491">
        <f ca="1">BJ13*BJ21*BJ23*1.015</f>
        <v>2942310.42</v>
      </c>
      <c r="BP21" s="492"/>
    </row>
    <row r="22" spans="1:69" ht="12" customHeight="1">
      <c r="A22" s="453" cm="1">
        <f t="array" aca="1" ref="A22" ca="1">INDIRECT("'期'!"&amp;$A$32&amp;ROW())</f>
        <v>44614</v>
      </c>
      <c r="B22" s="454"/>
      <c r="C22" s="455">
        <f t="shared" ca="1" si="3"/>
        <v>19</v>
      </c>
      <c r="D22" s="456"/>
      <c r="E22" s="64">
        <v>3</v>
      </c>
      <c r="F22" s="65">
        <v>8</v>
      </c>
      <c r="G22" s="64">
        <v>5</v>
      </c>
      <c r="H22" s="65">
        <v>8</v>
      </c>
      <c r="I22" s="457">
        <f t="shared" si="0"/>
        <v>0.95673076923076927</v>
      </c>
      <c r="J22" s="457"/>
      <c r="K22" s="412">
        <f t="shared" ca="1" si="1"/>
        <v>10.947368421052632</v>
      </c>
      <c r="L22" s="412"/>
      <c r="M22" s="412">
        <f t="shared" ca="1" si="2"/>
        <v>10.473684210526315</v>
      </c>
      <c r="N22" s="412"/>
      <c r="O22" s="458">
        <f t="shared" si="4"/>
        <v>208</v>
      </c>
      <c r="P22" s="459"/>
      <c r="Q22" s="458">
        <f t="shared" si="5"/>
        <v>199</v>
      </c>
      <c r="R22" s="459"/>
      <c r="S22" s="455">
        <f t="shared" ca="1" si="6"/>
        <v>77</v>
      </c>
      <c r="T22" s="458"/>
      <c r="U22" s="124"/>
      <c r="V22" s="125"/>
      <c r="W22" s="131">
        <v>5</v>
      </c>
      <c r="X22" s="132">
        <v>5</v>
      </c>
      <c r="Y22" s="379"/>
      <c r="Z22" s="380"/>
      <c r="AA22" s="381"/>
      <c r="AB22" s="382"/>
      <c r="AC22" s="195"/>
      <c r="AD22" s="69"/>
      <c r="AE22" s="18"/>
      <c r="AF22" s="20"/>
      <c r="AG22" s="20"/>
      <c r="AH22" s="20"/>
      <c r="AI22" s="201"/>
      <c r="AJ22" s="201"/>
      <c r="AK22" s="201"/>
      <c r="AL22" s="201"/>
      <c r="AM22" s="201"/>
      <c r="AN22" s="201"/>
      <c r="AO22" s="201"/>
      <c r="AP22" s="201"/>
      <c r="AQ22" s="201"/>
      <c r="AR22" s="201"/>
      <c r="AS22" s="201"/>
      <c r="AT22" s="201"/>
      <c r="AU22" s="17"/>
      <c r="AV22" s="366"/>
      <c r="AW22" s="367"/>
      <c r="AX22" s="367"/>
      <c r="AY22" s="367"/>
      <c r="AZ22" s="367"/>
      <c r="BA22" s="367"/>
      <c r="BB22" s="367"/>
      <c r="BC22" s="367"/>
      <c r="BD22" s="493"/>
      <c r="BE22" s="494"/>
      <c r="BF22" s="28"/>
      <c r="BG22" s="366"/>
      <c r="BH22" s="367"/>
      <c r="BI22" s="367"/>
      <c r="BJ22" s="367"/>
      <c r="BK22" s="367"/>
      <c r="BL22" s="367"/>
      <c r="BM22" s="367"/>
      <c r="BN22" s="367"/>
      <c r="BO22" s="493"/>
      <c r="BP22" s="494"/>
    </row>
    <row r="23" spans="1:69" ht="12" customHeight="1">
      <c r="A23" s="453" cm="1">
        <f t="array" aca="1" ref="A23" ca="1">INDIRECT("'期'!"&amp;$A$32&amp;ROW())</f>
        <v>44615</v>
      </c>
      <c r="B23" s="454"/>
      <c r="C23" s="455">
        <f t="shared" ca="1" si="3"/>
        <v>20</v>
      </c>
      <c r="D23" s="456"/>
      <c r="E23" s="64">
        <v>7</v>
      </c>
      <c r="F23" s="65">
        <v>5</v>
      </c>
      <c r="G23" s="64">
        <v>5</v>
      </c>
      <c r="H23" s="65">
        <v>5</v>
      </c>
      <c r="I23" s="457">
        <f t="shared" si="0"/>
        <v>0.95</v>
      </c>
      <c r="J23" s="457"/>
      <c r="K23" s="412">
        <f t="shared" ca="1" si="1"/>
        <v>11</v>
      </c>
      <c r="L23" s="412"/>
      <c r="M23" s="412">
        <f t="shared" ca="1" si="2"/>
        <v>10.45</v>
      </c>
      <c r="N23" s="412"/>
      <c r="O23" s="458">
        <f t="shared" si="4"/>
        <v>220</v>
      </c>
      <c r="P23" s="459"/>
      <c r="Q23" s="458">
        <f t="shared" si="5"/>
        <v>209</v>
      </c>
      <c r="R23" s="459"/>
      <c r="S23" s="455">
        <f t="shared" ca="1" si="6"/>
        <v>67</v>
      </c>
      <c r="T23" s="458"/>
      <c r="U23" s="124"/>
      <c r="V23" s="125"/>
      <c r="W23" s="131">
        <v>5</v>
      </c>
      <c r="X23" s="132">
        <v>5</v>
      </c>
      <c r="Y23" s="379" t="s">
        <v>168</v>
      </c>
      <c r="Z23" s="380"/>
      <c r="AA23" s="381" t="s">
        <v>163</v>
      </c>
      <c r="AB23" s="382"/>
      <c r="AC23" s="195"/>
      <c r="AD23" s="69"/>
      <c r="AE23" s="18"/>
      <c r="AF23" s="20"/>
      <c r="AG23" s="20"/>
      <c r="AH23" s="20"/>
      <c r="AI23" s="201"/>
      <c r="AJ23" s="201"/>
      <c r="AK23" s="201"/>
      <c r="AL23" s="201"/>
      <c r="AM23" s="201"/>
      <c r="AN23" s="201"/>
      <c r="AO23" s="201"/>
      <c r="AP23" s="201"/>
      <c r="AQ23" s="201"/>
      <c r="AR23" s="201"/>
      <c r="AS23" s="201"/>
      <c r="AT23" s="201"/>
      <c r="AU23" s="17"/>
      <c r="AV23" s="366" t="s">
        <v>44</v>
      </c>
      <c r="AW23" s="367"/>
      <c r="AX23" s="367"/>
      <c r="AY23" s="497">
        <v>14355</v>
      </c>
      <c r="AZ23" s="497"/>
      <c r="BA23" s="367" t="s">
        <v>60</v>
      </c>
      <c r="BB23" s="367"/>
      <c r="BC23" s="367"/>
      <c r="BD23" s="493">
        <f ca="1">AY15*AY21*AY25</f>
        <v>0</v>
      </c>
      <c r="BE23" s="494"/>
      <c r="BF23" s="28"/>
      <c r="BG23" s="366" t="s">
        <v>44</v>
      </c>
      <c r="BH23" s="367"/>
      <c r="BI23" s="367"/>
      <c r="BJ23" s="497">
        <v>10503</v>
      </c>
      <c r="BK23" s="497"/>
      <c r="BL23" s="367" t="s">
        <v>60</v>
      </c>
      <c r="BM23" s="367"/>
      <c r="BN23" s="367"/>
      <c r="BO23" s="493">
        <f ca="1">BJ15*BJ21*BJ25</f>
        <v>0</v>
      </c>
      <c r="BP23" s="494"/>
    </row>
    <row r="24" spans="1:69" ht="12" customHeight="1">
      <c r="A24" s="453" cm="1">
        <f t="array" aca="1" ref="A24" ca="1">INDIRECT("'期'!"&amp;$A$32&amp;ROW())</f>
        <v>44616</v>
      </c>
      <c r="B24" s="454"/>
      <c r="C24" s="455">
        <f t="shared" ca="1" si="3"/>
        <v>21</v>
      </c>
      <c r="D24" s="456"/>
      <c r="E24" s="64">
        <v>5</v>
      </c>
      <c r="F24" s="65">
        <v>8</v>
      </c>
      <c r="G24" s="64">
        <v>5</v>
      </c>
      <c r="H24" s="65">
        <v>8</v>
      </c>
      <c r="I24" s="457">
        <f t="shared" si="0"/>
        <v>0.9527896995708155</v>
      </c>
      <c r="J24" s="457"/>
      <c r="K24" s="412">
        <f t="shared" ca="1" si="1"/>
        <v>11.095238095238095</v>
      </c>
      <c r="L24" s="412"/>
      <c r="M24" s="412">
        <f t="shared" ca="1" si="2"/>
        <v>10.571428571428571</v>
      </c>
      <c r="N24" s="412"/>
      <c r="O24" s="458">
        <f t="shared" si="4"/>
        <v>233</v>
      </c>
      <c r="P24" s="459"/>
      <c r="Q24" s="458">
        <f t="shared" si="5"/>
        <v>222</v>
      </c>
      <c r="R24" s="459"/>
      <c r="S24" s="455">
        <f t="shared" ca="1" si="6"/>
        <v>54</v>
      </c>
      <c r="T24" s="458"/>
      <c r="U24" s="124"/>
      <c r="V24" s="125"/>
      <c r="W24" s="131">
        <v>5</v>
      </c>
      <c r="X24" s="132">
        <v>5</v>
      </c>
      <c r="Y24" s="379" t="s">
        <v>181</v>
      </c>
      <c r="Z24" s="380"/>
      <c r="AA24" s="381" t="s">
        <v>170</v>
      </c>
      <c r="AB24" s="382"/>
      <c r="AC24" s="195"/>
      <c r="AD24" s="69"/>
      <c r="AE24" s="18"/>
      <c r="AF24" s="20"/>
      <c r="AG24" s="20"/>
      <c r="AH24" s="20"/>
      <c r="AI24" s="201"/>
      <c r="AJ24" s="201"/>
      <c r="AK24" s="201"/>
      <c r="AL24" s="201"/>
      <c r="AM24" s="201"/>
      <c r="AN24" s="201"/>
      <c r="AO24" s="201"/>
      <c r="AP24" s="201"/>
      <c r="AQ24" s="201"/>
      <c r="AR24" s="201"/>
      <c r="AS24" s="201"/>
      <c r="AT24" s="201"/>
      <c r="AU24" s="17"/>
      <c r="AV24" s="366"/>
      <c r="AW24" s="367"/>
      <c r="AX24" s="367"/>
      <c r="AY24" s="497"/>
      <c r="AZ24" s="497"/>
      <c r="BA24" s="367"/>
      <c r="BB24" s="367"/>
      <c r="BC24" s="367"/>
      <c r="BD24" s="493"/>
      <c r="BE24" s="494"/>
      <c r="BF24" s="28"/>
      <c r="BG24" s="366"/>
      <c r="BH24" s="367"/>
      <c r="BI24" s="367"/>
      <c r="BJ24" s="497"/>
      <c r="BK24" s="497"/>
      <c r="BL24" s="367"/>
      <c r="BM24" s="367"/>
      <c r="BN24" s="367"/>
      <c r="BO24" s="493"/>
      <c r="BP24" s="494"/>
    </row>
    <row r="25" spans="1:69" ht="12" customHeight="1">
      <c r="A25" s="453" cm="1">
        <f t="array" aca="1" ref="A25" ca="1">INDIRECT("'期'!"&amp;$A$32&amp;ROW())</f>
        <v>44617</v>
      </c>
      <c r="B25" s="454"/>
      <c r="C25" s="455">
        <f t="shared" ca="1" si="3"/>
        <v>22</v>
      </c>
      <c r="D25" s="456"/>
      <c r="E25" s="64">
        <v>4</v>
      </c>
      <c r="F25" s="65">
        <v>4</v>
      </c>
      <c r="G25" s="64">
        <v>4</v>
      </c>
      <c r="H25" s="65">
        <v>3</v>
      </c>
      <c r="I25" s="457">
        <f t="shared" si="0"/>
        <v>0.950207468879668</v>
      </c>
      <c r="J25" s="457"/>
      <c r="K25" s="412">
        <f t="shared" ca="1" si="1"/>
        <v>10.954545454545455</v>
      </c>
      <c r="L25" s="412"/>
      <c r="M25" s="412">
        <f t="shared" ca="1" si="2"/>
        <v>10.409090909090908</v>
      </c>
      <c r="N25" s="412"/>
      <c r="O25" s="458">
        <f t="shared" si="4"/>
        <v>241</v>
      </c>
      <c r="P25" s="459"/>
      <c r="Q25" s="458">
        <f t="shared" si="5"/>
        <v>229</v>
      </c>
      <c r="R25" s="459"/>
      <c r="S25" s="455">
        <f t="shared" ca="1" si="6"/>
        <v>47</v>
      </c>
      <c r="T25" s="458"/>
      <c r="U25" s="124"/>
      <c r="V25" s="125"/>
      <c r="W25" s="131">
        <v>4</v>
      </c>
      <c r="X25" s="132">
        <v>4</v>
      </c>
      <c r="Y25" s="379" t="s">
        <v>220</v>
      </c>
      <c r="Z25" s="380"/>
      <c r="AA25" s="381" t="s">
        <v>165</v>
      </c>
      <c r="AB25" s="382"/>
      <c r="AC25" s="195"/>
      <c r="AD25" s="69"/>
      <c r="AE25" s="18"/>
      <c r="AF25" s="20"/>
      <c r="AG25" s="20"/>
      <c r="AH25" s="20"/>
      <c r="AI25" s="201"/>
      <c r="AJ25" s="201"/>
      <c r="AK25" s="201"/>
      <c r="AL25" s="201"/>
      <c r="AM25" s="201"/>
      <c r="AN25" s="201"/>
      <c r="AO25" s="201"/>
      <c r="AP25" s="201"/>
      <c r="AQ25" s="201"/>
      <c r="AR25" s="201"/>
      <c r="AS25" s="201"/>
      <c r="AT25" s="201"/>
      <c r="AU25" s="17"/>
      <c r="AV25" s="366" t="s">
        <v>45</v>
      </c>
      <c r="AW25" s="367"/>
      <c r="AX25" s="367"/>
      <c r="AY25" s="503">
        <v>14355</v>
      </c>
      <c r="AZ25" s="503"/>
      <c r="BA25" s="367" t="s">
        <v>59</v>
      </c>
      <c r="BB25" s="367"/>
      <c r="BC25" s="367"/>
      <c r="BD25" s="499">
        <f ca="1">BD23-BD21</f>
        <v>-4021409.6999999997</v>
      </c>
      <c r="BE25" s="500"/>
      <c r="BF25" s="28"/>
      <c r="BG25" s="366" t="s">
        <v>45</v>
      </c>
      <c r="BH25" s="367"/>
      <c r="BI25" s="367"/>
      <c r="BJ25" s="497">
        <f>AY25</f>
        <v>14355</v>
      </c>
      <c r="BK25" s="497"/>
      <c r="BL25" s="367" t="s">
        <v>59</v>
      </c>
      <c r="BM25" s="367"/>
      <c r="BN25" s="367"/>
      <c r="BO25" s="499">
        <f ca="1">BO23-BO21</f>
        <v>-2942310.42</v>
      </c>
      <c r="BP25" s="500"/>
    </row>
    <row r="26" spans="1:69" ht="12" customHeight="1" thickBot="1">
      <c r="A26" s="453" cm="1">
        <f t="array" aca="1" ref="A26" ca="1">INDIRECT("'期'!"&amp;$A$32&amp;ROW())</f>
        <v>44618</v>
      </c>
      <c r="B26" s="454"/>
      <c r="C26" s="455">
        <f t="shared" ca="1" si="3"/>
        <v>23</v>
      </c>
      <c r="D26" s="456"/>
      <c r="E26" s="64">
        <v>6</v>
      </c>
      <c r="F26" s="65">
        <v>7</v>
      </c>
      <c r="G26" s="64">
        <v>6</v>
      </c>
      <c r="H26" s="65">
        <v>7</v>
      </c>
      <c r="I26" s="457">
        <f t="shared" si="0"/>
        <v>0.952755905511811</v>
      </c>
      <c r="J26" s="457"/>
      <c r="K26" s="412">
        <f t="shared" ca="1" si="1"/>
        <v>11.043478260869565</v>
      </c>
      <c r="L26" s="412"/>
      <c r="M26" s="412">
        <f t="shared" ca="1" si="2"/>
        <v>10.521739130434783</v>
      </c>
      <c r="N26" s="412"/>
      <c r="O26" s="458">
        <f t="shared" si="4"/>
        <v>254</v>
      </c>
      <c r="P26" s="459"/>
      <c r="Q26" s="458">
        <f t="shared" si="5"/>
        <v>242</v>
      </c>
      <c r="R26" s="459"/>
      <c r="S26" s="455">
        <f t="shared" ca="1" si="6"/>
        <v>34</v>
      </c>
      <c r="T26" s="458"/>
      <c r="U26" s="124"/>
      <c r="V26" s="125"/>
      <c r="W26" s="131">
        <v>5</v>
      </c>
      <c r="X26" s="132">
        <v>5</v>
      </c>
      <c r="Y26" s="379" t="s">
        <v>164</v>
      </c>
      <c r="Z26" s="380"/>
      <c r="AA26" s="381" t="s">
        <v>168</v>
      </c>
      <c r="AB26" s="382"/>
      <c r="AC26" s="195"/>
      <c r="AD26" s="69"/>
      <c r="AE26" s="18"/>
      <c r="AF26" s="20"/>
      <c r="AG26" s="20"/>
      <c r="AH26" s="20"/>
      <c r="AI26" s="201"/>
      <c r="AJ26" s="201"/>
      <c r="AK26" s="201"/>
      <c r="AL26" s="201"/>
      <c r="AM26" s="201"/>
      <c r="AN26" s="201"/>
      <c r="AO26" s="201"/>
      <c r="AP26" s="201"/>
      <c r="AQ26" s="201"/>
      <c r="AR26" s="201"/>
      <c r="AS26" s="201"/>
      <c r="AT26" s="201"/>
      <c r="AU26" s="17"/>
      <c r="AV26" s="471"/>
      <c r="AW26" s="469"/>
      <c r="AX26" s="469"/>
      <c r="AY26" s="504"/>
      <c r="AZ26" s="504"/>
      <c r="BA26" s="469"/>
      <c r="BB26" s="469"/>
      <c r="BC26" s="469"/>
      <c r="BD26" s="501"/>
      <c r="BE26" s="502"/>
      <c r="BF26" s="28"/>
      <c r="BG26" s="471"/>
      <c r="BH26" s="469"/>
      <c r="BI26" s="469"/>
      <c r="BJ26" s="498"/>
      <c r="BK26" s="498"/>
      <c r="BL26" s="469"/>
      <c r="BM26" s="469"/>
      <c r="BN26" s="469"/>
      <c r="BO26" s="501"/>
      <c r="BP26" s="502"/>
    </row>
    <row r="27" spans="1:69" ht="12" customHeight="1">
      <c r="A27" s="453" cm="1">
        <f t="array" aca="1" ref="A27" ca="1">INDIRECT("'期'!"&amp;$A$32&amp;ROW())</f>
        <v>44620</v>
      </c>
      <c r="B27" s="454"/>
      <c r="C27" s="455">
        <f t="shared" ca="1" si="3"/>
        <v>24</v>
      </c>
      <c r="D27" s="456"/>
      <c r="E27" s="64">
        <v>5</v>
      </c>
      <c r="F27" s="65">
        <v>4</v>
      </c>
      <c r="G27" s="64">
        <v>6</v>
      </c>
      <c r="H27" s="65">
        <v>4</v>
      </c>
      <c r="I27" s="457">
        <f t="shared" si="0"/>
        <v>0.95817490494296575</v>
      </c>
      <c r="J27" s="457"/>
      <c r="K27" s="412">
        <f t="shared" ca="1" si="1"/>
        <v>10.958333333333334</v>
      </c>
      <c r="L27" s="412"/>
      <c r="M27" s="412">
        <f t="shared" ca="1" si="2"/>
        <v>10.5</v>
      </c>
      <c r="N27" s="412"/>
      <c r="O27" s="458">
        <f t="shared" si="4"/>
        <v>263</v>
      </c>
      <c r="P27" s="459"/>
      <c r="Q27" s="458">
        <f t="shared" si="5"/>
        <v>252</v>
      </c>
      <c r="R27" s="459"/>
      <c r="S27" s="455">
        <f t="shared" ca="1" si="6"/>
        <v>24</v>
      </c>
      <c r="T27" s="458"/>
      <c r="U27" s="124"/>
      <c r="V27" s="125"/>
      <c r="W27" s="131">
        <v>5</v>
      </c>
      <c r="X27" s="132">
        <v>5</v>
      </c>
      <c r="Y27" s="379" t="s">
        <v>170</v>
      </c>
      <c r="Z27" s="380"/>
      <c r="AA27" s="381" t="s">
        <v>208</v>
      </c>
      <c r="AB27" s="382"/>
      <c r="AC27" s="195"/>
      <c r="AD27" s="69"/>
      <c r="AE27" s="18"/>
      <c r="AF27" s="20"/>
      <c r="AG27" s="20"/>
      <c r="AH27" s="20"/>
      <c r="AI27" s="201"/>
      <c r="AJ27" s="201"/>
      <c r="AK27" s="201"/>
      <c r="AL27" s="201"/>
      <c r="AM27" s="201"/>
      <c r="AN27" s="201"/>
      <c r="AO27" s="201"/>
      <c r="AP27" s="201"/>
      <c r="AQ27" s="201"/>
      <c r="AR27" s="201"/>
      <c r="AS27" s="201"/>
      <c r="AT27" s="201"/>
      <c r="AU27" s="17"/>
      <c r="AV27" s="505" t="s">
        <v>49</v>
      </c>
      <c r="AW27" s="505"/>
      <c r="AX27" s="29"/>
      <c r="AY27" s="30"/>
      <c r="AZ27" s="30"/>
      <c r="BA27" s="24"/>
      <c r="BB27" s="24"/>
      <c r="BC27" s="24"/>
      <c r="BD27" s="28"/>
      <c r="BE27" s="28"/>
      <c r="BF27" s="28"/>
      <c r="BG27" s="505" t="s">
        <v>48</v>
      </c>
      <c r="BH27" s="505"/>
      <c r="BI27" s="29"/>
      <c r="BJ27" s="30"/>
      <c r="BK27" s="30"/>
      <c r="BL27" s="24"/>
      <c r="BM27" s="24"/>
      <c r="BN27" s="24"/>
      <c r="BO27" s="28"/>
      <c r="BP27" s="28"/>
      <c r="BQ27" s="31"/>
    </row>
    <row r="28" spans="1:69" ht="12" customHeight="1" thickBot="1">
      <c r="A28" s="453" t="str" cm="1">
        <f t="array" aca="1" ref="A28" ca="1">INDIRECT("'期'!"&amp;$A$32&amp;ROW())</f>
        <v/>
      </c>
      <c r="B28" s="454"/>
      <c r="C28" s="455" t="str">
        <f t="shared" ca="1" si="3"/>
        <v/>
      </c>
      <c r="D28" s="456"/>
      <c r="E28" s="64"/>
      <c r="F28" s="65"/>
      <c r="G28" s="64"/>
      <c r="H28" s="65"/>
      <c r="I28" s="457">
        <f t="shared" si="0"/>
        <v>0.95817490494296575</v>
      </c>
      <c r="J28" s="457"/>
      <c r="K28" s="412" t="str">
        <f t="shared" ca="1" si="1"/>
        <v/>
      </c>
      <c r="L28" s="412"/>
      <c r="M28" s="412" t="str">
        <f t="shared" ca="1" si="2"/>
        <v/>
      </c>
      <c r="N28" s="412"/>
      <c r="O28" s="458">
        <f t="shared" si="4"/>
        <v>263</v>
      </c>
      <c r="P28" s="459"/>
      <c r="Q28" s="458">
        <f t="shared" si="5"/>
        <v>252</v>
      </c>
      <c r="R28" s="459"/>
      <c r="S28" s="455">
        <f t="shared" ca="1" si="6"/>
        <v>24</v>
      </c>
      <c r="T28" s="458"/>
      <c r="U28" s="124"/>
      <c r="V28" s="125"/>
      <c r="W28" s="133"/>
      <c r="X28" s="134"/>
      <c r="Y28" s="379"/>
      <c r="Z28" s="380"/>
      <c r="AA28" s="381"/>
      <c r="AB28" s="382"/>
      <c r="AC28" s="195"/>
      <c r="AD28" s="69"/>
      <c r="AE28" s="18"/>
      <c r="AF28" s="20"/>
      <c r="AG28" s="20"/>
      <c r="AH28" s="20"/>
      <c r="AI28" s="201"/>
      <c r="AJ28" s="201"/>
      <c r="AK28" s="201"/>
      <c r="AL28" s="201"/>
      <c r="AM28" s="201"/>
      <c r="AN28" s="201"/>
      <c r="AO28" s="201"/>
      <c r="AP28" s="201"/>
      <c r="AQ28" s="201"/>
      <c r="AR28" s="201"/>
      <c r="AS28" s="201"/>
      <c r="AT28" s="201"/>
      <c r="AU28" s="17"/>
      <c r="AV28" s="506"/>
      <c r="AW28" s="506"/>
      <c r="AX28" s="32"/>
      <c r="AY28" s="30"/>
      <c r="AZ28" s="30"/>
      <c r="BA28" s="24"/>
      <c r="BB28" s="24"/>
      <c r="BC28" s="24"/>
      <c r="BD28" s="28"/>
      <c r="BE28" s="28"/>
      <c r="BF28" s="28"/>
      <c r="BG28" s="506"/>
      <c r="BH28" s="506"/>
      <c r="BI28" s="32"/>
      <c r="BJ28" s="30"/>
      <c r="BK28" s="30"/>
      <c r="BL28" s="24"/>
      <c r="BM28" s="24"/>
      <c r="BN28" s="24"/>
      <c r="BO28" s="28"/>
      <c r="BP28" s="28"/>
      <c r="BQ28" s="31"/>
    </row>
    <row r="29" spans="1:69" ht="12" customHeight="1">
      <c r="A29" s="453" t="str" cm="1">
        <f t="array" aca="1" ref="A29" ca="1">INDIRECT("'期'!"&amp;$A$32&amp;ROW())</f>
        <v/>
      </c>
      <c r="B29" s="454"/>
      <c r="C29" s="455" t="str">
        <f t="shared" ca="1" si="3"/>
        <v/>
      </c>
      <c r="D29" s="456"/>
      <c r="E29" s="64"/>
      <c r="F29" s="65"/>
      <c r="G29" s="64"/>
      <c r="H29" s="65"/>
      <c r="I29" s="457">
        <f t="shared" si="0"/>
        <v>0.95817490494296575</v>
      </c>
      <c r="J29" s="457"/>
      <c r="K29" s="412" t="str">
        <f t="shared" ca="1" si="1"/>
        <v/>
      </c>
      <c r="L29" s="412"/>
      <c r="M29" s="412" t="str">
        <f t="shared" ca="1" si="2"/>
        <v/>
      </c>
      <c r="N29" s="412"/>
      <c r="O29" s="458">
        <f t="shared" si="4"/>
        <v>263</v>
      </c>
      <c r="P29" s="459"/>
      <c r="Q29" s="458">
        <f t="shared" si="5"/>
        <v>252</v>
      </c>
      <c r="R29" s="459"/>
      <c r="S29" s="455">
        <f t="shared" ca="1" si="6"/>
        <v>24</v>
      </c>
      <c r="T29" s="458"/>
      <c r="U29" s="124"/>
      <c r="V29" s="125"/>
      <c r="W29" s="133"/>
      <c r="X29" s="134"/>
      <c r="Y29" s="379"/>
      <c r="Z29" s="380"/>
      <c r="AA29" s="381"/>
      <c r="AB29" s="382"/>
      <c r="AC29" s="195"/>
      <c r="AD29" s="69"/>
      <c r="AE29" s="18"/>
      <c r="AF29" s="20"/>
      <c r="AG29" s="20"/>
      <c r="AH29" s="20"/>
      <c r="AI29" s="201"/>
      <c r="AJ29" s="201"/>
      <c r="AK29" s="201"/>
      <c r="AL29" s="201"/>
      <c r="AM29" s="201"/>
      <c r="AN29" s="201"/>
      <c r="AO29" s="201"/>
      <c r="AP29" s="201"/>
      <c r="AQ29" s="201"/>
      <c r="AR29" s="201"/>
      <c r="AS29" s="201"/>
      <c r="AT29" s="201"/>
      <c r="AU29" s="17"/>
      <c r="AV29" s="429" t="s">
        <v>28</v>
      </c>
      <c r="AW29" s="418"/>
      <c r="AX29" s="418">
        <f ca="1">AY39*AY47</f>
        <v>276</v>
      </c>
      <c r="AY29" s="419"/>
      <c r="AZ29" s="421" t="s">
        <v>29</v>
      </c>
      <c r="BA29" s="422"/>
      <c r="BB29" s="425" t="s">
        <v>30</v>
      </c>
      <c r="BC29" s="422"/>
      <c r="BD29" s="425" t="s">
        <v>31</v>
      </c>
      <c r="BE29" s="427"/>
      <c r="BF29" s="24"/>
      <c r="BG29" s="429" t="s">
        <v>28</v>
      </c>
      <c r="BH29" s="418"/>
      <c r="BI29" s="418">
        <f ca="1">BJ39*BJ47</f>
        <v>276</v>
      </c>
      <c r="BJ29" s="419"/>
      <c r="BK29" s="421" t="s">
        <v>29</v>
      </c>
      <c r="BL29" s="422"/>
      <c r="BM29" s="425" t="s">
        <v>30</v>
      </c>
      <c r="BN29" s="422"/>
      <c r="BO29" s="425" t="s">
        <v>31</v>
      </c>
      <c r="BP29" s="427"/>
    </row>
    <row r="30" spans="1:69" ht="12" customHeight="1">
      <c r="A30" s="507" t="str" cm="1">
        <f t="array" aca="1" ref="A30" ca="1">INDIRECT("'期'!"&amp;$A$32&amp;ROW())</f>
        <v/>
      </c>
      <c r="B30" s="508"/>
      <c r="C30" s="509" t="str">
        <f t="shared" ca="1" si="3"/>
        <v/>
      </c>
      <c r="D30" s="510"/>
      <c r="E30" s="66"/>
      <c r="F30" s="67"/>
      <c r="G30" s="66"/>
      <c r="H30" s="67"/>
      <c r="I30" s="511">
        <f t="shared" si="0"/>
        <v>0.95817490494296575</v>
      </c>
      <c r="J30" s="511"/>
      <c r="K30" s="512" t="str">
        <f t="shared" ca="1" si="1"/>
        <v/>
      </c>
      <c r="L30" s="512"/>
      <c r="M30" s="512" t="str">
        <f t="shared" ca="1" si="2"/>
        <v/>
      </c>
      <c r="N30" s="512"/>
      <c r="O30" s="458">
        <f t="shared" si="4"/>
        <v>263</v>
      </c>
      <c r="P30" s="459"/>
      <c r="Q30" s="515">
        <f t="shared" si="5"/>
        <v>252</v>
      </c>
      <c r="R30" s="516"/>
      <c r="S30" s="455">
        <f t="shared" ca="1" si="6"/>
        <v>24</v>
      </c>
      <c r="T30" s="458"/>
      <c r="U30" s="127"/>
      <c r="V30" s="128"/>
      <c r="W30" s="135"/>
      <c r="X30" s="136"/>
      <c r="Y30" s="517"/>
      <c r="Z30" s="518"/>
      <c r="AA30" s="513"/>
      <c r="AB30" s="514"/>
      <c r="AC30" s="196"/>
      <c r="AD30" s="70"/>
      <c r="AE30" s="18"/>
      <c r="AF30" s="20"/>
      <c r="AG30" s="20"/>
      <c r="AH30" s="20"/>
      <c r="AI30" s="201"/>
      <c r="AJ30" s="201"/>
      <c r="AK30" s="201"/>
      <c r="AL30" s="201"/>
      <c r="AM30" s="201"/>
      <c r="AN30" s="201"/>
      <c r="AO30" s="201"/>
      <c r="AP30" s="201"/>
      <c r="AQ30" s="201"/>
      <c r="AR30" s="201"/>
      <c r="AS30" s="201"/>
      <c r="AT30" s="201"/>
      <c r="AU30" s="17"/>
      <c r="AV30" s="366"/>
      <c r="AW30" s="367"/>
      <c r="AX30" s="367"/>
      <c r="AY30" s="420"/>
      <c r="AZ30" s="423"/>
      <c r="BA30" s="424"/>
      <c r="BB30" s="426"/>
      <c r="BC30" s="424"/>
      <c r="BD30" s="426"/>
      <c r="BE30" s="428"/>
      <c r="BF30" s="25"/>
      <c r="BG30" s="366"/>
      <c r="BH30" s="367"/>
      <c r="BI30" s="367"/>
      <c r="BJ30" s="420"/>
      <c r="BK30" s="423"/>
      <c r="BL30" s="424"/>
      <c r="BM30" s="426"/>
      <c r="BN30" s="424"/>
      <c r="BO30" s="426"/>
      <c r="BP30" s="428"/>
    </row>
    <row r="31" spans="1:69" ht="12" customHeight="1">
      <c r="A31" s="530" t="s">
        <v>16</v>
      </c>
      <c r="B31" s="530"/>
      <c r="C31" s="531">
        <f ca="1">MAX(C4:D30)</f>
        <v>24</v>
      </c>
      <c r="D31" s="531"/>
      <c r="E31" s="532">
        <f>SUM(E4:E30)+SUM(F4:F30)</f>
        <v>263</v>
      </c>
      <c r="F31" s="533"/>
      <c r="G31" s="532">
        <f>SUM(G4:G30)+SUM(H4:H30)</f>
        <v>252</v>
      </c>
      <c r="H31" s="533"/>
      <c r="I31" s="511">
        <f>IFERROR(G31/E31,0)</f>
        <v>0.95817490494296575</v>
      </c>
      <c r="J31" s="511"/>
      <c r="K31" s="534">
        <f>O30-Q30</f>
        <v>11</v>
      </c>
      <c r="L31" s="535"/>
      <c r="M31" s="536">
        <f ca="1">G31/C31</f>
        <v>10.5</v>
      </c>
      <c r="N31" s="537"/>
      <c r="O31" s="6" t="s">
        <v>27</v>
      </c>
      <c r="P31" s="6"/>
      <c r="Q31" s="6"/>
      <c r="R31" s="6"/>
      <c r="S31" s="6"/>
      <c r="T31" s="6"/>
      <c r="U31" s="71">
        <f>SUM(U4:U30)</f>
        <v>0</v>
      </c>
      <c r="V31" s="120">
        <f>SUM(V4:V30)</f>
        <v>0</v>
      </c>
      <c r="W31" s="121">
        <f>IFERROR(AVERAGE(W4:W30),0)</f>
        <v>4.125</v>
      </c>
      <c r="X31" s="121">
        <f>IFERROR(AVERAGE(X4:X30),0)</f>
        <v>4.125</v>
      </c>
      <c r="Y31" s="539"/>
      <c r="Z31" s="540"/>
      <c r="AA31" s="7"/>
      <c r="AB31" s="7"/>
      <c r="AC31" s="18"/>
      <c r="AD31" s="18"/>
      <c r="AE31" s="18"/>
      <c r="AF31" s="20"/>
      <c r="AG31" s="20"/>
      <c r="AH31" s="20"/>
      <c r="AI31" s="200"/>
      <c r="AJ31" s="200"/>
      <c r="AK31" s="200"/>
      <c r="AL31" s="200"/>
      <c r="AM31" s="200"/>
      <c r="AN31" s="200"/>
      <c r="AO31" s="200"/>
      <c r="AP31" s="200"/>
      <c r="AQ31" s="200"/>
      <c r="AR31" s="200"/>
      <c r="AS31" s="200"/>
      <c r="AT31" s="200"/>
      <c r="AU31" s="17"/>
      <c r="AV31" s="525" t="s">
        <v>32</v>
      </c>
      <c r="AW31" s="526"/>
      <c r="AX31" s="447">
        <f>SUM(G18:H23)</f>
        <v>65</v>
      </c>
      <c r="AY31" s="527"/>
      <c r="AZ31" s="369" t="s">
        <v>51</v>
      </c>
      <c r="BA31" s="520">
        <f>BA5</f>
        <v>9.5</v>
      </c>
      <c r="BB31" s="370" t="s">
        <v>51</v>
      </c>
      <c r="BC31" s="541">
        <f>BC5</f>
        <v>0.81166946748342106</v>
      </c>
      <c r="BD31" s="370" t="s">
        <v>51</v>
      </c>
      <c r="BE31" s="523">
        <f>AT31</f>
        <v>0</v>
      </c>
      <c r="BF31" s="25"/>
      <c r="BG31" s="525" t="s">
        <v>32</v>
      </c>
      <c r="BH31" s="526"/>
      <c r="BI31" s="447">
        <f>SUM(G24:H28)</f>
        <v>43</v>
      </c>
      <c r="BJ31" s="527"/>
      <c r="BK31" s="369" t="s">
        <v>51</v>
      </c>
      <c r="BL31" s="522">
        <f>BA31</f>
        <v>9.5</v>
      </c>
      <c r="BM31" s="370" t="s">
        <v>51</v>
      </c>
      <c r="BN31" s="522">
        <f>BC31</f>
        <v>0.81166946748342106</v>
      </c>
      <c r="BO31" s="370" t="s">
        <v>51</v>
      </c>
      <c r="BP31" s="523">
        <f>BE31</f>
        <v>0</v>
      </c>
    </row>
    <row r="32" spans="1:69" ht="12" customHeight="1">
      <c r="A32" s="137" t="str">
        <f ca="1">VLOOKUP(B32,支援効果集計!$D$4:$N$15,11,FALSE)</f>
        <v>AT</v>
      </c>
      <c r="B32" s="137" t="str">
        <f ca="1">RIGHT(CELL("filename",A1),LEN(CELL("filename",A1))-FIND("]",CELL("filename",A1)))</f>
        <v>R4.2</v>
      </c>
      <c r="Y32" s="18"/>
      <c r="Z32" s="18"/>
      <c r="AA32" s="18"/>
      <c r="AB32" s="18"/>
      <c r="AC32" s="18"/>
      <c r="AD32" s="18"/>
      <c r="AE32" s="18"/>
      <c r="AF32" s="20"/>
      <c r="AG32" s="20"/>
      <c r="AH32" s="20"/>
      <c r="AI32" s="20"/>
      <c r="AJ32" s="20"/>
      <c r="AK32" s="20"/>
      <c r="AL32" s="20"/>
      <c r="AM32" s="20"/>
      <c r="AN32" s="20"/>
      <c r="AO32" s="20"/>
      <c r="AP32" s="20"/>
      <c r="AQ32" s="20"/>
      <c r="AR32" s="20"/>
      <c r="AS32" s="20"/>
      <c r="AT32" s="20"/>
      <c r="AU32" s="17"/>
      <c r="AV32" s="423"/>
      <c r="AW32" s="424"/>
      <c r="AX32" s="449"/>
      <c r="AY32" s="528"/>
      <c r="AZ32" s="529"/>
      <c r="BA32" s="521"/>
      <c r="BB32" s="479"/>
      <c r="BC32" s="521"/>
      <c r="BD32" s="479"/>
      <c r="BE32" s="524"/>
      <c r="BF32" s="25"/>
      <c r="BG32" s="423"/>
      <c r="BH32" s="424"/>
      <c r="BI32" s="449"/>
      <c r="BJ32" s="528"/>
      <c r="BK32" s="529"/>
      <c r="BL32" s="521"/>
      <c r="BM32" s="479"/>
      <c r="BN32" s="521"/>
      <c r="BO32" s="479"/>
      <c r="BP32" s="524"/>
    </row>
    <row r="33" spans="1:69" ht="12" customHeight="1">
      <c r="A33" s="207"/>
      <c r="B33" s="208"/>
      <c r="C33" s="208"/>
      <c r="D33" s="209"/>
      <c r="E33" s="210"/>
      <c r="F33" s="208"/>
      <c r="G33" s="208"/>
      <c r="H33" s="208"/>
      <c r="I33" s="208"/>
      <c r="J33" s="208"/>
      <c r="K33" s="208"/>
      <c r="L33" s="211"/>
      <c r="M33" s="208"/>
      <c r="N33" s="208"/>
      <c r="O33" s="208"/>
      <c r="P33" s="208"/>
      <c r="Q33" s="208"/>
      <c r="R33" s="208"/>
      <c r="S33" s="208"/>
      <c r="T33" s="208"/>
      <c r="U33" s="208"/>
      <c r="V33" s="208"/>
      <c r="W33" s="212"/>
      <c r="X33" s="208"/>
      <c r="Y33" s="213"/>
      <c r="Z33" s="20"/>
      <c r="AA33" s="20"/>
      <c r="AB33" s="33"/>
      <c r="AC33" s="33"/>
      <c r="AD33" s="33"/>
      <c r="AE33" s="33"/>
      <c r="AF33" s="33"/>
      <c r="AG33" s="33"/>
      <c r="AH33" s="33"/>
      <c r="AI33" s="33"/>
      <c r="AJ33" s="33"/>
      <c r="AK33" s="33"/>
      <c r="AL33" s="33"/>
      <c r="AM33" s="33"/>
      <c r="AN33" s="33"/>
      <c r="AO33" s="33"/>
      <c r="AP33" s="16"/>
      <c r="AQ33" s="16"/>
      <c r="AR33" s="33"/>
      <c r="AS33" s="34"/>
      <c r="AT33" s="34"/>
      <c r="AU33" s="17"/>
      <c r="AV33" s="366" t="s">
        <v>33</v>
      </c>
      <c r="AW33" s="367"/>
      <c r="AX33" s="460">
        <f ca="1">AX29-AX31</f>
        <v>211</v>
      </c>
      <c r="AY33" s="461"/>
      <c r="AZ33" s="366" t="s">
        <v>52</v>
      </c>
      <c r="BA33" s="445">
        <f>BL7</f>
        <v>11.333333333333334</v>
      </c>
      <c r="BB33" s="367" t="s">
        <v>52</v>
      </c>
      <c r="BC33" s="464">
        <f>BN7</f>
        <v>0.91946115453301058</v>
      </c>
      <c r="BD33" s="367" t="s">
        <v>52</v>
      </c>
      <c r="BE33" s="444">
        <f>BP7</f>
        <v>0</v>
      </c>
      <c r="BF33" s="25"/>
      <c r="BG33" s="366" t="s">
        <v>33</v>
      </c>
      <c r="BH33" s="367"/>
      <c r="BI33" s="460">
        <f ca="1">BI29-BI31</f>
        <v>233</v>
      </c>
      <c r="BJ33" s="461"/>
      <c r="BK33" s="366" t="s">
        <v>52</v>
      </c>
      <c r="BL33" s="445">
        <f>BL7</f>
        <v>11.333333333333334</v>
      </c>
      <c r="BM33" s="367" t="s">
        <v>52</v>
      </c>
      <c r="BN33" s="519">
        <f>BN7</f>
        <v>0.91946115453301058</v>
      </c>
      <c r="BO33" s="367" t="s">
        <v>52</v>
      </c>
      <c r="BP33" s="444">
        <f>BP7</f>
        <v>0</v>
      </c>
    </row>
    <row r="34" spans="1:69" ht="12" customHeight="1">
      <c r="A34" s="538" t="s">
        <v>135</v>
      </c>
      <c r="B34" s="538"/>
      <c r="C34" s="538"/>
      <c r="D34" s="538"/>
      <c r="E34" s="538"/>
      <c r="F34" s="538"/>
      <c r="G34" s="538"/>
      <c r="H34" s="565" t="str">
        <f>支援効果集計!C30</f>
        <v>Smile &amp; Happy～職員の笑顔がお子さんの笑顔に繋がる～</v>
      </c>
      <c r="I34" s="566"/>
      <c r="J34" s="566"/>
      <c r="K34" s="566"/>
      <c r="L34" s="566"/>
      <c r="M34" s="566"/>
      <c r="N34" s="566"/>
      <c r="O34" s="566"/>
      <c r="P34" s="566"/>
      <c r="Q34" s="566"/>
      <c r="R34" s="566"/>
      <c r="S34" s="566"/>
      <c r="T34" s="566"/>
      <c r="U34" s="567"/>
      <c r="V34" s="228"/>
      <c r="W34" s="228"/>
      <c r="X34" s="228"/>
      <c r="Y34" s="228"/>
      <c r="Z34" s="228"/>
      <c r="AA34" s="228"/>
      <c r="AB34" s="228"/>
      <c r="AC34" s="228"/>
      <c r="AD34" s="228"/>
      <c r="AE34" s="228"/>
      <c r="AF34" s="228"/>
      <c r="AG34" s="228"/>
      <c r="AH34" s="228"/>
      <c r="AI34" s="228"/>
      <c r="AJ34" s="228"/>
      <c r="AK34" s="228"/>
      <c r="AL34" s="216"/>
      <c r="AM34" s="201"/>
      <c r="AN34" s="221"/>
      <c r="AO34" s="221"/>
      <c r="AP34" s="221"/>
      <c r="AQ34" s="221"/>
      <c r="AR34" s="221"/>
      <c r="AS34" s="221"/>
      <c r="AT34" s="221"/>
      <c r="AU34" s="17"/>
      <c r="AV34" s="366"/>
      <c r="AW34" s="367"/>
      <c r="AX34" s="426"/>
      <c r="AY34" s="462"/>
      <c r="AZ34" s="366"/>
      <c r="BA34" s="445"/>
      <c r="BB34" s="367"/>
      <c r="BC34" s="464"/>
      <c r="BD34" s="367"/>
      <c r="BE34" s="444"/>
      <c r="BF34" s="24"/>
      <c r="BG34" s="366"/>
      <c r="BH34" s="367"/>
      <c r="BI34" s="426"/>
      <c r="BJ34" s="462"/>
      <c r="BK34" s="366"/>
      <c r="BL34" s="445"/>
      <c r="BM34" s="367"/>
      <c r="BN34" s="519"/>
      <c r="BO34" s="367"/>
      <c r="BP34" s="444"/>
    </row>
    <row r="35" spans="1:69" ht="12" customHeight="1">
      <c r="A35" s="538"/>
      <c r="B35" s="538"/>
      <c r="C35" s="538"/>
      <c r="D35" s="538"/>
      <c r="E35" s="538"/>
      <c r="F35" s="538"/>
      <c r="G35" s="538"/>
      <c r="H35" s="568"/>
      <c r="I35" s="569"/>
      <c r="J35" s="569"/>
      <c r="K35" s="569"/>
      <c r="L35" s="569"/>
      <c r="M35" s="569"/>
      <c r="N35" s="569"/>
      <c r="O35" s="569"/>
      <c r="P35" s="569"/>
      <c r="Q35" s="569"/>
      <c r="R35" s="569"/>
      <c r="S35" s="569"/>
      <c r="T35" s="569"/>
      <c r="U35" s="570"/>
      <c r="V35" s="228"/>
      <c r="W35" s="228"/>
      <c r="X35" s="228"/>
      <c r="Y35" s="228"/>
      <c r="Z35" s="228"/>
      <c r="AA35" s="228"/>
      <c r="AB35" s="228"/>
      <c r="AC35" s="228"/>
      <c r="AD35" s="228"/>
      <c r="AE35" s="228"/>
      <c r="AF35" s="228"/>
      <c r="AG35" s="228"/>
      <c r="AH35" s="228"/>
      <c r="AI35" s="228"/>
      <c r="AJ35" s="228"/>
      <c r="AK35" s="228"/>
      <c r="AL35" s="216"/>
      <c r="AM35" s="201"/>
      <c r="AN35" s="221"/>
      <c r="AO35" s="221"/>
      <c r="AP35" s="221"/>
      <c r="AQ35" s="221"/>
      <c r="AR35" s="221"/>
      <c r="AS35" s="221"/>
      <c r="AT35" s="221"/>
      <c r="AU35" s="17"/>
      <c r="AV35" s="366" t="s">
        <v>34</v>
      </c>
      <c r="AW35" s="367"/>
      <c r="AX35" s="447">
        <f ca="1">C31-12-2</f>
        <v>10</v>
      </c>
      <c r="AY35" s="448"/>
      <c r="AZ35" s="366" t="s">
        <v>53</v>
      </c>
      <c r="BA35" s="452">
        <f>AVERAGE(G18:H23)*2</f>
        <v>10.833333333333334</v>
      </c>
      <c r="BB35" s="367" t="s">
        <v>53</v>
      </c>
      <c r="BC35" s="415">
        <f>AVERAGE(I18:J23)</f>
        <v>0.94374024008060731</v>
      </c>
      <c r="BD35" s="367" t="s">
        <v>53</v>
      </c>
      <c r="BE35" s="417">
        <f>SUM(U18:V23)/AX31</f>
        <v>0</v>
      </c>
      <c r="BF35" s="25"/>
      <c r="BG35" s="366" t="s">
        <v>34</v>
      </c>
      <c r="BH35" s="367"/>
      <c r="BI35" s="447">
        <f ca="1">C31-18-2</f>
        <v>4</v>
      </c>
      <c r="BJ35" s="448"/>
      <c r="BK35" s="544" t="s">
        <v>55</v>
      </c>
      <c r="BL35" s="546">
        <f>BA35</f>
        <v>10.833333333333334</v>
      </c>
      <c r="BM35" s="548" t="s">
        <v>55</v>
      </c>
      <c r="BN35" s="550">
        <f>BC35</f>
        <v>0.94374024008060731</v>
      </c>
      <c r="BO35" s="548" t="s">
        <v>55</v>
      </c>
      <c r="BP35" s="542">
        <f>BE35</f>
        <v>0</v>
      </c>
    </row>
    <row r="36" spans="1:69" ht="12" customHeight="1">
      <c r="A36" s="217"/>
      <c r="B36" s="571" t="s">
        <v>131</v>
      </c>
      <c r="C36" s="571"/>
      <c r="D36" s="571"/>
      <c r="E36" s="571"/>
      <c r="F36" s="223"/>
      <c r="G36" s="223"/>
      <c r="H36" s="223"/>
      <c r="I36" s="223"/>
      <c r="J36" s="223"/>
      <c r="K36" s="223"/>
      <c r="L36" s="217"/>
      <c r="M36" s="223"/>
      <c r="N36" s="223"/>
      <c r="O36" s="218"/>
      <c r="P36" s="223"/>
      <c r="Q36" s="223"/>
      <c r="R36" s="223"/>
      <c r="S36" s="223"/>
      <c r="T36" s="223"/>
      <c r="U36" s="224"/>
      <c r="V36" s="220"/>
      <c r="W36" s="220"/>
      <c r="X36" s="220"/>
      <c r="Y36" s="215"/>
      <c r="Z36" s="201"/>
      <c r="AA36" s="216"/>
      <c r="AB36" s="201"/>
      <c r="AC36" s="221"/>
      <c r="AD36" s="221"/>
      <c r="AE36" s="221"/>
      <c r="AF36" s="221"/>
      <c r="AG36" s="221"/>
      <c r="AH36" s="221"/>
      <c r="AI36" s="221"/>
      <c r="AJ36" s="215"/>
      <c r="AK36" s="201"/>
      <c r="AL36" s="216"/>
      <c r="AM36" s="201"/>
      <c r="AN36" s="221"/>
      <c r="AO36" s="221"/>
      <c r="AP36" s="221"/>
      <c r="AQ36" s="221"/>
      <c r="AR36" s="221"/>
      <c r="AS36" s="221"/>
      <c r="AT36" s="221"/>
      <c r="AU36" s="18"/>
      <c r="AV36" s="366"/>
      <c r="AW36" s="367"/>
      <c r="AX36" s="449"/>
      <c r="AY36" s="450"/>
      <c r="AZ36" s="366"/>
      <c r="BA36" s="452"/>
      <c r="BB36" s="367"/>
      <c r="BC36" s="416"/>
      <c r="BD36" s="367"/>
      <c r="BE36" s="417"/>
      <c r="BF36" s="25"/>
      <c r="BG36" s="366"/>
      <c r="BH36" s="367"/>
      <c r="BI36" s="449"/>
      <c r="BJ36" s="450"/>
      <c r="BK36" s="545"/>
      <c r="BL36" s="547"/>
      <c r="BM36" s="549"/>
      <c r="BN36" s="551"/>
      <c r="BO36" s="549"/>
      <c r="BP36" s="543"/>
    </row>
    <row r="37" spans="1:69" ht="12" customHeight="1" thickBot="1">
      <c r="A37" s="217"/>
      <c r="B37" s="571"/>
      <c r="C37" s="571"/>
      <c r="D37" s="571"/>
      <c r="E37" s="571"/>
      <c r="F37" s="223"/>
      <c r="G37" s="223"/>
      <c r="H37" s="223"/>
      <c r="I37" s="223"/>
      <c r="J37" s="223"/>
      <c r="K37" s="223"/>
      <c r="L37" s="563" t="s">
        <v>136</v>
      </c>
      <c r="M37" s="563"/>
      <c r="N37" s="563"/>
      <c r="O37" s="218"/>
      <c r="P37" s="223"/>
      <c r="Q37" s="571" t="s">
        <v>146</v>
      </c>
      <c r="R37" s="571"/>
      <c r="S37" s="571"/>
      <c r="T37" s="571"/>
      <c r="X37" s="36"/>
      <c r="Y37" s="215"/>
      <c r="Z37" s="201"/>
      <c r="AA37" s="216"/>
      <c r="AB37" s="201"/>
      <c r="AC37" s="221"/>
      <c r="AD37" s="221"/>
      <c r="AE37" s="221"/>
      <c r="AF37" s="221"/>
      <c r="AG37" s="221"/>
      <c r="AH37" s="221"/>
      <c r="AI37" s="221"/>
      <c r="AJ37" s="215"/>
      <c r="AK37" s="201"/>
      <c r="AL37" s="216"/>
      <c r="AM37" s="201"/>
      <c r="AN37" s="221"/>
      <c r="AO37" s="221"/>
      <c r="AP37" s="221"/>
      <c r="AQ37" s="221"/>
      <c r="AR37" s="221"/>
      <c r="AS37" s="221"/>
      <c r="AT37" s="221"/>
      <c r="AU37" s="33"/>
      <c r="AV37" s="590" t="s">
        <v>50</v>
      </c>
      <c r="AW37" s="591"/>
      <c r="AX37" s="465">
        <f ca="1">AX33/AX35</f>
        <v>21.1</v>
      </c>
      <c r="AY37" s="466"/>
      <c r="AZ37" s="366" t="s">
        <v>54</v>
      </c>
      <c r="BA37" s="446">
        <f>BL37</f>
        <v>10.75</v>
      </c>
      <c r="BB37" s="367" t="s">
        <v>54</v>
      </c>
      <c r="BC37" s="446">
        <f>BN37</f>
        <v>0.9544205767696452</v>
      </c>
      <c r="BD37" s="367" t="s">
        <v>54</v>
      </c>
      <c r="BE37" s="444">
        <f>BP37</f>
        <v>0</v>
      </c>
      <c r="BF37" s="25"/>
      <c r="BG37" s="590" t="s">
        <v>50</v>
      </c>
      <c r="BH37" s="591"/>
      <c r="BI37" s="465">
        <f ca="1">BI33/BI35</f>
        <v>58.25</v>
      </c>
      <c r="BJ37" s="466"/>
      <c r="BK37" s="366" t="s">
        <v>54</v>
      </c>
      <c r="BL37" s="452">
        <f>AVERAGE(G24:H28)*2</f>
        <v>10.75</v>
      </c>
      <c r="BM37" s="367" t="s">
        <v>54</v>
      </c>
      <c r="BN37" s="554">
        <f>AVERAGE(I24:J28)</f>
        <v>0.9544205767696452</v>
      </c>
      <c r="BO37" s="367" t="s">
        <v>54</v>
      </c>
      <c r="BP37" s="417">
        <f>SUM(U24:V28)/BI31</f>
        <v>0</v>
      </c>
    </row>
    <row r="38" spans="1:69" ht="12" customHeight="1" thickBot="1">
      <c r="A38" s="217"/>
      <c r="B38" s="587" t="s">
        <v>128</v>
      </c>
      <c r="C38" s="578" t="str">
        <f>IF(支援効果集計!E31=0,"",支援効果集計!E31)</f>
        <v>リトム共有</v>
      </c>
      <c r="D38" s="578"/>
      <c r="E38" s="578"/>
      <c r="F38" s="578"/>
      <c r="G38" s="578"/>
      <c r="H38" s="578"/>
      <c r="I38" s="578"/>
      <c r="J38" s="581" t="str">
        <f>IF(支援効果集計!H19=0,"",支援効果集計!H19)</f>
        <v/>
      </c>
      <c r="K38" s="582"/>
      <c r="L38" s="564">
        <v>0</v>
      </c>
      <c r="M38" s="564"/>
      <c r="N38" s="556" t="s">
        <v>132</v>
      </c>
      <c r="O38" s="218"/>
      <c r="P38" s="223"/>
      <c r="Q38" s="571"/>
      <c r="R38" s="571"/>
      <c r="S38" s="571"/>
      <c r="T38" s="571"/>
      <c r="V38" s="280" t="s">
        <v>147</v>
      </c>
      <c r="Y38" s="279" t="s">
        <v>148</v>
      </c>
      <c r="Z38" s="215"/>
      <c r="AA38" s="201"/>
      <c r="AB38" s="279" t="s">
        <v>149</v>
      </c>
      <c r="AC38" s="201"/>
      <c r="AD38" s="221"/>
      <c r="AE38" s="221"/>
      <c r="AF38" s="221"/>
      <c r="AG38" s="221"/>
      <c r="AH38" s="221"/>
      <c r="AI38" s="221"/>
      <c r="AJ38" s="215"/>
      <c r="AK38" s="201"/>
      <c r="AL38" s="216"/>
      <c r="AM38" s="201"/>
      <c r="AN38" s="221"/>
      <c r="AO38" s="221"/>
      <c r="AP38" s="221"/>
      <c r="AQ38" s="221"/>
      <c r="AR38" s="221"/>
      <c r="AS38" s="221"/>
      <c r="AT38" s="221"/>
      <c r="AU38" s="33"/>
      <c r="AV38" s="592"/>
      <c r="AW38" s="593"/>
      <c r="AX38" s="467"/>
      <c r="AY38" s="468"/>
      <c r="AZ38" s="471"/>
      <c r="BA38" s="472"/>
      <c r="BB38" s="469"/>
      <c r="BC38" s="472"/>
      <c r="BD38" s="469"/>
      <c r="BE38" s="470"/>
      <c r="BF38" s="25"/>
      <c r="BG38" s="592"/>
      <c r="BH38" s="593"/>
      <c r="BI38" s="467"/>
      <c r="BJ38" s="468"/>
      <c r="BK38" s="471"/>
      <c r="BL38" s="553"/>
      <c r="BM38" s="469"/>
      <c r="BN38" s="555"/>
      <c r="BO38" s="469"/>
      <c r="BP38" s="552"/>
    </row>
    <row r="39" spans="1:69" ht="12" customHeight="1">
      <c r="A39" s="217"/>
      <c r="B39" s="588"/>
      <c r="C39" s="579"/>
      <c r="D39" s="579"/>
      <c r="E39" s="579"/>
      <c r="F39" s="579"/>
      <c r="G39" s="579"/>
      <c r="H39" s="579"/>
      <c r="I39" s="579"/>
      <c r="J39" s="583"/>
      <c r="K39" s="584"/>
      <c r="L39" s="564"/>
      <c r="M39" s="564"/>
      <c r="N39" s="556"/>
      <c r="O39" s="218"/>
      <c r="P39" s="223"/>
      <c r="R39" s="557">
        <v>0</v>
      </c>
      <c r="S39" s="558"/>
      <c r="T39" s="561" t="s">
        <v>132</v>
      </c>
      <c r="U39" s="223"/>
      <c r="V39" s="557"/>
      <c r="W39" s="558"/>
      <c r="X39" s="561" t="s">
        <v>132</v>
      </c>
      <c r="Y39" s="557"/>
      <c r="Z39" s="558"/>
      <c r="AA39" s="561" t="s">
        <v>132</v>
      </c>
      <c r="AB39" s="557"/>
      <c r="AC39" s="558"/>
      <c r="AD39" s="561" t="s">
        <v>132</v>
      </c>
      <c r="AE39" s="221"/>
      <c r="AF39" s="221"/>
      <c r="AG39" s="221"/>
      <c r="AH39" s="221"/>
      <c r="AI39" s="221"/>
      <c r="AJ39" s="215"/>
      <c r="AK39" s="201"/>
      <c r="AL39" s="216"/>
      <c r="AM39" s="201"/>
      <c r="AN39" s="221"/>
      <c r="AO39" s="221"/>
      <c r="AP39" s="221"/>
      <c r="AQ39" s="221"/>
      <c r="AR39" s="221"/>
      <c r="AS39" s="221"/>
      <c r="AT39" s="221"/>
      <c r="AU39" s="33"/>
      <c r="AV39" s="429" t="s">
        <v>35</v>
      </c>
      <c r="AW39" s="418"/>
      <c r="AX39" s="418"/>
      <c r="AY39" s="418">
        <f ca="1">AY13</f>
        <v>11.5</v>
      </c>
      <c r="AZ39" s="479"/>
      <c r="BA39" s="479" t="s">
        <v>36</v>
      </c>
      <c r="BB39" s="479"/>
      <c r="BC39" s="479"/>
      <c r="BD39" s="474">
        <v>1.66</v>
      </c>
      <c r="BE39" s="475"/>
      <c r="BF39" s="24"/>
      <c r="BG39" s="429" t="s">
        <v>35</v>
      </c>
      <c r="BH39" s="418"/>
      <c r="BI39" s="418"/>
      <c r="BJ39" s="418">
        <f ca="1">AY13</f>
        <v>11.5</v>
      </c>
      <c r="BK39" s="479"/>
      <c r="BL39" s="479" t="s">
        <v>36</v>
      </c>
      <c r="BM39" s="479"/>
      <c r="BN39" s="479"/>
      <c r="BO39" s="474">
        <v>1.66</v>
      </c>
      <c r="BP39" s="475"/>
    </row>
    <row r="40" spans="1:69" ht="12" customHeight="1">
      <c r="A40" s="217"/>
      <c r="B40" s="588" t="s">
        <v>129</v>
      </c>
      <c r="C40" s="579" t="str">
        <f>IF(支援効果集計!E32=0,"",支援効果集計!E32)</f>
        <v>重点課題の設定</v>
      </c>
      <c r="D40" s="579"/>
      <c r="E40" s="579"/>
      <c r="F40" s="579"/>
      <c r="G40" s="579"/>
      <c r="H40" s="579"/>
      <c r="I40" s="579"/>
      <c r="J40" s="583" t="str">
        <f>IF(支援効果集計!H20=0,"",支援効果集計!H20)</f>
        <v/>
      </c>
      <c r="K40" s="584"/>
      <c r="L40" s="564">
        <v>4</v>
      </c>
      <c r="M40" s="564"/>
      <c r="N40" s="556" t="s">
        <v>132</v>
      </c>
      <c r="O40" s="218"/>
      <c r="P40" s="223"/>
      <c r="R40" s="559"/>
      <c r="S40" s="560"/>
      <c r="T40" s="562"/>
      <c r="U40" s="223"/>
      <c r="V40" s="559"/>
      <c r="W40" s="560"/>
      <c r="X40" s="562"/>
      <c r="Y40" s="559"/>
      <c r="Z40" s="560"/>
      <c r="AA40" s="562"/>
      <c r="AB40" s="559"/>
      <c r="AC40" s="560"/>
      <c r="AD40" s="562"/>
      <c r="AE40" s="221"/>
      <c r="AF40" s="221"/>
      <c r="AG40" s="221"/>
      <c r="AH40" s="221"/>
      <c r="AI40" s="221"/>
      <c r="AJ40" s="215"/>
      <c r="AK40" s="201"/>
      <c r="AL40" s="216"/>
      <c r="AM40" s="201"/>
      <c r="AN40" s="221"/>
      <c r="AO40" s="221"/>
      <c r="AP40" s="221"/>
      <c r="AQ40" s="221"/>
      <c r="AR40" s="221"/>
      <c r="AS40" s="221"/>
      <c r="AT40" s="221"/>
      <c r="AU40" s="33"/>
      <c r="AV40" s="366"/>
      <c r="AW40" s="367"/>
      <c r="AX40" s="367"/>
      <c r="AY40" s="367"/>
      <c r="AZ40" s="367"/>
      <c r="BA40" s="367"/>
      <c r="BB40" s="367"/>
      <c r="BC40" s="367"/>
      <c r="BD40" s="476"/>
      <c r="BE40" s="477"/>
      <c r="BF40" s="24"/>
      <c r="BG40" s="366"/>
      <c r="BH40" s="367"/>
      <c r="BI40" s="367"/>
      <c r="BJ40" s="367"/>
      <c r="BK40" s="367"/>
      <c r="BL40" s="367"/>
      <c r="BM40" s="367"/>
      <c r="BN40" s="367"/>
      <c r="BO40" s="476"/>
      <c r="BP40" s="477"/>
    </row>
    <row r="41" spans="1:69" ht="12" customHeight="1">
      <c r="A41" s="217"/>
      <c r="B41" s="588"/>
      <c r="C41" s="579"/>
      <c r="D41" s="579"/>
      <c r="E41" s="579"/>
      <c r="F41" s="579"/>
      <c r="G41" s="579"/>
      <c r="H41" s="579"/>
      <c r="I41" s="579"/>
      <c r="J41" s="583"/>
      <c r="K41" s="584"/>
      <c r="L41" s="564"/>
      <c r="M41" s="564"/>
      <c r="N41" s="556"/>
      <c r="O41" s="218"/>
      <c r="P41" s="223"/>
      <c r="Q41" s="223"/>
      <c r="R41" s="223"/>
      <c r="S41" s="223"/>
      <c r="T41" s="223"/>
      <c r="U41" s="225"/>
      <c r="V41" s="225"/>
      <c r="W41" s="225"/>
      <c r="X41" s="225"/>
      <c r="Y41" s="215"/>
      <c r="Z41" s="201"/>
      <c r="AA41" s="216"/>
      <c r="AB41" s="201"/>
      <c r="AC41" s="221"/>
      <c r="AD41" s="221"/>
      <c r="AE41" s="221"/>
      <c r="AF41" s="221"/>
      <c r="AG41" s="221"/>
      <c r="AH41" s="221"/>
      <c r="AI41" s="221"/>
      <c r="AJ41" s="215"/>
      <c r="AK41" s="201"/>
      <c r="AL41" s="216"/>
      <c r="AM41" s="201"/>
      <c r="AN41" s="221"/>
      <c r="AO41" s="221"/>
      <c r="AP41" s="221"/>
      <c r="AQ41" s="221"/>
      <c r="AR41" s="221"/>
      <c r="AS41" s="221"/>
      <c r="AT41" s="221"/>
      <c r="AU41" s="33"/>
      <c r="AV41" s="366" t="s">
        <v>37</v>
      </c>
      <c r="AW41" s="367"/>
      <c r="AX41" s="367"/>
      <c r="AY41" s="484"/>
      <c r="AZ41" s="484"/>
      <c r="BA41" s="367" t="s">
        <v>38</v>
      </c>
      <c r="BB41" s="367"/>
      <c r="BC41" s="367"/>
      <c r="BD41" s="476">
        <f>AX31/12/AVERAGE(W18:X23)</f>
        <v>1.1206896551724139</v>
      </c>
      <c r="BE41" s="477"/>
      <c r="BF41" s="26"/>
      <c r="BG41" s="366" t="s">
        <v>37</v>
      </c>
      <c r="BH41" s="367"/>
      <c r="BI41" s="367"/>
      <c r="BJ41" s="484"/>
      <c r="BK41" s="484"/>
      <c r="BL41" s="367" t="s">
        <v>38</v>
      </c>
      <c r="BM41" s="367"/>
      <c r="BN41" s="367"/>
      <c r="BO41" s="476">
        <f>BI31/12/AVERAGE(W24:X28)</f>
        <v>0.75438596491228072</v>
      </c>
      <c r="BP41" s="477"/>
    </row>
    <row r="42" spans="1:69" ht="12" customHeight="1">
      <c r="A42" s="217"/>
      <c r="B42" s="588" t="s">
        <v>130</v>
      </c>
      <c r="C42" s="579" t="str">
        <f>IF(支援効果集計!E33=0,"",支援効果集計!E33)</f>
        <v>勉強会～話し合ってみよう～</v>
      </c>
      <c r="D42" s="579"/>
      <c r="E42" s="579"/>
      <c r="F42" s="579"/>
      <c r="G42" s="579"/>
      <c r="H42" s="579"/>
      <c r="I42" s="579"/>
      <c r="J42" s="583" t="str">
        <f>IF(支援効果集計!H21=0,"",支援効果集計!H21)</f>
        <v/>
      </c>
      <c r="K42" s="584"/>
      <c r="L42" s="564">
        <v>5</v>
      </c>
      <c r="M42" s="564"/>
      <c r="N42" s="556" t="s">
        <v>132</v>
      </c>
      <c r="O42" s="218"/>
      <c r="P42" s="223"/>
      <c r="Q42" s="281" t="s">
        <v>150</v>
      </c>
      <c r="R42" s="572"/>
      <c r="S42" s="573"/>
      <c r="T42" s="573"/>
      <c r="U42" s="573"/>
      <c r="V42" s="573"/>
      <c r="W42" s="573"/>
      <c r="X42" s="573"/>
      <c r="Y42" s="573"/>
      <c r="Z42" s="573"/>
      <c r="AA42" s="573"/>
      <c r="AB42" s="573"/>
      <c r="AC42" s="573"/>
      <c r="AD42" s="574"/>
      <c r="AF42" s="221"/>
      <c r="AG42" s="221"/>
      <c r="AH42" s="221"/>
      <c r="AI42" s="221"/>
      <c r="AJ42" s="215"/>
      <c r="AK42" s="201"/>
      <c r="AL42" s="216"/>
      <c r="AM42" s="201"/>
      <c r="AN42" s="221"/>
      <c r="AO42" s="221"/>
      <c r="AP42" s="221"/>
      <c r="AQ42" s="221"/>
      <c r="AR42" s="221"/>
      <c r="AS42" s="221"/>
      <c r="AT42" s="221"/>
      <c r="AU42" s="33"/>
      <c r="AV42" s="366"/>
      <c r="AW42" s="367"/>
      <c r="AX42" s="367"/>
      <c r="AY42" s="484"/>
      <c r="AZ42" s="484"/>
      <c r="BA42" s="367"/>
      <c r="BB42" s="367"/>
      <c r="BC42" s="367"/>
      <c r="BD42" s="476"/>
      <c r="BE42" s="477"/>
      <c r="BF42" s="26"/>
      <c r="BG42" s="366"/>
      <c r="BH42" s="367"/>
      <c r="BI42" s="367"/>
      <c r="BJ42" s="484"/>
      <c r="BK42" s="484"/>
      <c r="BL42" s="367"/>
      <c r="BM42" s="367"/>
      <c r="BN42" s="367"/>
      <c r="BO42" s="476"/>
      <c r="BP42" s="477"/>
    </row>
    <row r="43" spans="1:69" ht="12" customHeight="1" thickBot="1">
      <c r="A43" s="217"/>
      <c r="B43" s="589"/>
      <c r="C43" s="580"/>
      <c r="D43" s="580"/>
      <c r="E43" s="580"/>
      <c r="F43" s="580"/>
      <c r="G43" s="580"/>
      <c r="H43" s="580"/>
      <c r="I43" s="580"/>
      <c r="J43" s="585"/>
      <c r="K43" s="586"/>
      <c r="L43" s="564"/>
      <c r="M43" s="564"/>
      <c r="N43" s="556"/>
      <c r="O43" s="218"/>
      <c r="P43" s="223"/>
      <c r="Q43" s="223"/>
      <c r="R43" s="575"/>
      <c r="S43" s="576"/>
      <c r="T43" s="576"/>
      <c r="U43" s="576"/>
      <c r="V43" s="576"/>
      <c r="W43" s="576"/>
      <c r="X43" s="576"/>
      <c r="Y43" s="576"/>
      <c r="Z43" s="576"/>
      <c r="AA43" s="576"/>
      <c r="AB43" s="576"/>
      <c r="AC43" s="576"/>
      <c r="AD43" s="577"/>
      <c r="AF43" s="221"/>
      <c r="AG43" s="221"/>
      <c r="AH43" s="221"/>
      <c r="AI43" s="221"/>
      <c r="AJ43" s="215"/>
      <c r="AK43" s="201"/>
      <c r="AL43" s="216"/>
      <c r="AM43" s="201"/>
      <c r="AN43" s="221"/>
      <c r="AO43" s="221"/>
      <c r="AP43" s="221"/>
      <c r="AQ43" s="221"/>
      <c r="AR43" s="221"/>
      <c r="AS43" s="221"/>
      <c r="AT43" s="221"/>
      <c r="AU43" s="33"/>
      <c r="AV43" s="366" t="s">
        <v>58</v>
      </c>
      <c r="AW43" s="367"/>
      <c r="AX43" s="367"/>
      <c r="AY43" s="367">
        <f ca="1">AY41-AY39</f>
        <v>-11.5</v>
      </c>
      <c r="AZ43" s="367"/>
      <c r="BA43" s="367" t="s">
        <v>39</v>
      </c>
      <c r="BB43" s="367"/>
      <c r="BC43" s="367"/>
      <c r="BD43" s="367">
        <f>BD41-BD39</f>
        <v>-0.539310344827586</v>
      </c>
      <c r="BE43" s="488"/>
      <c r="BF43" s="24"/>
      <c r="BG43" s="366" t="s">
        <v>58</v>
      </c>
      <c r="BH43" s="367"/>
      <c r="BI43" s="367"/>
      <c r="BJ43" s="367">
        <f ca="1">BJ41-BJ39</f>
        <v>-11.5</v>
      </c>
      <c r="BK43" s="367"/>
      <c r="BL43" s="367" t="s">
        <v>39</v>
      </c>
      <c r="BM43" s="367"/>
      <c r="BN43" s="367"/>
      <c r="BO43" s="367">
        <f>BO41-BO39</f>
        <v>-0.9056140350877192</v>
      </c>
      <c r="BP43" s="488"/>
    </row>
    <row r="44" spans="1:69" ht="12" customHeight="1">
      <c r="A44" s="217"/>
      <c r="B44" s="222"/>
      <c r="C44" s="222"/>
      <c r="D44" s="222"/>
      <c r="E44" s="222"/>
      <c r="F44" s="223"/>
      <c r="G44" s="223"/>
      <c r="H44" s="223"/>
      <c r="I44" s="223"/>
      <c r="J44" s="223"/>
      <c r="K44" s="223"/>
      <c r="L44" s="217"/>
      <c r="M44" s="223"/>
      <c r="N44" s="223"/>
      <c r="O44" s="218"/>
      <c r="P44" s="223"/>
      <c r="Q44" s="223"/>
      <c r="R44" s="223"/>
      <c r="S44" s="223"/>
      <c r="T44" s="223"/>
      <c r="U44" s="220"/>
      <c r="V44" s="214"/>
      <c r="W44" s="226"/>
      <c r="X44" s="226"/>
      <c r="Y44" s="215"/>
      <c r="Z44" s="201"/>
      <c r="AA44" s="216"/>
      <c r="AB44" s="201"/>
      <c r="AC44" s="221"/>
      <c r="AD44" s="221"/>
      <c r="AE44" s="221"/>
      <c r="AF44" s="221"/>
      <c r="AG44" s="221"/>
      <c r="AH44" s="221"/>
      <c r="AI44" s="221"/>
      <c r="AJ44" s="215"/>
      <c r="AK44" s="201"/>
      <c r="AL44" s="216"/>
      <c r="AM44" s="201"/>
      <c r="AN44" s="221"/>
      <c r="AO44" s="221"/>
      <c r="AP44" s="221"/>
      <c r="AQ44" s="221"/>
      <c r="AR44" s="221"/>
      <c r="AS44" s="221"/>
      <c r="AT44" s="221"/>
      <c r="AU44" s="33"/>
      <c r="AV44" s="366"/>
      <c r="AW44" s="367"/>
      <c r="AX44" s="367"/>
      <c r="AY44" s="367"/>
      <c r="AZ44" s="367"/>
      <c r="BA44" s="367"/>
      <c r="BB44" s="367"/>
      <c r="BC44" s="367"/>
      <c r="BD44" s="367"/>
      <c r="BE44" s="488"/>
      <c r="BF44" s="24"/>
      <c r="BG44" s="366"/>
      <c r="BH44" s="367"/>
      <c r="BI44" s="367"/>
      <c r="BJ44" s="367"/>
      <c r="BK44" s="367"/>
      <c r="BL44" s="367"/>
      <c r="BM44" s="367"/>
      <c r="BN44" s="367"/>
      <c r="BO44" s="367"/>
      <c r="BP44" s="488"/>
    </row>
    <row r="45" spans="1:69" s="18" customFormat="1" ht="12" customHeight="1">
      <c r="A45" s="59"/>
      <c r="B45" s="35"/>
      <c r="C45" s="35"/>
      <c r="D45" s="35"/>
      <c r="L45" s="35"/>
      <c r="M45" s="59"/>
      <c r="N45" s="35"/>
      <c r="O45" s="35"/>
      <c r="P45" s="35"/>
      <c r="Q45" s="35"/>
      <c r="R45" s="35"/>
      <c r="S45" s="35"/>
      <c r="T45" s="35"/>
      <c r="U45" s="35"/>
      <c r="V45" s="35"/>
      <c r="W45" s="35"/>
      <c r="X45" s="35"/>
      <c r="Y45" s="215"/>
      <c r="Z45" s="201"/>
      <c r="AA45" s="216"/>
      <c r="AB45" s="201"/>
      <c r="AC45" s="221"/>
      <c r="AD45" s="221"/>
      <c r="AE45" s="221"/>
      <c r="AF45" s="221"/>
      <c r="AG45" s="221"/>
      <c r="AH45" s="221"/>
      <c r="AI45" s="221"/>
      <c r="AJ45" s="215"/>
      <c r="AK45" s="201"/>
      <c r="AL45" s="216"/>
      <c r="AM45" s="201"/>
      <c r="AN45" s="221"/>
      <c r="AO45" s="221"/>
      <c r="AP45" s="221"/>
      <c r="AQ45" s="221"/>
      <c r="AR45" s="221"/>
      <c r="AS45" s="221"/>
      <c r="AT45" s="221"/>
      <c r="AU45" s="33"/>
      <c r="AV45" s="368" t="s">
        <v>40</v>
      </c>
      <c r="AW45" s="367"/>
      <c r="AX45" s="367"/>
      <c r="AY45" s="367">
        <f ca="1">(AY41*AY47)-AX29</f>
        <v>-276</v>
      </c>
      <c r="AZ45" s="367"/>
      <c r="BA45" s="367" t="s">
        <v>41</v>
      </c>
      <c r="BB45" s="367"/>
      <c r="BC45" s="367"/>
      <c r="BD45" s="465">
        <f>AX31/BD41</f>
        <v>57.999999999999993</v>
      </c>
      <c r="BE45" s="489"/>
      <c r="BF45" s="27"/>
      <c r="BG45" s="368" t="s">
        <v>40</v>
      </c>
      <c r="BH45" s="367"/>
      <c r="BI45" s="367"/>
      <c r="BJ45" s="367">
        <f ca="1">(BJ41*BJ47)-BI29</f>
        <v>-276</v>
      </c>
      <c r="BK45" s="367"/>
      <c r="BL45" s="367" t="s">
        <v>41</v>
      </c>
      <c r="BM45" s="367"/>
      <c r="BN45" s="367"/>
      <c r="BO45" s="465">
        <f>BI31/BO41</f>
        <v>57</v>
      </c>
      <c r="BP45" s="489"/>
      <c r="BQ45" s="21"/>
    </row>
    <row r="46" spans="1:69" ht="12" customHeight="1" thickBot="1">
      <c r="A46" s="217"/>
      <c r="B46" s="201"/>
      <c r="C46" s="216"/>
      <c r="D46" s="220"/>
      <c r="L46" s="220"/>
      <c r="M46" s="217"/>
      <c r="N46" s="201"/>
      <c r="O46" s="216"/>
      <c r="P46" s="220"/>
      <c r="Q46" s="220"/>
      <c r="R46" s="220"/>
      <c r="S46" s="219"/>
      <c r="T46" s="201"/>
      <c r="U46" s="220"/>
      <c r="V46" s="214"/>
      <c r="W46" s="201"/>
      <c r="X46" s="220"/>
      <c r="Y46" s="215"/>
      <c r="Z46" s="201"/>
      <c r="AA46" s="216"/>
      <c r="AB46" s="201"/>
      <c r="AC46" s="221"/>
      <c r="AD46" s="221"/>
      <c r="AE46" s="221"/>
      <c r="AF46" s="221"/>
      <c r="AG46" s="221"/>
      <c r="AH46" s="221"/>
      <c r="AI46" s="221"/>
      <c r="AJ46" s="215"/>
      <c r="AK46" s="201"/>
      <c r="AL46" s="216"/>
      <c r="AM46" s="201"/>
      <c r="AN46" s="221"/>
      <c r="AO46" s="221"/>
      <c r="AP46" s="221"/>
      <c r="AQ46" s="221"/>
      <c r="AR46" s="221"/>
      <c r="AS46" s="221"/>
      <c r="AT46" s="221"/>
      <c r="AU46" s="33"/>
      <c r="AV46" s="369"/>
      <c r="AW46" s="370"/>
      <c r="AX46" s="370"/>
      <c r="AY46" s="370"/>
      <c r="AZ46" s="370"/>
      <c r="BA46" s="370"/>
      <c r="BB46" s="370"/>
      <c r="BC46" s="370"/>
      <c r="BD46" s="467"/>
      <c r="BE46" s="496"/>
      <c r="BF46" s="27"/>
      <c r="BG46" s="369"/>
      <c r="BH46" s="370"/>
      <c r="BI46" s="370"/>
      <c r="BJ46" s="370"/>
      <c r="BK46" s="370"/>
      <c r="BL46" s="370"/>
      <c r="BM46" s="370"/>
      <c r="BN46" s="370"/>
      <c r="BO46" s="467"/>
      <c r="BP46" s="496"/>
    </row>
    <row r="47" spans="1:69" ht="12" customHeight="1">
      <c r="A47" s="217"/>
      <c r="B47" s="201"/>
      <c r="C47" s="216"/>
      <c r="D47" s="220"/>
      <c r="L47" s="220"/>
      <c r="M47" s="217"/>
      <c r="N47" s="201"/>
      <c r="O47" s="216"/>
      <c r="P47" s="220"/>
      <c r="Q47" s="220"/>
      <c r="R47" s="220"/>
      <c r="S47" s="219"/>
      <c r="T47" s="201"/>
      <c r="U47" s="220"/>
      <c r="V47" s="214"/>
      <c r="W47" s="216"/>
      <c r="X47" s="220"/>
      <c r="Y47" s="215"/>
      <c r="Z47" s="201"/>
      <c r="AA47" s="216"/>
      <c r="AB47" s="201"/>
      <c r="AC47" s="221"/>
      <c r="AD47" s="221"/>
      <c r="AE47" s="221"/>
      <c r="AF47" s="221"/>
      <c r="AG47" s="221"/>
      <c r="AH47" s="221"/>
      <c r="AI47" s="221"/>
      <c r="AJ47" s="215"/>
      <c r="AK47" s="201"/>
      <c r="AL47" s="216"/>
      <c r="AM47" s="201"/>
      <c r="AN47" s="221"/>
      <c r="AO47" s="221"/>
      <c r="AP47" s="221"/>
      <c r="AQ47" s="221"/>
      <c r="AR47" s="221"/>
      <c r="AS47" s="221"/>
      <c r="AT47" s="221"/>
      <c r="AU47" s="33"/>
      <c r="AV47" s="429" t="s">
        <v>42</v>
      </c>
      <c r="AW47" s="418"/>
      <c r="AX47" s="418"/>
      <c r="AY47" s="418">
        <f ca="1">C31</f>
        <v>24</v>
      </c>
      <c r="AZ47" s="418"/>
      <c r="BA47" s="418" t="s">
        <v>43</v>
      </c>
      <c r="BB47" s="418"/>
      <c r="BC47" s="418"/>
      <c r="BD47" s="491">
        <f ca="1">AY39*AY47*AY49*1.015</f>
        <v>4021409.6999999997</v>
      </c>
      <c r="BE47" s="492"/>
      <c r="BF47" s="28"/>
      <c r="BG47" s="429" t="s">
        <v>42</v>
      </c>
      <c r="BH47" s="418"/>
      <c r="BI47" s="418"/>
      <c r="BJ47" s="418">
        <f ca="1">C31</f>
        <v>24</v>
      </c>
      <c r="BK47" s="418"/>
      <c r="BL47" s="418" t="s">
        <v>43</v>
      </c>
      <c r="BM47" s="418"/>
      <c r="BN47" s="418"/>
      <c r="BO47" s="491">
        <f ca="1">BJ39*BJ47*BJ49*1.015</f>
        <v>4021409.6999999997</v>
      </c>
      <c r="BP47" s="492"/>
    </row>
    <row r="48" spans="1:69" ht="12" customHeight="1">
      <c r="A48" s="217"/>
      <c r="B48" s="201"/>
      <c r="C48" s="216"/>
      <c r="D48" s="220"/>
      <c r="L48" s="220"/>
      <c r="M48" s="217"/>
      <c r="N48" s="201"/>
      <c r="O48" s="216"/>
      <c r="P48" s="220"/>
      <c r="Q48" s="220"/>
      <c r="R48" s="220"/>
      <c r="S48" s="219"/>
      <c r="T48" s="201"/>
      <c r="U48" s="220"/>
      <c r="V48" s="214"/>
      <c r="W48" s="216"/>
      <c r="X48" s="220"/>
      <c r="Y48" s="215"/>
      <c r="Z48" s="201"/>
      <c r="AA48" s="216"/>
      <c r="AB48" s="201"/>
      <c r="AC48" s="221"/>
      <c r="AD48" s="221"/>
      <c r="AE48" s="221"/>
      <c r="AF48" s="221"/>
      <c r="AG48" s="221"/>
      <c r="AH48" s="221"/>
      <c r="AI48" s="221"/>
      <c r="AJ48" s="215"/>
      <c r="AK48" s="201"/>
      <c r="AL48" s="216"/>
      <c r="AM48" s="201"/>
      <c r="AN48" s="221"/>
      <c r="AO48" s="221"/>
      <c r="AP48" s="221"/>
      <c r="AQ48" s="221"/>
      <c r="AR48" s="221"/>
      <c r="AS48" s="221"/>
      <c r="AT48" s="221"/>
      <c r="AU48" s="33"/>
      <c r="AV48" s="366"/>
      <c r="AW48" s="367"/>
      <c r="AX48" s="367"/>
      <c r="AY48" s="367"/>
      <c r="AZ48" s="367"/>
      <c r="BA48" s="367"/>
      <c r="BB48" s="367"/>
      <c r="BC48" s="367"/>
      <c r="BD48" s="493"/>
      <c r="BE48" s="494"/>
      <c r="BF48" s="28"/>
      <c r="BG48" s="366"/>
      <c r="BH48" s="367"/>
      <c r="BI48" s="367"/>
      <c r="BJ48" s="367"/>
      <c r="BK48" s="367"/>
      <c r="BL48" s="367"/>
      <c r="BM48" s="367"/>
      <c r="BN48" s="367"/>
      <c r="BO48" s="493"/>
      <c r="BP48" s="494"/>
    </row>
    <row r="49" spans="1:69" ht="12" customHeight="1">
      <c r="A49" s="217"/>
      <c r="B49" s="201"/>
      <c r="C49" s="216"/>
      <c r="D49" s="220"/>
      <c r="L49" s="220"/>
      <c r="M49" s="217"/>
      <c r="N49" s="201"/>
      <c r="O49" s="216"/>
      <c r="P49" s="220"/>
      <c r="Q49" s="220"/>
      <c r="R49" s="220"/>
      <c r="S49" s="219"/>
      <c r="T49" s="201"/>
      <c r="U49" s="220"/>
      <c r="V49" s="214"/>
      <c r="W49" s="216"/>
      <c r="X49" s="220"/>
      <c r="Y49" s="215"/>
      <c r="Z49" s="201"/>
      <c r="AA49" s="216"/>
      <c r="AB49" s="201"/>
      <c r="AC49" s="221"/>
      <c r="AD49" s="221"/>
      <c r="AE49" s="221"/>
      <c r="AF49" s="221"/>
      <c r="AG49" s="221"/>
      <c r="AH49" s="221"/>
      <c r="AI49" s="221"/>
      <c r="AJ49" s="215"/>
      <c r="AK49" s="201"/>
      <c r="AL49" s="216"/>
      <c r="AM49" s="201"/>
      <c r="AN49" s="221"/>
      <c r="AO49" s="221"/>
      <c r="AP49" s="221"/>
      <c r="AQ49" s="221"/>
      <c r="AR49" s="221"/>
      <c r="AS49" s="221"/>
      <c r="AT49" s="221"/>
      <c r="AU49" s="16"/>
      <c r="AV49" s="366" t="s">
        <v>44</v>
      </c>
      <c r="AW49" s="367"/>
      <c r="AX49" s="367"/>
      <c r="AY49" s="497">
        <v>14355</v>
      </c>
      <c r="AZ49" s="497"/>
      <c r="BA49" s="367" t="s">
        <v>60</v>
      </c>
      <c r="BB49" s="367"/>
      <c r="BC49" s="367"/>
      <c r="BD49" s="493">
        <f ca="1">AY41*AY47*AY51</f>
        <v>0</v>
      </c>
      <c r="BE49" s="494"/>
      <c r="BF49" s="28"/>
      <c r="BG49" s="366" t="s">
        <v>44</v>
      </c>
      <c r="BH49" s="367"/>
      <c r="BI49" s="367"/>
      <c r="BJ49" s="497">
        <v>14355</v>
      </c>
      <c r="BK49" s="497"/>
      <c r="BL49" s="367" t="s">
        <v>60</v>
      </c>
      <c r="BM49" s="367"/>
      <c r="BN49" s="367"/>
      <c r="BO49" s="493">
        <f ca="1">BJ41*BJ47*BJ51</f>
        <v>0</v>
      </c>
      <c r="BP49" s="494"/>
      <c r="BQ49" s="18"/>
    </row>
    <row r="50" spans="1:69" ht="12" customHeight="1">
      <c r="A50" s="217"/>
      <c r="B50" s="201"/>
      <c r="C50" s="216"/>
      <c r="D50" s="220"/>
      <c r="L50" s="220"/>
      <c r="M50" s="217"/>
      <c r="N50" s="201"/>
      <c r="O50" s="216"/>
      <c r="P50" s="220"/>
      <c r="Q50" s="220"/>
      <c r="R50" s="220"/>
      <c r="S50" s="219"/>
      <c r="T50" s="201"/>
      <c r="U50" s="220"/>
      <c r="V50" s="214"/>
      <c r="W50" s="216"/>
      <c r="X50" s="220"/>
      <c r="Y50" s="215"/>
      <c r="Z50" s="201"/>
      <c r="AA50" s="216"/>
      <c r="AB50" s="201"/>
      <c r="AC50" s="221"/>
      <c r="AD50" s="221"/>
      <c r="AE50" s="221"/>
      <c r="AF50" s="221"/>
      <c r="AG50" s="221"/>
      <c r="AH50" s="221"/>
      <c r="AI50" s="221"/>
      <c r="AJ50" s="215"/>
      <c r="AK50" s="201"/>
      <c r="AL50" s="216"/>
      <c r="AM50" s="201"/>
      <c r="AN50" s="221"/>
      <c r="AO50" s="221"/>
      <c r="AP50" s="221"/>
      <c r="AQ50" s="221"/>
      <c r="AR50" s="221"/>
      <c r="AS50" s="221"/>
      <c r="AT50" s="221"/>
      <c r="AU50" s="16"/>
      <c r="AV50" s="366"/>
      <c r="AW50" s="367"/>
      <c r="AX50" s="367"/>
      <c r="AY50" s="497"/>
      <c r="AZ50" s="497"/>
      <c r="BA50" s="367"/>
      <c r="BB50" s="367"/>
      <c r="BC50" s="367"/>
      <c r="BD50" s="493"/>
      <c r="BE50" s="494"/>
      <c r="BF50" s="28"/>
      <c r="BG50" s="366"/>
      <c r="BH50" s="367"/>
      <c r="BI50" s="367"/>
      <c r="BJ50" s="497"/>
      <c r="BK50" s="497"/>
      <c r="BL50" s="367"/>
      <c r="BM50" s="367"/>
      <c r="BN50" s="367"/>
      <c r="BO50" s="493"/>
      <c r="BP50" s="494"/>
    </row>
    <row r="51" spans="1:69" ht="12" customHeight="1">
      <c r="A51" s="217"/>
      <c r="B51" s="201"/>
      <c r="C51" s="216"/>
      <c r="D51" s="220"/>
      <c r="E51" s="220"/>
      <c r="F51" s="220"/>
      <c r="G51" s="219"/>
      <c r="H51" s="201"/>
      <c r="I51" s="220"/>
      <c r="J51" s="214"/>
      <c r="K51" s="216"/>
      <c r="L51" s="220"/>
      <c r="M51" s="217"/>
      <c r="N51" s="201"/>
      <c r="O51" s="216"/>
      <c r="P51" s="220"/>
      <c r="Q51" s="220"/>
      <c r="R51" s="220"/>
      <c r="S51" s="219"/>
      <c r="T51" s="201"/>
      <c r="U51" s="220"/>
      <c r="V51" s="214"/>
      <c r="W51" s="216"/>
      <c r="X51" s="220"/>
      <c r="Y51" s="215"/>
      <c r="Z51" s="201"/>
      <c r="AA51" s="216"/>
      <c r="AB51" s="201"/>
      <c r="AC51" s="221"/>
      <c r="AD51" s="221"/>
      <c r="AE51" s="221"/>
      <c r="AF51" s="221"/>
      <c r="AG51" s="221"/>
      <c r="AH51" s="221"/>
      <c r="AI51" s="221"/>
      <c r="AJ51" s="215"/>
      <c r="AK51" s="201"/>
      <c r="AL51" s="216"/>
      <c r="AM51" s="201"/>
      <c r="AN51" s="222"/>
      <c r="AO51" s="222"/>
      <c r="AP51" s="222"/>
      <c r="AQ51" s="222"/>
      <c r="AR51" s="222"/>
      <c r="AS51" s="222"/>
      <c r="AT51" s="222"/>
      <c r="AU51" s="16"/>
      <c r="AV51" s="366" t="s">
        <v>45</v>
      </c>
      <c r="AW51" s="367"/>
      <c r="AX51" s="367"/>
      <c r="AY51" s="497">
        <f>AY25</f>
        <v>14355</v>
      </c>
      <c r="AZ51" s="497"/>
      <c r="BA51" s="367" t="s">
        <v>59</v>
      </c>
      <c r="BB51" s="367"/>
      <c r="BC51" s="367"/>
      <c r="BD51" s="499">
        <f ca="1">BD49-BD47</f>
        <v>-4021409.6999999997</v>
      </c>
      <c r="BE51" s="500"/>
      <c r="BF51" s="28"/>
      <c r="BG51" s="366" t="s">
        <v>45</v>
      </c>
      <c r="BH51" s="367"/>
      <c r="BI51" s="367"/>
      <c r="BJ51" s="497">
        <f>AY25</f>
        <v>14355</v>
      </c>
      <c r="BK51" s="497"/>
      <c r="BL51" s="367" t="s">
        <v>59</v>
      </c>
      <c r="BM51" s="367"/>
      <c r="BN51" s="367"/>
      <c r="BO51" s="499">
        <f ca="1">BO49-BO47</f>
        <v>-4021409.6999999997</v>
      </c>
      <c r="BP51" s="500"/>
    </row>
    <row r="52" spans="1:69" ht="12" customHeight="1" thickBot="1">
      <c r="A52" s="217"/>
      <c r="B52" s="201"/>
      <c r="C52" s="216"/>
      <c r="D52" s="220"/>
      <c r="E52" s="220"/>
      <c r="F52" s="220"/>
      <c r="G52" s="219"/>
      <c r="H52" s="201"/>
      <c r="I52" s="220"/>
      <c r="J52" s="214"/>
      <c r="K52" s="216"/>
      <c r="L52" s="220"/>
      <c r="M52" s="217"/>
      <c r="N52" s="201"/>
      <c r="O52" s="216"/>
      <c r="P52" s="220"/>
      <c r="Q52" s="220"/>
      <c r="R52" s="220"/>
      <c r="S52" s="219"/>
      <c r="T52" s="201"/>
      <c r="U52" s="220"/>
      <c r="V52" s="214"/>
      <c r="W52" s="216"/>
      <c r="X52" s="220"/>
      <c r="Y52" s="215"/>
      <c r="Z52" s="201"/>
      <c r="AA52" s="216"/>
      <c r="AB52" s="201"/>
      <c r="AC52" s="227"/>
      <c r="AD52" s="227"/>
      <c r="AE52" s="227"/>
      <c r="AF52" s="227"/>
      <c r="AG52" s="227"/>
      <c r="AH52" s="227"/>
      <c r="AI52" s="227"/>
      <c r="AJ52" s="215"/>
      <c r="AK52" s="201"/>
      <c r="AL52" s="216"/>
      <c r="AM52" s="201"/>
      <c r="AN52" s="222"/>
      <c r="AO52" s="222"/>
      <c r="AP52" s="222"/>
      <c r="AQ52" s="222"/>
      <c r="AR52" s="222"/>
      <c r="AS52" s="222"/>
      <c r="AT52" s="222"/>
      <c r="AU52" s="16"/>
      <c r="AV52" s="471"/>
      <c r="AW52" s="469"/>
      <c r="AX52" s="469"/>
      <c r="AY52" s="498"/>
      <c r="AZ52" s="498"/>
      <c r="BA52" s="469"/>
      <c r="BB52" s="469"/>
      <c r="BC52" s="469"/>
      <c r="BD52" s="501"/>
      <c r="BE52" s="502"/>
      <c r="BF52" s="28"/>
      <c r="BG52" s="471"/>
      <c r="BH52" s="469"/>
      <c r="BI52" s="469"/>
      <c r="BJ52" s="498"/>
      <c r="BK52" s="498"/>
      <c r="BL52" s="469"/>
      <c r="BM52" s="469"/>
      <c r="BN52" s="469"/>
      <c r="BO52" s="501"/>
      <c r="BP52" s="502"/>
    </row>
    <row r="53" spans="1:69" ht="12" customHeight="1">
      <c r="A53" s="36"/>
      <c r="B53" s="220"/>
      <c r="C53" s="220"/>
      <c r="D53" s="220"/>
      <c r="E53" s="220"/>
      <c r="F53" s="220"/>
      <c r="G53" s="220"/>
      <c r="H53" s="220"/>
      <c r="I53" s="220"/>
      <c r="J53" s="220"/>
      <c r="K53" s="220"/>
      <c r="L53" s="220"/>
      <c r="M53" s="220"/>
      <c r="N53" s="220"/>
      <c r="O53" s="220"/>
      <c r="P53" s="220"/>
      <c r="Q53" s="220"/>
      <c r="R53" s="220"/>
      <c r="S53" s="36"/>
      <c r="T53" s="36"/>
      <c r="U53" s="36"/>
      <c r="V53" s="36"/>
      <c r="W53" s="229"/>
      <c r="X53" s="201"/>
      <c r="Y53" s="230"/>
      <c r="Z53" s="34"/>
      <c r="AA53" s="34"/>
      <c r="AB53" s="34"/>
      <c r="AC53" s="34"/>
      <c r="AD53" s="34"/>
      <c r="AE53" s="34"/>
      <c r="AF53" s="34"/>
      <c r="AG53" s="34"/>
      <c r="AH53" s="229"/>
      <c r="AI53" s="201"/>
      <c r="AJ53" s="230"/>
      <c r="AK53" s="34"/>
      <c r="AL53" s="34"/>
      <c r="AM53" s="34"/>
      <c r="AN53" s="34"/>
      <c r="AO53" s="34"/>
      <c r="AP53" s="34"/>
      <c r="AQ53" s="34"/>
      <c r="AR53" s="34"/>
      <c r="AS53" s="34"/>
      <c r="AT53" s="34"/>
      <c r="AU53" s="34"/>
      <c r="AV53" s="82"/>
      <c r="AW53" s="82"/>
      <c r="AX53" s="29"/>
      <c r="AY53" s="30"/>
      <c r="AZ53" s="30"/>
      <c r="BA53" s="24"/>
      <c r="BB53" s="24"/>
      <c r="BC53" s="24"/>
      <c r="BD53" s="28"/>
      <c r="BE53" s="28"/>
      <c r="BF53" s="39"/>
    </row>
    <row r="54" spans="1:69" ht="12" customHeight="1">
      <c r="A54" s="36"/>
      <c r="B54" s="37"/>
      <c r="C54" s="37"/>
      <c r="D54" s="37"/>
      <c r="E54" s="37"/>
      <c r="F54" s="37"/>
      <c r="G54" s="37"/>
      <c r="H54" s="37"/>
      <c r="I54" s="37"/>
      <c r="J54" s="37"/>
      <c r="K54" s="37"/>
      <c r="L54" s="37"/>
      <c r="M54" s="37"/>
      <c r="N54" s="37"/>
      <c r="O54" s="37"/>
      <c r="P54" s="37"/>
      <c r="Q54" s="37"/>
      <c r="R54" s="37"/>
      <c r="S54" s="38"/>
      <c r="T54" s="38"/>
      <c r="U54" s="38"/>
      <c r="V54" s="38"/>
      <c r="W54" s="38"/>
      <c r="X54" s="38"/>
      <c r="Y54" s="3"/>
      <c r="Z54" s="8"/>
      <c r="AA54" s="9"/>
      <c r="AB54" s="10"/>
      <c r="AC54" s="10"/>
      <c r="AD54" s="10"/>
      <c r="AE54" s="10"/>
      <c r="AF54" s="10"/>
      <c r="AG54" s="10"/>
      <c r="AH54" s="10"/>
      <c r="AI54" s="10"/>
      <c r="AJ54" s="3"/>
      <c r="AK54" s="8"/>
      <c r="AL54" s="9"/>
      <c r="AM54" s="10"/>
      <c r="AN54" s="10"/>
      <c r="AO54" s="10"/>
      <c r="AP54" s="10"/>
      <c r="AQ54" s="10"/>
      <c r="AR54" s="10"/>
      <c r="AS54" s="10"/>
      <c r="AT54" s="10"/>
      <c r="AU54" s="34"/>
      <c r="AV54" s="34"/>
      <c r="AW54" s="39"/>
      <c r="AX54" s="40"/>
      <c r="AY54" s="40"/>
      <c r="AZ54" s="30"/>
      <c r="BA54" s="24"/>
      <c r="BB54" s="24"/>
      <c r="BC54" s="24"/>
      <c r="BD54" s="28"/>
      <c r="BE54" s="28"/>
      <c r="BF54" s="39"/>
    </row>
    <row r="55" spans="1:69" ht="12" customHeight="1">
      <c r="A55" s="36"/>
      <c r="B55" s="37"/>
      <c r="C55" s="37"/>
      <c r="D55" s="37"/>
      <c r="E55" s="37"/>
      <c r="F55" s="37"/>
      <c r="G55" s="37"/>
      <c r="H55" s="37"/>
      <c r="I55" s="37"/>
      <c r="J55" s="37"/>
      <c r="K55" s="37"/>
      <c r="L55" s="37"/>
      <c r="M55" s="37"/>
      <c r="N55" s="37"/>
      <c r="O55" s="37"/>
      <c r="P55" s="37"/>
      <c r="Q55" s="37"/>
      <c r="R55" s="37"/>
      <c r="S55" s="38"/>
      <c r="T55" s="38"/>
      <c r="U55" s="38"/>
      <c r="V55" s="38"/>
      <c r="W55" s="38"/>
      <c r="X55" s="38"/>
      <c r="Y55" s="3"/>
      <c r="Z55" s="8"/>
      <c r="AA55" s="9"/>
      <c r="AB55" s="10"/>
      <c r="AC55" s="10"/>
      <c r="AD55" s="10"/>
      <c r="AE55" s="10"/>
      <c r="AF55" s="10"/>
      <c r="AG55" s="10"/>
      <c r="AH55" s="10"/>
      <c r="AI55" s="10"/>
      <c r="AJ55" s="3"/>
      <c r="AK55" s="8"/>
      <c r="AL55" s="9"/>
      <c r="AM55" s="10"/>
      <c r="AN55" s="10"/>
      <c r="AO55" s="10"/>
      <c r="AP55" s="10"/>
      <c r="AQ55" s="10"/>
      <c r="AR55" s="10"/>
      <c r="AS55" s="10"/>
      <c r="AT55" s="10"/>
      <c r="AU55" s="34"/>
      <c r="AV55" s="34"/>
      <c r="AW55" s="39"/>
      <c r="AX55" s="40"/>
      <c r="AY55" s="40"/>
      <c r="AZ55" s="30"/>
      <c r="BA55" s="24"/>
      <c r="BB55" s="24"/>
      <c r="BC55" s="24"/>
      <c r="BD55" s="28"/>
      <c r="BE55" s="28"/>
      <c r="BF55" s="39"/>
    </row>
    <row r="56" spans="1:69" ht="12" customHeight="1">
      <c r="A56" s="36"/>
      <c r="B56" s="37"/>
      <c r="C56" s="37"/>
      <c r="D56" s="37"/>
      <c r="E56" s="37"/>
      <c r="F56" s="37"/>
      <c r="G56" s="37"/>
      <c r="H56" s="37"/>
      <c r="I56" s="37"/>
      <c r="J56" s="37"/>
      <c r="K56" s="37"/>
      <c r="L56" s="37"/>
      <c r="M56" s="37"/>
      <c r="N56" s="37"/>
      <c r="O56" s="37"/>
      <c r="P56" s="37"/>
      <c r="Q56" s="37"/>
      <c r="R56" s="37"/>
      <c r="S56" s="38"/>
      <c r="T56" s="38"/>
      <c r="U56" s="38"/>
      <c r="V56" s="38"/>
      <c r="W56" s="38"/>
      <c r="X56" s="38"/>
      <c r="Y56" s="3"/>
      <c r="Z56" s="8"/>
      <c r="AA56" s="9"/>
      <c r="AB56" s="10"/>
      <c r="AC56" s="10"/>
      <c r="AD56" s="10"/>
      <c r="AE56" s="10"/>
      <c r="AF56" s="10"/>
      <c r="AG56" s="10"/>
      <c r="AH56" s="10"/>
      <c r="AI56" s="10"/>
      <c r="AJ56" s="3"/>
      <c r="AK56" s="8"/>
      <c r="AL56" s="9"/>
      <c r="AM56" s="10"/>
      <c r="AN56" s="10"/>
      <c r="AO56" s="10"/>
      <c r="AP56" s="10"/>
      <c r="AQ56" s="10"/>
      <c r="AR56" s="10"/>
      <c r="AS56" s="10"/>
      <c r="AT56" s="10"/>
      <c r="AU56" s="34"/>
      <c r="AV56" s="34"/>
      <c r="AW56" s="39"/>
      <c r="AX56" s="40"/>
      <c r="AY56" s="40"/>
      <c r="AZ56" s="30"/>
      <c r="BA56" s="24"/>
      <c r="BB56" s="24"/>
      <c r="BC56" s="24"/>
      <c r="BD56" s="28"/>
      <c r="BE56" s="28"/>
      <c r="BF56" s="39"/>
    </row>
    <row r="57" spans="1:69" ht="12" customHeight="1">
      <c r="A57" s="36"/>
      <c r="B57" s="37"/>
      <c r="C57" s="37"/>
      <c r="D57" s="37"/>
      <c r="E57" s="37"/>
      <c r="F57" s="37"/>
      <c r="G57" s="37"/>
      <c r="H57" s="37"/>
      <c r="I57" s="37"/>
      <c r="J57" s="37"/>
      <c r="K57" s="37"/>
      <c r="L57" s="37"/>
      <c r="M57" s="37"/>
      <c r="N57" s="37"/>
      <c r="O57" s="37"/>
      <c r="P57" s="37"/>
      <c r="Q57" s="37"/>
      <c r="R57" s="37"/>
      <c r="S57" s="38"/>
      <c r="T57" s="38"/>
      <c r="U57" s="38"/>
      <c r="V57" s="38"/>
      <c r="W57" s="38"/>
      <c r="X57" s="38"/>
      <c r="Y57" s="3"/>
      <c r="Z57" s="8"/>
      <c r="AA57" s="9"/>
      <c r="AB57" s="10"/>
      <c r="AC57" s="10"/>
      <c r="AD57" s="10"/>
      <c r="AE57" s="10"/>
      <c r="AF57" s="10"/>
      <c r="AG57" s="10"/>
      <c r="AH57" s="10"/>
      <c r="AI57" s="10"/>
      <c r="AJ57" s="3"/>
      <c r="AK57" s="8"/>
      <c r="AL57" s="9"/>
      <c r="AM57" s="10"/>
      <c r="AN57" s="10"/>
      <c r="AO57" s="10"/>
      <c r="AP57" s="10"/>
      <c r="AQ57" s="10"/>
      <c r="AR57" s="10"/>
      <c r="AS57" s="10"/>
      <c r="AT57" s="10"/>
      <c r="AU57" s="39"/>
      <c r="AV57" s="34"/>
      <c r="AW57" s="39"/>
      <c r="AX57" s="40"/>
      <c r="AY57" s="40"/>
      <c r="AZ57" s="30"/>
      <c r="BA57" s="24"/>
      <c r="BB57" s="24"/>
      <c r="BC57" s="24"/>
      <c r="BD57" s="28"/>
      <c r="BE57" s="28"/>
      <c r="BF57" s="39"/>
    </row>
    <row r="58" spans="1:69" ht="12" customHeight="1">
      <c r="A58" s="36"/>
      <c r="B58" s="37"/>
      <c r="C58" s="37"/>
      <c r="D58" s="37"/>
      <c r="E58" s="37"/>
      <c r="F58" s="37"/>
      <c r="G58" s="37"/>
      <c r="H58" s="37"/>
      <c r="I58" s="37"/>
      <c r="J58" s="37"/>
      <c r="K58" s="37"/>
      <c r="L58" s="37"/>
      <c r="M58" s="37"/>
      <c r="N58" s="37"/>
      <c r="O58" s="37"/>
      <c r="P58" s="37"/>
      <c r="Q58" s="37"/>
      <c r="R58" s="37"/>
      <c r="S58" s="38"/>
      <c r="T58" s="38"/>
      <c r="U58" s="38"/>
      <c r="V58" s="38"/>
      <c r="W58" s="38"/>
      <c r="X58" s="38"/>
      <c r="Y58" s="3"/>
      <c r="Z58" s="8"/>
      <c r="AA58" s="9"/>
      <c r="AB58" s="10"/>
      <c r="AC58" s="10"/>
      <c r="AD58" s="10"/>
      <c r="AE58" s="10"/>
      <c r="AF58" s="10"/>
      <c r="AG58" s="10"/>
      <c r="AH58" s="10"/>
      <c r="AI58" s="10"/>
      <c r="AJ58" s="3"/>
      <c r="AK58" s="8"/>
      <c r="AL58" s="9"/>
      <c r="AM58" s="10"/>
      <c r="AN58" s="10"/>
      <c r="AO58" s="10"/>
      <c r="AP58" s="10"/>
      <c r="AQ58" s="10"/>
      <c r="AR58" s="10"/>
      <c r="AS58" s="10"/>
      <c r="AT58" s="10"/>
      <c r="AU58" s="34"/>
      <c r="AV58" s="34"/>
      <c r="AW58" s="39"/>
      <c r="AX58" s="40"/>
      <c r="AY58" s="40"/>
      <c r="AZ58" s="30"/>
      <c r="BA58" s="24"/>
      <c r="BB58" s="24"/>
      <c r="BC58" s="24"/>
      <c r="BD58" s="28"/>
      <c r="BE58" s="28"/>
      <c r="BF58" s="39"/>
    </row>
    <row r="59" spans="1:69" ht="12" customHeight="1">
      <c r="A59" s="36"/>
      <c r="B59" s="37"/>
      <c r="C59" s="37"/>
      <c r="D59" s="37"/>
      <c r="E59" s="37"/>
      <c r="F59" s="37"/>
      <c r="G59" s="37"/>
      <c r="H59" s="37"/>
      <c r="I59" s="37"/>
      <c r="J59" s="37"/>
      <c r="K59" s="37"/>
      <c r="L59" s="37"/>
      <c r="M59" s="37"/>
      <c r="N59" s="37"/>
      <c r="O59" s="37"/>
      <c r="P59" s="37"/>
      <c r="Q59" s="37"/>
      <c r="R59" s="37"/>
      <c r="S59" s="38"/>
      <c r="T59" s="38"/>
      <c r="U59" s="38"/>
      <c r="V59" s="38"/>
      <c r="W59" s="38"/>
      <c r="X59" s="38"/>
      <c r="Y59" s="3"/>
      <c r="Z59" s="8"/>
      <c r="AA59" s="9"/>
      <c r="AB59" s="10"/>
      <c r="AC59" s="10"/>
      <c r="AD59" s="10"/>
      <c r="AE59" s="10"/>
      <c r="AF59" s="10"/>
      <c r="AG59" s="10"/>
      <c r="AH59" s="10"/>
      <c r="AI59" s="10"/>
      <c r="AJ59" s="3"/>
      <c r="AK59" s="8"/>
      <c r="AL59" s="9"/>
      <c r="AM59" s="10"/>
      <c r="AN59" s="10"/>
      <c r="AO59" s="10"/>
      <c r="AP59" s="10"/>
      <c r="AQ59" s="10"/>
      <c r="AR59" s="10"/>
      <c r="AS59" s="10"/>
      <c r="AT59" s="10"/>
      <c r="AU59" s="34"/>
      <c r="AV59" s="34"/>
      <c r="AW59" s="39"/>
      <c r="AX59" s="40"/>
      <c r="AY59" s="40"/>
      <c r="AZ59" s="30"/>
      <c r="BA59" s="24"/>
      <c r="BB59" s="24"/>
      <c r="BC59" s="24"/>
      <c r="BD59" s="28"/>
      <c r="BE59" s="28"/>
      <c r="BF59" s="39"/>
    </row>
    <row r="60" spans="1:69" ht="12" customHeight="1">
      <c r="A60" s="36"/>
      <c r="B60" s="37"/>
      <c r="C60" s="37"/>
      <c r="D60" s="37"/>
      <c r="E60" s="37"/>
      <c r="F60" s="37"/>
      <c r="G60" s="37"/>
      <c r="H60" s="37"/>
      <c r="I60" s="37"/>
      <c r="J60" s="37"/>
      <c r="K60" s="37"/>
      <c r="L60" s="37"/>
      <c r="M60" s="37"/>
      <c r="N60" s="37"/>
      <c r="O60" s="37"/>
      <c r="P60" s="37"/>
      <c r="Q60" s="37"/>
      <c r="R60" s="37"/>
      <c r="S60" s="38"/>
      <c r="T60" s="38"/>
      <c r="U60" s="38"/>
      <c r="V60" s="38"/>
      <c r="W60" s="38"/>
      <c r="X60" s="38"/>
      <c r="Y60" s="3"/>
      <c r="Z60" s="8"/>
      <c r="AA60" s="9"/>
      <c r="AB60" s="10"/>
      <c r="AC60" s="10"/>
      <c r="AD60" s="10"/>
      <c r="AE60" s="10"/>
      <c r="AF60" s="10"/>
      <c r="AG60" s="10"/>
      <c r="AH60" s="10"/>
      <c r="AI60" s="10"/>
      <c r="AJ60" s="3"/>
      <c r="AK60" s="8"/>
      <c r="AL60" s="9"/>
      <c r="AM60" s="10"/>
      <c r="AN60" s="10"/>
      <c r="AO60" s="10"/>
      <c r="AP60" s="10"/>
      <c r="AQ60" s="10"/>
      <c r="AR60" s="10"/>
      <c r="AS60" s="10"/>
      <c r="AT60" s="10"/>
      <c r="AU60" s="34"/>
      <c r="AV60" s="34"/>
      <c r="AW60" s="39"/>
      <c r="AX60" s="40"/>
      <c r="AY60" s="40"/>
      <c r="AZ60" s="30"/>
      <c r="BA60" s="24"/>
      <c r="BB60" s="24"/>
      <c r="BC60" s="24"/>
      <c r="BD60" s="28"/>
      <c r="BE60" s="28"/>
      <c r="BF60" s="39"/>
    </row>
    <row r="61" spans="1:69" ht="12" customHeight="1">
      <c r="A61" s="36"/>
      <c r="B61" s="37"/>
      <c r="C61" s="37"/>
      <c r="D61" s="37"/>
      <c r="E61" s="37"/>
      <c r="F61" s="37"/>
      <c r="G61" s="37"/>
      <c r="H61" s="37"/>
      <c r="I61" s="37"/>
      <c r="J61" s="37"/>
      <c r="K61" s="37"/>
      <c r="L61" s="37"/>
      <c r="M61" s="37"/>
      <c r="N61" s="37"/>
      <c r="O61" s="37"/>
      <c r="P61" s="37"/>
      <c r="Q61" s="37"/>
      <c r="R61" s="37"/>
      <c r="S61" s="38"/>
      <c r="T61" s="38"/>
      <c r="U61" s="38"/>
      <c r="V61" s="38"/>
      <c r="W61" s="38"/>
      <c r="X61" s="38"/>
      <c r="Y61" s="3"/>
      <c r="Z61" s="8"/>
      <c r="AA61" s="9"/>
      <c r="AB61" s="10"/>
      <c r="AC61" s="10"/>
      <c r="AD61" s="10"/>
      <c r="AE61" s="10"/>
      <c r="AF61" s="10"/>
      <c r="AG61" s="10"/>
      <c r="AH61" s="10"/>
      <c r="AI61" s="10"/>
      <c r="AJ61" s="3"/>
      <c r="AK61" s="8"/>
      <c r="AL61" s="9"/>
      <c r="AM61" s="10"/>
      <c r="AN61" s="10"/>
      <c r="AO61" s="10"/>
      <c r="AP61" s="10"/>
      <c r="AQ61" s="10"/>
      <c r="AR61" s="10"/>
      <c r="AS61" s="10"/>
      <c r="AT61" s="10"/>
      <c r="AU61" s="34"/>
      <c r="AV61" s="34"/>
      <c r="AW61" s="39"/>
      <c r="AX61" s="40"/>
      <c r="AY61" s="40"/>
      <c r="AZ61" s="30"/>
      <c r="BA61" s="24"/>
      <c r="BB61" s="24"/>
      <c r="BC61" s="24"/>
      <c r="BD61" s="28"/>
      <c r="BE61" s="28"/>
      <c r="BF61" s="39"/>
    </row>
    <row r="62" spans="1:69" ht="12" customHeight="1">
      <c r="A62" s="36"/>
      <c r="B62" s="37"/>
      <c r="C62" s="37"/>
      <c r="D62" s="37"/>
      <c r="E62" s="37"/>
      <c r="F62" s="37"/>
      <c r="G62" s="37"/>
      <c r="H62" s="37"/>
      <c r="I62" s="37"/>
      <c r="J62" s="37"/>
      <c r="K62" s="37"/>
      <c r="L62" s="37"/>
      <c r="M62" s="37"/>
      <c r="N62" s="37"/>
      <c r="O62" s="37"/>
      <c r="P62" s="37"/>
      <c r="Q62" s="37"/>
      <c r="R62" s="37"/>
      <c r="S62" s="38"/>
      <c r="T62" s="38"/>
      <c r="U62" s="38"/>
      <c r="V62" s="38"/>
      <c r="W62" s="38"/>
      <c r="X62" s="38"/>
      <c r="Y62" s="3"/>
      <c r="Z62" s="8"/>
      <c r="AA62" s="9"/>
      <c r="AB62" s="10"/>
      <c r="AC62" s="10"/>
      <c r="AD62" s="10"/>
      <c r="AE62" s="10"/>
      <c r="AF62" s="10"/>
      <c r="AG62" s="10"/>
      <c r="AH62" s="10"/>
      <c r="AI62" s="10"/>
      <c r="AJ62" s="3"/>
      <c r="AK62" s="8"/>
      <c r="AL62" s="9"/>
      <c r="AM62" s="10"/>
      <c r="AN62" s="10"/>
      <c r="AO62" s="10"/>
      <c r="AP62" s="10"/>
      <c r="AQ62" s="10"/>
      <c r="AR62" s="10"/>
      <c r="AS62" s="10"/>
      <c r="AT62" s="10"/>
      <c r="AU62" s="34"/>
      <c r="AV62" s="34"/>
      <c r="AW62" s="39"/>
      <c r="AX62" s="40"/>
      <c r="AY62" s="40"/>
      <c r="AZ62" s="30"/>
      <c r="BA62" s="24"/>
      <c r="BB62" s="24"/>
      <c r="BC62" s="24"/>
      <c r="BD62" s="28"/>
      <c r="BE62" s="28"/>
      <c r="BF62" s="39"/>
    </row>
    <row r="63" spans="1:69" ht="12" customHeight="1">
      <c r="A63" s="36"/>
      <c r="B63" s="37"/>
      <c r="C63" s="37"/>
      <c r="D63" s="37"/>
      <c r="E63" s="37"/>
      <c r="F63" s="37"/>
      <c r="G63" s="37"/>
      <c r="H63" s="37"/>
      <c r="I63" s="37"/>
      <c r="J63" s="37"/>
      <c r="K63" s="37"/>
      <c r="L63" s="37"/>
      <c r="M63" s="37"/>
      <c r="N63" s="37"/>
      <c r="O63" s="37"/>
      <c r="P63" s="37"/>
      <c r="Q63" s="37"/>
      <c r="R63" s="37"/>
      <c r="S63" s="38"/>
      <c r="T63" s="38"/>
      <c r="U63" s="38"/>
      <c r="V63" s="38"/>
      <c r="W63" s="38"/>
      <c r="X63" s="38"/>
      <c r="Y63" s="3"/>
      <c r="Z63" s="8"/>
      <c r="AA63" s="9"/>
      <c r="AB63" s="10"/>
      <c r="AC63" s="10"/>
      <c r="AD63" s="10"/>
      <c r="AE63" s="10"/>
      <c r="AF63" s="10"/>
      <c r="AG63" s="10"/>
      <c r="AH63" s="10"/>
      <c r="AI63" s="10"/>
      <c r="AJ63" s="3"/>
      <c r="AK63" s="8"/>
      <c r="AL63" s="9"/>
      <c r="AM63" s="10"/>
      <c r="AN63" s="10"/>
      <c r="AO63" s="10"/>
      <c r="AP63" s="10"/>
      <c r="AQ63" s="10"/>
      <c r="AR63" s="10"/>
      <c r="AS63" s="10"/>
      <c r="AT63" s="10"/>
      <c r="AU63" s="34"/>
      <c r="AV63" s="34"/>
      <c r="AW63" s="39"/>
      <c r="AX63" s="40"/>
      <c r="AY63" s="40"/>
      <c r="AZ63" s="30"/>
      <c r="BA63" s="24"/>
      <c r="BB63" s="24"/>
      <c r="BC63" s="24"/>
      <c r="BD63" s="28"/>
      <c r="BE63" s="28"/>
      <c r="BF63" s="39"/>
    </row>
    <row r="64" spans="1:69" ht="12" customHeight="1">
      <c r="A64" s="36"/>
      <c r="B64" s="37"/>
      <c r="C64" s="37"/>
      <c r="D64" s="37"/>
      <c r="E64" s="37"/>
      <c r="F64" s="37"/>
      <c r="G64" s="37"/>
      <c r="H64" s="37"/>
      <c r="I64" s="37"/>
      <c r="J64" s="37"/>
      <c r="K64" s="37"/>
      <c r="L64" s="37"/>
      <c r="M64" s="37"/>
      <c r="N64" s="37"/>
      <c r="O64" s="37"/>
      <c r="P64" s="37"/>
      <c r="Q64" s="37"/>
      <c r="R64" s="37"/>
      <c r="S64" s="38"/>
      <c r="T64" s="38"/>
      <c r="U64" s="38"/>
      <c r="V64" s="38"/>
      <c r="W64" s="38"/>
      <c r="X64" s="38"/>
      <c r="Y64" s="3"/>
      <c r="Z64" s="8"/>
      <c r="AA64" s="9"/>
      <c r="AB64" s="10"/>
      <c r="AC64" s="10"/>
      <c r="AD64" s="10"/>
      <c r="AE64" s="10"/>
      <c r="AF64" s="10"/>
      <c r="AG64" s="10"/>
      <c r="AH64" s="10"/>
      <c r="AI64" s="10"/>
      <c r="AJ64" s="3"/>
      <c r="AK64" s="8"/>
      <c r="AL64" s="9"/>
      <c r="AM64" s="10"/>
      <c r="AN64" s="10"/>
      <c r="AO64" s="10"/>
      <c r="AP64" s="10"/>
      <c r="AQ64" s="10"/>
      <c r="AR64" s="10"/>
      <c r="AS64" s="10"/>
      <c r="AT64" s="10"/>
      <c r="AU64" s="34"/>
      <c r="AV64" s="34"/>
      <c r="AW64" s="39"/>
      <c r="AX64" s="40"/>
      <c r="AY64" s="40"/>
      <c r="AZ64" s="30"/>
      <c r="BA64" s="24"/>
      <c r="BB64" s="24"/>
      <c r="BC64" s="24"/>
      <c r="BD64" s="28"/>
      <c r="BE64" s="28"/>
      <c r="BF64" s="39"/>
    </row>
    <row r="65" spans="1:58" ht="12" customHeight="1">
      <c r="A65" s="36"/>
      <c r="B65" s="37"/>
      <c r="C65" s="37"/>
      <c r="D65" s="37"/>
      <c r="E65" s="37"/>
      <c r="F65" s="37"/>
      <c r="G65" s="37"/>
      <c r="H65" s="37"/>
      <c r="I65" s="37"/>
      <c r="J65" s="37"/>
      <c r="K65" s="37"/>
      <c r="L65" s="37"/>
      <c r="M65" s="37"/>
      <c r="N65" s="37"/>
      <c r="O65" s="37"/>
      <c r="P65" s="37"/>
      <c r="Q65" s="37"/>
      <c r="R65" s="37"/>
      <c r="S65" s="38"/>
      <c r="T65" s="38"/>
      <c r="U65" s="38"/>
      <c r="V65" s="38"/>
      <c r="W65" s="38"/>
      <c r="X65" s="38"/>
      <c r="Y65" s="3"/>
      <c r="Z65" s="8"/>
      <c r="AA65" s="9"/>
      <c r="AB65" s="10"/>
      <c r="AC65" s="10"/>
      <c r="AD65" s="10"/>
      <c r="AE65" s="10"/>
      <c r="AF65" s="10"/>
      <c r="AG65" s="10"/>
      <c r="AH65" s="10"/>
      <c r="AI65" s="10"/>
      <c r="AJ65" s="3"/>
      <c r="AK65" s="8"/>
      <c r="AL65" s="9"/>
      <c r="AM65" s="10"/>
      <c r="AN65" s="10"/>
      <c r="AO65" s="10"/>
      <c r="AP65" s="10"/>
      <c r="AQ65" s="10"/>
      <c r="AR65" s="10"/>
      <c r="AS65" s="10"/>
      <c r="AT65" s="10"/>
      <c r="AU65" s="34"/>
      <c r="AV65" s="34"/>
      <c r="AW65" s="39"/>
      <c r="AX65" s="40"/>
      <c r="AY65" s="40"/>
      <c r="AZ65" s="30"/>
      <c r="BA65" s="24"/>
      <c r="BB65" s="24"/>
      <c r="BC65" s="24"/>
      <c r="BD65" s="28"/>
      <c r="BE65" s="28"/>
      <c r="BF65" s="39"/>
    </row>
    <row r="66" spans="1:58" ht="12" customHeight="1">
      <c r="A66" s="36"/>
      <c r="B66" s="37"/>
      <c r="C66" s="37"/>
      <c r="D66" s="37"/>
      <c r="E66" s="37"/>
      <c r="F66" s="37"/>
      <c r="G66" s="37"/>
      <c r="H66" s="37"/>
      <c r="I66" s="37"/>
      <c r="J66" s="37"/>
      <c r="K66" s="37"/>
      <c r="L66" s="37"/>
      <c r="M66" s="37"/>
      <c r="N66" s="37"/>
      <c r="O66" s="37"/>
      <c r="P66" s="37"/>
      <c r="Q66" s="37"/>
      <c r="R66" s="37"/>
      <c r="S66" s="38"/>
      <c r="T66" s="38"/>
      <c r="U66" s="38"/>
      <c r="V66" s="38"/>
      <c r="W66" s="38"/>
      <c r="X66" s="38"/>
      <c r="Y66" s="3"/>
      <c r="Z66" s="8"/>
      <c r="AA66" s="9"/>
      <c r="AB66" s="10"/>
      <c r="AC66" s="10"/>
      <c r="AD66" s="10"/>
      <c r="AE66" s="10"/>
      <c r="AF66" s="10"/>
      <c r="AG66" s="10"/>
      <c r="AH66" s="10"/>
      <c r="AI66" s="10"/>
      <c r="AJ66" s="3"/>
      <c r="AK66" s="8"/>
      <c r="AL66" s="9"/>
      <c r="AM66" s="10"/>
      <c r="AN66" s="10"/>
      <c r="AO66" s="10"/>
      <c r="AP66" s="10"/>
      <c r="AQ66" s="10"/>
      <c r="AR66" s="10"/>
      <c r="AS66" s="10"/>
      <c r="AT66" s="10"/>
      <c r="AU66" s="34"/>
      <c r="AV66" s="34"/>
      <c r="AW66" s="39"/>
      <c r="AX66" s="40"/>
      <c r="AY66" s="40"/>
      <c r="AZ66" s="30"/>
      <c r="BA66" s="24"/>
      <c r="BB66" s="24"/>
      <c r="BC66" s="24"/>
      <c r="BD66" s="28"/>
      <c r="BE66" s="28"/>
      <c r="BF66" s="39"/>
    </row>
    <row r="67" spans="1:58" ht="12" customHeight="1">
      <c r="A67" s="36"/>
      <c r="B67" s="37"/>
      <c r="C67" s="37"/>
      <c r="D67" s="37"/>
      <c r="E67" s="37"/>
      <c r="F67" s="37"/>
      <c r="G67" s="37"/>
      <c r="H67" s="37"/>
      <c r="I67" s="37"/>
      <c r="J67" s="37"/>
      <c r="K67" s="37"/>
      <c r="L67" s="37"/>
      <c r="M67" s="37"/>
      <c r="N67" s="37"/>
      <c r="O67" s="37"/>
      <c r="P67" s="37"/>
      <c r="Q67" s="37"/>
      <c r="R67" s="37"/>
      <c r="S67" s="38"/>
      <c r="T67" s="38"/>
      <c r="U67" s="38"/>
      <c r="V67" s="38"/>
      <c r="W67" s="38"/>
      <c r="X67" s="38"/>
      <c r="Y67" s="3"/>
      <c r="Z67" s="8"/>
      <c r="AA67" s="9"/>
      <c r="AB67" s="10"/>
      <c r="AC67" s="10"/>
      <c r="AD67" s="10"/>
      <c r="AE67" s="10"/>
      <c r="AF67" s="10"/>
      <c r="AG67" s="10"/>
      <c r="AH67" s="10"/>
      <c r="AI67" s="10"/>
      <c r="AJ67" s="3"/>
      <c r="AK67" s="8"/>
      <c r="AL67" s="9"/>
      <c r="AM67" s="10"/>
      <c r="AN67" s="10"/>
      <c r="AO67" s="10"/>
      <c r="AP67" s="10"/>
      <c r="AQ67" s="10"/>
      <c r="AR67" s="10"/>
      <c r="AS67" s="10"/>
      <c r="AT67" s="10"/>
      <c r="AU67" s="34"/>
      <c r="AV67" s="34"/>
      <c r="AW67" s="39"/>
      <c r="AX67" s="40"/>
      <c r="AY67" s="40"/>
      <c r="AZ67" s="30"/>
      <c r="BA67" s="24"/>
      <c r="BB67" s="24"/>
      <c r="BC67" s="24"/>
      <c r="BD67" s="28"/>
      <c r="BE67" s="28"/>
      <c r="BF67" s="39"/>
    </row>
    <row r="68" spans="1:58" ht="12" customHeight="1">
      <c r="A68" s="36"/>
      <c r="B68" s="37"/>
      <c r="C68" s="37"/>
      <c r="D68" s="37"/>
      <c r="E68" s="37"/>
      <c r="F68" s="37"/>
      <c r="G68" s="37"/>
      <c r="H68" s="37"/>
      <c r="I68" s="37"/>
      <c r="J68" s="37"/>
      <c r="K68" s="37"/>
      <c r="L68" s="37"/>
      <c r="M68" s="37"/>
      <c r="N68" s="37"/>
      <c r="O68" s="37"/>
      <c r="P68" s="37"/>
      <c r="Q68" s="37"/>
      <c r="R68" s="37"/>
      <c r="S68" s="38"/>
      <c r="T68" s="38"/>
      <c r="U68" s="38"/>
      <c r="V68" s="38"/>
      <c r="W68" s="38"/>
      <c r="X68" s="38"/>
      <c r="Y68" s="3"/>
      <c r="Z68" s="8"/>
      <c r="AA68" s="9"/>
      <c r="AB68" s="10"/>
      <c r="AC68" s="10"/>
      <c r="AD68" s="10"/>
      <c r="AE68" s="10"/>
      <c r="AF68" s="10"/>
      <c r="AG68" s="10"/>
      <c r="AH68" s="10"/>
      <c r="AI68" s="10"/>
      <c r="AJ68" s="3"/>
      <c r="AK68" s="8"/>
      <c r="AL68" s="9"/>
      <c r="AM68" s="10"/>
      <c r="AN68" s="10"/>
      <c r="AO68" s="10"/>
      <c r="AP68" s="10"/>
      <c r="AQ68" s="10"/>
      <c r="AR68" s="10"/>
      <c r="AS68" s="10"/>
      <c r="AT68" s="10"/>
      <c r="AU68" s="34"/>
      <c r="AV68" s="34"/>
      <c r="AW68" s="39"/>
      <c r="AX68" s="40"/>
      <c r="AY68" s="40"/>
      <c r="AZ68" s="30"/>
      <c r="BA68" s="24"/>
      <c r="BB68" s="24"/>
      <c r="BC68" s="24"/>
      <c r="BD68" s="28"/>
      <c r="BE68" s="28"/>
      <c r="BF68" s="39"/>
    </row>
    <row r="69" spans="1:58" ht="12" customHeight="1">
      <c r="A69" s="36"/>
      <c r="B69" s="37"/>
      <c r="C69" s="37"/>
      <c r="D69" s="37"/>
      <c r="E69" s="37"/>
      <c r="F69" s="37"/>
      <c r="G69" s="37"/>
      <c r="H69" s="37"/>
      <c r="I69" s="37"/>
      <c r="J69" s="37"/>
      <c r="K69" s="37"/>
      <c r="L69" s="37"/>
      <c r="M69" s="37"/>
      <c r="N69" s="37"/>
      <c r="O69" s="37"/>
      <c r="P69" s="37"/>
      <c r="Q69" s="37"/>
      <c r="R69" s="37"/>
      <c r="S69" s="38"/>
      <c r="T69" s="38"/>
      <c r="U69" s="38"/>
      <c r="V69" s="38"/>
      <c r="W69" s="38"/>
      <c r="X69" s="38"/>
      <c r="Y69" s="3"/>
      <c r="Z69" s="8"/>
      <c r="AA69" s="9"/>
      <c r="AB69" s="10"/>
      <c r="AC69" s="10"/>
      <c r="AD69" s="10"/>
      <c r="AE69" s="10"/>
      <c r="AF69" s="10"/>
      <c r="AG69" s="10"/>
      <c r="AH69" s="10"/>
      <c r="AI69" s="10"/>
      <c r="AJ69" s="3"/>
      <c r="AK69" s="8"/>
      <c r="AL69" s="9"/>
      <c r="AM69" s="10"/>
      <c r="AN69" s="10"/>
      <c r="AO69" s="10"/>
      <c r="AP69" s="10"/>
      <c r="AQ69" s="10"/>
      <c r="AR69" s="10"/>
      <c r="AS69" s="10"/>
      <c r="AT69" s="10"/>
      <c r="AU69" s="34"/>
      <c r="AV69" s="34"/>
      <c r="AW69" s="39"/>
      <c r="AX69" s="40"/>
      <c r="AY69" s="40"/>
      <c r="AZ69" s="30"/>
      <c r="BA69" s="24"/>
      <c r="BB69" s="24"/>
      <c r="BC69" s="24"/>
      <c r="BD69" s="28"/>
      <c r="BE69" s="28"/>
      <c r="BF69" s="39"/>
    </row>
    <row r="70" spans="1:58" ht="12" customHeight="1">
      <c r="A70" s="36"/>
      <c r="B70" s="37"/>
      <c r="C70" s="37"/>
      <c r="D70" s="37"/>
      <c r="E70" s="37"/>
      <c r="F70" s="37"/>
      <c r="G70" s="37"/>
      <c r="H70" s="37"/>
      <c r="I70" s="37"/>
      <c r="J70" s="37"/>
      <c r="K70" s="37"/>
      <c r="L70" s="37"/>
      <c r="M70" s="37"/>
      <c r="N70" s="37"/>
      <c r="O70" s="37"/>
      <c r="P70" s="37"/>
      <c r="Q70" s="37"/>
      <c r="R70" s="37"/>
      <c r="S70" s="38"/>
      <c r="T70" s="38"/>
      <c r="U70" s="38"/>
      <c r="V70" s="38"/>
      <c r="W70" s="38"/>
      <c r="X70" s="38"/>
      <c r="Y70" s="3"/>
      <c r="Z70" s="8"/>
      <c r="AA70" s="9"/>
      <c r="AB70" s="10"/>
      <c r="AC70" s="10"/>
      <c r="AD70" s="10"/>
      <c r="AE70" s="10"/>
      <c r="AF70" s="10"/>
      <c r="AG70" s="10"/>
      <c r="AH70" s="10"/>
      <c r="AI70" s="10"/>
      <c r="AJ70" s="3"/>
      <c r="AK70" s="8"/>
      <c r="AL70" s="9"/>
      <c r="AM70" s="10"/>
      <c r="AN70" s="10"/>
      <c r="AO70" s="10"/>
      <c r="AP70" s="10"/>
      <c r="AQ70" s="10"/>
      <c r="AR70" s="10"/>
      <c r="AS70" s="10"/>
      <c r="AT70" s="10"/>
      <c r="AU70" s="34"/>
      <c r="AV70" s="34"/>
      <c r="AW70" s="39"/>
      <c r="AX70" s="40"/>
      <c r="AY70" s="40"/>
      <c r="AZ70" s="30"/>
      <c r="BA70" s="24"/>
      <c r="BB70" s="24"/>
      <c r="BC70" s="24"/>
      <c r="BD70" s="28"/>
      <c r="BE70" s="28"/>
      <c r="BF70" s="39"/>
    </row>
    <row r="71" spans="1:58" ht="12" customHeight="1">
      <c r="A71" s="36"/>
      <c r="B71" s="37"/>
      <c r="C71" s="37"/>
      <c r="D71" s="37"/>
      <c r="E71" s="37"/>
      <c r="F71" s="37"/>
      <c r="G71" s="37"/>
      <c r="H71" s="37"/>
      <c r="I71" s="37"/>
      <c r="J71" s="37"/>
      <c r="K71" s="37"/>
      <c r="L71" s="37"/>
      <c r="M71" s="37"/>
      <c r="N71" s="37"/>
      <c r="O71" s="37"/>
      <c r="P71" s="37"/>
      <c r="Q71" s="37"/>
      <c r="R71" s="37"/>
      <c r="S71" s="38"/>
      <c r="T71" s="38"/>
      <c r="U71" s="38"/>
      <c r="V71" s="38"/>
      <c r="W71" s="38"/>
      <c r="X71" s="38"/>
      <c r="Y71" s="3"/>
      <c r="Z71" s="8"/>
      <c r="AA71" s="9"/>
      <c r="AB71" s="10"/>
      <c r="AC71" s="10"/>
      <c r="AD71" s="10"/>
      <c r="AE71" s="10"/>
      <c r="AF71" s="10"/>
      <c r="AG71" s="10"/>
      <c r="AH71" s="10"/>
      <c r="AI71" s="10"/>
      <c r="AJ71" s="3"/>
      <c r="AK71" s="8"/>
      <c r="AL71" s="9"/>
      <c r="AM71" s="10"/>
      <c r="AN71" s="10"/>
      <c r="AO71" s="10"/>
      <c r="AP71" s="10"/>
      <c r="AQ71" s="10"/>
      <c r="AR71" s="10"/>
      <c r="AS71" s="10"/>
      <c r="AT71" s="10"/>
      <c r="AU71" s="34"/>
      <c r="AV71" s="34"/>
      <c r="AW71" s="39"/>
      <c r="AX71" s="40"/>
      <c r="AY71" s="40"/>
      <c r="AZ71" s="30"/>
      <c r="BA71" s="24"/>
      <c r="BB71" s="24"/>
      <c r="BC71" s="24"/>
      <c r="BD71" s="28"/>
      <c r="BE71" s="28"/>
      <c r="BF71" s="39"/>
    </row>
    <row r="72" spans="1:58" ht="12" customHeight="1">
      <c r="A72" s="36"/>
      <c r="B72" s="37"/>
      <c r="C72" s="37"/>
      <c r="D72" s="37"/>
      <c r="E72" s="37"/>
      <c r="F72" s="37"/>
      <c r="G72" s="37"/>
      <c r="H72" s="37"/>
      <c r="I72" s="37"/>
      <c r="J72" s="37"/>
      <c r="K72" s="37"/>
      <c r="L72" s="37"/>
      <c r="M72" s="37"/>
      <c r="N72" s="37"/>
      <c r="O72" s="37"/>
      <c r="P72" s="37"/>
      <c r="Q72" s="37"/>
      <c r="R72" s="37"/>
      <c r="S72" s="38"/>
      <c r="T72" s="38"/>
      <c r="U72" s="38"/>
      <c r="V72" s="38"/>
      <c r="W72" s="38"/>
      <c r="X72" s="38"/>
      <c r="Y72" s="3"/>
      <c r="Z72" s="8"/>
      <c r="AA72" s="9"/>
      <c r="AB72" s="10"/>
      <c r="AC72" s="10"/>
      <c r="AD72" s="10"/>
      <c r="AE72" s="10"/>
      <c r="AF72" s="10"/>
      <c r="AG72" s="10"/>
      <c r="AH72" s="10"/>
      <c r="AI72" s="10"/>
      <c r="AJ72" s="3"/>
      <c r="AK72" s="8"/>
      <c r="AL72" s="9"/>
      <c r="AM72" s="10"/>
      <c r="AN72" s="10"/>
      <c r="AO72" s="10"/>
      <c r="AP72" s="10"/>
      <c r="AQ72" s="10"/>
      <c r="AR72" s="10"/>
      <c r="AS72" s="10"/>
      <c r="AT72" s="10"/>
      <c r="AU72" s="34"/>
      <c r="AV72" s="34"/>
      <c r="AW72" s="39"/>
      <c r="AX72" s="40"/>
      <c r="AY72" s="40"/>
      <c r="AZ72" s="30"/>
      <c r="BA72" s="24"/>
      <c r="BB72" s="24"/>
      <c r="BC72" s="24"/>
      <c r="BD72" s="28"/>
      <c r="BE72" s="28"/>
      <c r="BF72" s="39"/>
    </row>
    <row r="73" spans="1:58" ht="12" customHeight="1">
      <c r="A73" s="36"/>
      <c r="B73" s="37"/>
      <c r="C73" s="37"/>
      <c r="D73" s="37"/>
      <c r="E73" s="37"/>
      <c r="F73" s="37"/>
      <c r="G73" s="37"/>
      <c r="H73" s="37"/>
      <c r="I73" s="37"/>
      <c r="J73" s="37"/>
      <c r="K73" s="37"/>
      <c r="L73" s="37"/>
      <c r="M73" s="37"/>
      <c r="N73" s="37"/>
      <c r="O73" s="37"/>
      <c r="P73" s="37"/>
      <c r="Q73" s="37"/>
      <c r="R73" s="37"/>
      <c r="S73" s="38"/>
      <c r="T73" s="38"/>
      <c r="U73" s="38"/>
      <c r="V73" s="38"/>
      <c r="W73" s="38"/>
      <c r="X73" s="38"/>
      <c r="Y73" s="3"/>
      <c r="Z73" s="8"/>
      <c r="AA73" s="9"/>
      <c r="AB73" s="10"/>
      <c r="AC73" s="10"/>
      <c r="AD73" s="10"/>
      <c r="AE73" s="10"/>
      <c r="AF73" s="10"/>
      <c r="AG73" s="10"/>
      <c r="AH73" s="10"/>
      <c r="AI73" s="10"/>
      <c r="AJ73" s="3"/>
      <c r="AK73" s="8"/>
      <c r="AL73" s="9"/>
      <c r="AM73" s="10"/>
      <c r="AN73" s="10"/>
      <c r="AO73" s="10"/>
      <c r="AP73" s="10"/>
      <c r="AQ73" s="10"/>
      <c r="AR73" s="10"/>
      <c r="AS73" s="10"/>
      <c r="AT73" s="10"/>
      <c r="AU73" s="34"/>
      <c r="AV73" s="34"/>
      <c r="AW73" s="39"/>
      <c r="AX73" s="40"/>
      <c r="AY73" s="40"/>
      <c r="AZ73" s="30"/>
      <c r="BA73" s="24"/>
      <c r="BB73" s="24"/>
      <c r="BC73" s="24"/>
      <c r="BD73" s="28"/>
      <c r="BE73" s="28"/>
      <c r="BF73" s="39"/>
    </row>
    <row r="74" spans="1:58" ht="12" customHeight="1">
      <c r="A74" s="36"/>
      <c r="B74" s="37"/>
      <c r="C74" s="37"/>
      <c r="D74" s="37"/>
      <c r="E74" s="37"/>
      <c r="F74" s="37"/>
      <c r="G74" s="37"/>
      <c r="H74" s="37"/>
      <c r="I74" s="37"/>
      <c r="J74" s="37"/>
      <c r="K74" s="37"/>
      <c r="L74" s="37"/>
      <c r="M74" s="37"/>
      <c r="N74" s="37"/>
      <c r="O74" s="37"/>
      <c r="P74" s="37"/>
      <c r="Q74" s="37"/>
      <c r="R74" s="37"/>
      <c r="S74" s="38"/>
      <c r="T74" s="38"/>
      <c r="U74" s="38"/>
      <c r="V74" s="38"/>
      <c r="W74" s="38"/>
      <c r="X74" s="38"/>
      <c r="Y74" s="3"/>
      <c r="Z74" s="8"/>
      <c r="AA74" s="9"/>
      <c r="AB74" s="10"/>
      <c r="AC74" s="10"/>
      <c r="AD74" s="10"/>
      <c r="AE74" s="10"/>
      <c r="AF74" s="10"/>
      <c r="AG74" s="10"/>
      <c r="AH74" s="10"/>
      <c r="AI74" s="10"/>
      <c r="AJ74" s="3"/>
      <c r="AK74" s="8"/>
      <c r="AL74" s="9"/>
      <c r="AM74" s="10"/>
      <c r="AN74" s="10"/>
      <c r="AO74" s="10"/>
      <c r="AP74" s="10"/>
      <c r="AQ74" s="10"/>
      <c r="AR74" s="10"/>
      <c r="AS74" s="10"/>
      <c r="AT74" s="10"/>
      <c r="AU74" s="34"/>
      <c r="AV74" s="34"/>
      <c r="AW74" s="39"/>
      <c r="AX74" s="40"/>
      <c r="AY74" s="40"/>
      <c r="AZ74" s="30"/>
      <c r="BA74" s="24"/>
      <c r="BB74" s="24"/>
      <c r="BC74" s="24"/>
      <c r="BD74" s="28"/>
      <c r="BE74" s="28"/>
      <c r="BF74" s="39"/>
    </row>
    <row r="75" spans="1:58" ht="12" customHeight="1">
      <c r="A75" s="36"/>
      <c r="B75" s="37"/>
      <c r="C75" s="37"/>
      <c r="D75" s="37"/>
      <c r="E75" s="37"/>
      <c r="F75" s="37"/>
      <c r="G75" s="37"/>
      <c r="H75" s="37"/>
      <c r="I75" s="37"/>
      <c r="J75" s="37"/>
      <c r="K75" s="37"/>
      <c r="L75" s="37"/>
      <c r="M75" s="37"/>
      <c r="N75" s="37"/>
      <c r="O75" s="37"/>
      <c r="P75" s="37"/>
      <c r="Q75" s="37"/>
      <c r="R75" s="37"/>
      <c r="S75" s="38"/>
      <c r="T75" s="38"/>
      <c r="U75" s="38"/>
      <c r="V75" s="38"/>
      <c r="W75" s="38"/>
      <c r="X75" s="38"/>
      <c r="Y75" s="3"/>
      <c r="Z75" s="8"/>
      <c r="AA75" s="9"/>
      <c r="AB75" s="10"/>
      <c r="AC75" s="10"/>
      <c r="AD75" s="10"/>
      <c r="AE75" s="10"/>
      <c r="AF75" s="10"/>
      <c r="AG75" s="10"/>
      <c r="AH75" s="10"/>
      <c r="AI75" s="10"/>
      <c r="AJ75" s="3"/>
      <c r="AK75" s="8"/>
      <c r="AL75" s="9"/>
      <c r="AM75" s="10"/>
      <c r="AN75" s="10"/>
      <c r="AO75" s="10"/>
      <c r="AP75" s="10"/>
      <c r="AQ75" s="10"/>
      <c r="AR75" s="10"/>
      <c r="AS75" s="10"/>
      <c r="AT75" s="10"/>
      <c r="AU75" s="34"/>
      <c r="AV75" s="34"/>
      <c r="AW75" s="39"/>
      <c r="AX75" s="40"/>
      <c r="AY75" s="40"/>
      <c r="AZ75" s="30"/>
      <c r="BA75" s="24"/>
      <c r="BB75" s="24"/>
      <c r="BC75" s="24"/>
      <c r="BD75" s="28"/>
      <c r="BE75" s="28"/>
      <c r="BF75" s="39"/>
    </row>
    <row r="76" spans="1:58" ht="12" customHeight="1">
      <c r="A76" s="36"/>
      <c r="B76" s="37"/>
      <c r="C76" s="37"/>
      <c r="D76" s="37"/>
      <c r="E76" s="37"/>
      <c r="F76" s="37"/>
      <c r="G76" s="37"/>
      <c r="H76" s="37"/>
      <c r="I76" s="37"/>
      <c r="J76" s="37"/>
      <c r="K76" s="37"/>
      <c r="L76" s="37"/>
      <c r="M76" s="37"/>
      <c r="N76" s="37"/>
      <c r="O76" s="37"/>
      <c r="P76" s="37"/>
      <c r="Q76" s="37"/>
      <c r="R76" s="37"/>
      <c r="S76" s="38"/>
      <c r="T76" s="38"/>
      <c r="U76" s="38"/>
      <c r="V76" s="38"/>
      <c r="W76" s="38"/>
      <c r="X76" s="38"/>
      <c r="Y76" s="3"/>
      <c r="Z76" s="8"/>
      <c r="AA76" s="9"/>
      <c r="AB76" s="10"/>
      <c r="AC76" s="10"/>
      <c r="AD76" s="10"/>
      <c r="AE76" s="10"/>
      <c r="AF76" s="10"/>
      <c r="AG76" s="10"/>
      <c r="AH76" s="10"/>
      <c r="AI76" s="10"/>
      <c r="AJ76" s="3"/>
      <c r="AK76" s="8"/>
      <c r="AL76" s="9"/>
      <c r="AM76" s="10"/>
      <c r="AN76" s="10"/>
      <c r="AO76" s="10"/>
      <c r="AP76" s="10"/>
      <c r="AQ76" s="10"/>
      <c r="AR76" s="10"/>
      <c r="AS76" s="10"/>
      <c r="AT76" s="10"/>
      <c r="AU76" s="34"/>
      <c r="AV76" s="34"/>
      <c r="AW76" s="39"/>
      <c r="AX76" s="40"/>
      <c r="AY76" s="40"/>
      <c r="AZ76" s="30"/>
      <c r="BA76" s="24"/>
      <c r="BB76" s="24"/>
      <c r="BC76" s="24"/>
      <c r="BD76" s="28"/>
      <c r="BE76" s="28"/>
      <c r="BF76" s="39"/>
    </row>
    <row r="77" spans="1:58" ht="12" customHeight="1">
      <c r="A77" s="36"/>
      <c r="B77" s="37"/>
      <c r="C77" s="37"/>
      <c r="D77" s="37"/>
      <c r="E77" s="37"/>
      <c r="F77" s="37"/>
      <c r="G77" s="37"/>
      <c r="H77" s="37"/>
      <c r="I77" s="37"/>
      <c r="J77" s="37"/>
      <c r="K77" s="37"/>
      <c r="L77" s="37"/>
      <c r="M77" s="37"/>
      <c r="N77" s="37"/>
      <c r="O77" s="37"/>
      <c r="P77" s="37"/>
      <c r="Q77" s="37"/>
      <c r="R77" s="37"/>
      <c r="S77" s="38"/>
      <c r="T77" s="38"/>
      <c r="U77" s="38"/>
      <c r="V77" s="38"/>
      <c r="W77" s="38"/>
      <c r="X77" s="38"/>
      <c r="Y77" s="3"/>
      <c r="Z77" s="8"/>
      <c r="AA77" s="9"/>
      <c r="AB77" s="10"/>
      <c r="AC77" s="10"/>
      <c r="AD77" s="10"/>
      <c r="AE77" s="10"/>
      <c r="AF77" s="10"/>
      <c r="AG77" s="10"/>
      <c r="AH77" s="10"/>
      <c r="AI77" s="10"/>
      <c r="AJ77" s="3"/>
      <c r="AK77" s="8"/>
      <c r="AL77" s="9"/>
      <c r="AM77" s="10"/>
      <c r="AN77" s="10"/>
      <c r="AO77" s="10"/>
      <c r="AP77" s="10"/>
      <c r="AQ77" s="10"/>
      <c r="AR77" s="10"/>
      <c r="AS77" s="10"/>
      <c r="AT77" s="10"/>
      <c r="AU77" s="34"/>
      <c r="AV77" s="34"/>
      <c r="AW77" s="39"/>
      <c r="AX77" s="40"/>
      <c r="AY77" s="40"/>
      <c r="AZ77" s="30"/>
      <c r="BA77" s="24"/>
      <c r="BB77" s="24"/>
      <c r="BC77" s="24"/>
      <c r="BD77" s="28"/>
      <c r="BE77" s="28"/>
      <c r="BF77" s="39"/>
    </row>
    <row r="78" spans="1:58" ht="12" customHeight="1">
      <c r="A78" s="36"/>
      <c r="B78" s="37"/>
      <c r="C78" s="37"/>
      <c r="D78" s="37"/>
      <c r="E78" s="37"/>
      <c r="F78" s="37"/>
      <c r="G78" s="37"/>
      <c r="H78" s="37"/>
      <c r="I78" s="37"/>
      <c r="J78" s="37"/>
      <c r="K78" s="37"/>
      <c r="L78" s="37"/>
      <c r="M78" s="37"/>
      <c r="N78" s="37"/>
      <c r="O78" s="37"/>
      <c r="P78" s="37"/>
      <c r="Q78" s="37"/>
      <c r="R78" s="37"/>
      <c r="S78" s="38"/>
      <c r="T78" s="38"/>
      <c r="U78" s="38"/>
      <c r="V78" s="38"/>
      <c r="W78" s="38"/>
      <c r="X78" s="38"/>
      <c r="Y78" s="3"/>
      <c r="Z78" s="8"/>
      <c r="AA78" s="9"/>
      <c r="AB78" s="10"/>
      <c r="AC78" s="10"/>
      <c r="AD78" s="10"/>
      <c r="AE78" s="10"/>
      <c r="AF78" s="10"/>
      <c r="AG78" s="10"/>
      <c r="AH78" s="10"/>
      <c r="AI78" s="10"/>
      <c r="AJ78" s="3"/>
      <c r="AK78" s="8"/>
      <c r="AL78" s="9"/>
      <c r="AM78" s="10"/>
      <c r="AN78" s="10"/>
      <c r="AO78" s="10"/>
      <c r="AP78" s="10"/>
      <c r="AQ78" s="10"/>
      <c r="AR78" s="10"/>
      <c r="AS78" s="10"/>
      <c r="AT78" s="10"/>
      <c r="AU78" s="34"/>
      <c r="AV78" s="34"/>
      <c r="AW78" s="39"/>
      <c r="AX78" s="40"/>
      <c r="AY78" s="40"/>
      <c r="AZ78" s="30"/>
      <c r="BA78" s="24"/>
      <c r="BB78" s="24"/>
      <c r="BC78" s="24"/>
      <c r="BD78" s="28"/>
      <c r="BE78" s="28"/>
      <c r="BF78" s="39"/>
    </row>
    <row r="79" spans="1:58" ht="12" customHeight="1">
      <c r="A79" s="36"/>
      <c r="B79" s="37"/>
      <c r="C79" s="37"/>
      <c r="D79" s="37"/>
      <c r="E79" s="37"/>
      <c r="F79" s="37"/>
      <c r="G79" s="37"/>
      <c r="H79" s="37"/>
      <c r="I79" s="37"/>
      <c r="J79" s="37"/>
      <c r="K79" s="37"/>
      <c r="L79" s="37"/>
      <c r="M79" s="37"/>
      <c r="N79" s="37"/>
      <c r="O79" s="37"/>
      <c r="P79" s="37"/>
      <c r="Q79" s="37"/>
      <c r="R79" s="37"/>
      <c r="S79" s="38"/>
      <c r="T79" s="38"/>
      <c r="U79" s="38"/>
      <c r="V79" s="38"/>
      <c r="W79" s="38"/>
      <c r="X79" s="38"/>
      <c r="Y79" s="3"/>
      <c r="Z79" s="8"/>
      <c r="AA79" s="9"/>
      <c r="AB79" s="10"/>
      <c r="AC79" s="10"/>
      <c r="AD79" s="10"/>
      <c r="AE79" s="10"/>
      <c r="AF79" s="10"/>
      <c r="AG79" s="10"/>
      <c r="AH79" s="10"/>
      <c r="AI79" s="10"/>
      <c r="AJ79" s="3"/>
      <c r="AK79" s="8"/>
      <c r="AL79" s="9"/>
      <c r="AM79" s="10"/>
      <c r="AN79" s="10"/>
      <c r="AO79" s="10"/>
      <c r="AP79" s="10"/>
      <c r="AQ79" s="10"/>
      <c r="AR79" s="10"/>
      <c r="AS79" s="10"/>
      <c r="AT79" s="10"/>
      <c r="AU79" s="34"/>
      <c r="AV79" s="34"/>
      <c r="AW79" s="39"/>
      <c r="AX79" s="40"/>
      <c r="AY79" s="40"/>
      <c r="AZ79" s="30"/>
      <c r="BA79" s="24"/>
      <c r="BB79" s="24"/>
      <c r="BC79" s="24"/>
      <c r="BD79" s="28"/>
      <c r="BE79" s="28"/>
      <c r="BF79" s="39"/>
    </row>
    <row r="80" spans="1:58" ht="12" customHeight="1">
      <c r="A80" s="36"/>
      <c r="B80" s="37"/>
      <c r="C80" s="37"/>
      <c r="D80" s="37"/>
      <c r="E80" s="37"/>
      <c r="F80" s="37"/>
      <c r="G80" s="37"/>
      <c r="H80" s="37"/>
      <c r="I80" s="37"/>
      <c r="J80" s="37"/>
      <c r="K80" s="37"/>
      <c r="L80" s="37"/>
      <c r="M80" s="37"/>
      <c r="N80" s="37"/>
      <c r="O80" s="37"/>
      <c r="P80" s="37"/>
      <c r="Q80" s="37"/>
      <c r="R80" s="37"/>
      <c r="S80" s="38"/>
      <c r="T80" s="38"/>
      <c r="U80" s="38"/>
      <c r="V80" s="38"/>
      <c r="W80" s="38"/>
      <c r="X80" s="38"/>
      <c r="Y80" s="3"/>
      <c r="Z80" s="8"/>
      <c r="AA80" s="9"/>
      <c r="AB80" s="10"/>
      <c r="AC80" s="10"/>
      <c r="AD80" s="10"/>
      <c r="AE80" s="10"/>
      <c r="AF80" s="10"/>
      <c r="AG80" s="10"/>
      <c r="AH80" s="10"/>
      <c r="AI80" s="10"/>
      <c r="AJ80" s="3"/>
      <c r="AK80" s="8"/>
      <c r="AL80" s="9"/>
      <c r="AM80" s="10"/>
      <c r="AN80" s="10"/>
      <c r="AO80" s="10"/>
      <c r="AP80" s="10"/>
      <c r="AQ80" s="10"/>
      <c r="AR80" s="10"/>
      <c r="AS80" s="10"/>
      <c r="AT80" s="10"/>
      <c r="AU80" s="34"/>
      <c r="AV80" s="34"/>
      <c r="AW80" s="39"/>
      <c r="AX80" s="40"/>
      <c r="AY80" s="40"/>
      <c r="AZ80" s="30"/>
      <c r="BA80" s="24"/>
      <c r="BB80" s="24"/>
      <c r="BC80" s="24"/>
      <c r="BD80" s="28"/>
      <c r="BE80" s="28"/>
      <c r="BF80" s="39"/>
    </row>
    <row r="81" spans="1:58" ht="12" customHeight="1">
      <c r="A81" s="36"/>
      <c r="B81" s="37"/>
      <c r="C81" s="37"/>
      <c r="D81" s="37"/>
      <c r="E81" s="37"/>
      <c r="F81" s="37"/>
      <c r="G81" s="37"/>
      <c r="H81" s="37"/>
      <c r="I81" s="37"/>
      <c r="J81" s="37"/>
      <c r="K81" s="37"/>
      <c r="L81" s="37"/>
      <c r="M81" s="37"/>
      <c r="N81" s="37"/>
      <c r="O81" s="37"/>
      <c r="P81" s="37"/>
      <c r="Q81" s="37"/>
      <c r="R81" s="37"/>
      <c r="S81" s="38"/>
      <c r="T81" s="38"/>
      <c r="U81" s="38"/>
      <c r="V81" s="38"/>
      <c r="W81" s="38"/>
      <c r="X81" s="38"/>
      <c r="Y81" s="3"/>
      <c r="Z81" s="8"/>
      <c r="AA81" s="9"/>
      <c r="AB81" s="10"/>
      <c r="AC81" s="10"/>
      <c r="AD81" s="10"/>
      <c r="AE81" s="10"/>
      <c r="AF81" s="10"/>
      <c r="AG81" s="10"/>
      <c r="AH81" s="10"/>
      <c r="AI81" s="10"/>
      <c r="AJ81" s="3"/>
      <c r="AK81" s="8"/>
      <c r="AL81" s="9"/>
      <c r="AM81" s="10"/>
      <c r="AN81" s="10"/>
      <c r="AO81" s="10"/>
      <c r="AP81" s="10"/>
      <c r="AQ81" s="10"/>
      <c r="AR81" s="10"/>
      <c r="AS81" s="10"/>
      <c r="AT81" s="10"/>
      <c r="AU81" s="34"/>
      <c r="AV81" s="34"/>
      <c r="AW81" s="39"/>
      <c r="AX81" s="40"/>
      <c r="AY81" s="40"/>
      <c r="AZ81" s="40"/>
      <c r="BA81" s="40"/>
      <c r="BB81" s="39"/>
      <c r="BC81" s="39"/>
      <c r="BD81" s="39"/>
      <c r="BE81" s="39"/>
      <c r="BF81" s="39"/>
    </row>
    <row r="82" spans="1:58" ht="12" customHeight="1">
      <c r="A82" s="36"/>
      <c r="B82" s="37"/>
      <c r="C82" s="37"/>
      <c r="D82" s="37"/>
      <c r="E82" s="37"/>
      <c r="F82" s="37"/>
      <c r="G82" s="37"/>
      <c r="H82" s="37"/>
      <c r="I82" s="37"/>
      <c r="J82" s="37"/>
      <c r="K82" s="37"/>
      <c r="L82" s="37"/>
      <c r="M82" s="37"/>
      <c r="N82" s="37"/>
      <c r="O82" s="37"/>
      <c r="P82" s="37"/>
      <c r="Q82" s="37"/>
      <c r="R82" s="37"/>
      <c r="S82" s="38"/>
      <c r="T82" s="38"/>
      <c r="U82" s="38"/>
      <c r="V82" s="38"/>
      <c r="W82" s="38"/>
      <c r="X82" s="38"/>
      <c r="Y82" s="3"/>
      <c r="Z82" s="8"/>
      <c r="AA82" s="9"/>
      <c r="AB82" s="10"/>
      <c r="AC82" s="10"/>
      <c r="AD82" s="10"/>
      <c r="AE82" s="10"/>
      <c r="AF82" s="10"/>
      <c r="AG82" s="10"/>
      <c r="AH82" s="10"/>
      <c r="AI82" s="10"/>
      <c r="AJ82" s="3"/>
      <c r="AK82" s="8"/>
      <c r="AL82" s="9"/>
      <c r="AM82" s="10"/>
      <c r="AN82" s="10"/>
      <c r="AO82" s="10"/>
      <c r="AP82" s="10"/>
      <c r="AQ82" s="10"/>
      <c r="AR82" s="10"/>
      <c r="AS82" s="10"/>
      <c r="AT82" s="10"/>
      <c r="AU82" s="34"/>
      <c r="AV82" s="34"/>
      <c r="AW82" s="39"/>
      <c r="AX82" s="40"/>
      <c r="AY82" s="40"/>
      <c r="AZ82" s="40"/>
      <c r="BA82" s="40"/>
      <c r="BB82" s="39"/>
      <c r="BC82" s="39"/>
      <c r="BD82" s="39"/>
      <c r="BE82" s="39"/>
      <c r="BF82" s="39"/>
    </row>
    <row r="83" spans="1:58" ht="12" customHeight="1">
      <c r="A83" s="36"/>
      <c r="B83" s="37"/>
      <c r="C83" s="37"/>
      <c r="D83" s="37"/>
      <c r="E83" s="37"/>
      <c r="F83" s="37"/>
      <c r="G83" s="37"/>
      <c r="H83" s="37"/>
      <c r="I83" s="37"/>
      <c r="J83" s="37"/>
      <c r="K83" s="37"/>
      <c r="L83" s="37"/>
      <c r="M83" s="37"/>
      <c r="N83" s="37"/>
      <c r="O83" s="37"/>
      <c r="P83" s="37"/>
      <c r="Q83" s="37"/>
      <c r="R83" s="37"/>
      <c r="S83" s="38"/>
      <c r="T83" s="38"/>
      <c r="U83" s="38"/>
      <c r="V83" s="38"/>
      <c r="W83" s="38"/>
      <c r="X83" s="38"/>
      <c r="Y83" s="3"/>
      <c r="Z83" s="8"/>
      <c r="AA83" s="9"/>
      <c r="AB83" s="10"/>
      <c r="AC83" s="10"/>
      <c r="AD83" s="10"/>
      <c r="AE83" s="10"/>
      <c r="AF83" s="10"/>
      <c r="AG83" s="10"/>
      <c r="AH83" s="10"/>
      <c r="AI83" s="10"/>
      <c r="AJ83" s="3"/>
      <c r="AK83" s="8"/>
      <c r="AL83" s="9"/>
      <c r="AM83" s="10"/>
      <c r="AN83" s="10"/>
      <c r="AO83" s="10"/>
      <c r="AP83" s="10"/>
      <c r="AQ83" s="10"/>
      <c r="AR83" s="10"/>
      <c r="AS83" s="10"/>
      <c r="AT83" s="10"/>
      <c r="AU83" s="34"/>
      <c r="AV83" s="34"/>
      <c r="AW83" s="39"/>
      <c r="AX83" s="40"/>
      <c r="AY83" s="40"/>
      <c r="AZ83" s="40"/>
      <c r="BA83" s="40"/>
      <c r="BB83" s="39"/>
      <c r="BC83" s="39"/>
      <c r="BD83" s="39"/>
      <c r="BE83" s="39"/>
      <c r="BF83" s="39"/>
    </row>
    <row r="84" spans="1:58" ht="12" customHeight="1">
      <c r="A84" s="36"/>
      <c r="B84" s="37"/>
      <c r="C84" s="37"/>
      <c r="D84" s="37"/>
      <c r="E84" s="37"/>
      <c r="F84" s="37"/>
      <c r="G84" s="37"/>
      <c r="H84" s="37"/>
      <c r="I84" s="37"/>
      <c r="J84" s="37"/>
      <c r="K84" s="37"/>
      <c r="L84" s="37"/>
      <c r="M84" s="37"/>
      <c r="N84" s="37"/>
      <c r="O84" s="37"/>
      <c r="P84" s="37"/>
      <c r="Q84" s="37"/>
      <c r="R84" s="37"/>
      <c r="S84" s="38"/>
      <c r="T84" s="38"/>
      <c r="U84" s="38"/>
      <c r="V84" s="38"/>
      <c r="W84" s="38"/>
      <c r="X84" s="38"/>
      <c r="Y84" s="3"/>
      <c r="Z84" s="8"/>
      <c r="AA84" s="9"/>
      <c r="AB84" s="10"/>
      <c r="AC84" s="10"/>
      <c r="AD84" s="10"/>
      <c r="AE84" s="10"/>
      <c r="AF84" s="10"/>
      <c r="AG84" s="10"/>
      <c r="AH84" s="10"/>
      <c r="AI84" s="10"/>
      <c r="AJ84" s="3"/>
      <c r="AK84" s="8"/>
      <c r="AL84" s="9"/>
      <c r="AM84" s="10"/>
      <c r="AN84" s="10"/>
      <c r="AO84" s="10"/>
      <c r="AP84" s="10"/>
      <c r="AQ84" s="10"/>
      <c r="AR84" s="10"/>
      <c r="AS84" s="10"/>
      <c r="AT84" s="10"/>
      <c r="AU84" s="34"/>
      <c r="AV84" s="34"/>
      <c r="AW84" s="39"/>
      <c r="AX84" s="40"/>
      <c r="AY84" s="40"/>
      <c r="AZ84" s="40"/>
      <c r="BA84" s="40"/>
      <c r="BB84" s="39"/>
      <c r="BC84" s="39"/>
      <c r="BD84" s="39"/>
      <c r="BE84" s="39"/>
      <c r="BF84" s="39"/>
    </row>
    <row r="85" spans="1:58" ht="12" customHeight="1">
      <c r="A85" s="36"/>
      <c r="B85" s="37"/>
      <c r="C85" s="37"/>
      <c r="D85" s="37"/>
      <c r="E85" s="37"/>
      <c r="F85" s="37"/>
      <c r="G85" s="37"/>
      <c r="H85" s="37"/>
      <c r="I85" s="37"/>
      <c r="J85" s="37"/>
      <c r="K85" s="37"/>
      <c r="L85" s="37"/>
      <c r="M85" s="37"/>
      <c r="N85" s="37"/>
      <c r="O85" s="37"/>
      <c r="P85" s="37"/>
      <c r="Q85" s="37"/>
      <c r="R85" s="37"/>
      <c r="S85" s="38"/>
      <c r="T85" s="38"/>
      <c r="U85" s="38"/>
      <c r="V85" s="38"/>
      <c r="W85" s="38"/>
      <c r="X85" s="38"/>
      <c r="Y85" s="3"/>
      <c r="Z85" s="8"/>
      <c r="AA85" s="9"/>
      <c r="AB85" s="10"/>
      <c r="AC85" s="10"/>
      <c r="AD85" s="10"/>
      <c r="AE85" s="10"/>
      <c r="AF85" s="10"/>
      <c r="AG85" s="10"/>
      <c r="AH85" s="10"/>
      <c r="AI85" s="10"/>
      <c r="AJ85" s="3"/>
      <c r="AK85" s="8"/>
      <c r="AL85" s="9"/>
      <c r="AM85" s="10"/>
      <c r="AN85" s="10"/>
      <c r="AO85" s="10"/>
      <c r="AP85" s="10"/>
      <c r="AQ85" s="10"/>
      <c r="AR85" s="10"/>
      <c r="AS85" s="10"/>
      <c r="AT85" s="10"/>
      <c r="AU85" s="34"/>
      <c r="AV85" s="34"/>
      <c r="AW85" s="39"/>
      <c r="AX85" s="40"/>
      <c r="AY85" s="40"/>
      <c r="AZ85" s="40"/>
      <c r="BA85" s="40"/>
      <c r="BB85" s="39"/>
      <c r="BC85" s="39"/>
      <c r="BD85" s="39"/>
      <c r="BE85" s="39"/>
      <c r="BF85" s="39"/>
    </row>
    <row r="86" spans="1:58" ht="12" customHeight="1">
      <c r="A86" s="36"/>
      <c r="B86" s="37"/>
      <c r="C86" s="37"/>
      <c r="D86" s="37"/>
      <c r="E86" s="37"/>
      <c r="F86" s="37"/>
      <c r="G86" s="37"/>
      <c r="H86" s="37"/>
      <c r="I86" s="37"/>
      <c r="J86" s="37"/>
      <c r="K86" s="37"/>
      <c r="L86" s="37"/>
      <c r="M86" s="37"/>
      <c r="N86" s="37"/>
      <c r="O86" s="37"/>
      <c r="P86" s="37"/>
      <c r="Q86" s="37"/>
      <c r="R86" s="37"/>
      <c r="S86" s="38"/>
      <c r="T86" s="38"/>
      <c r="U86" s="38"/>
      <c r="V86" s="38"/>
      <c r="W86" s="38"/>
      <c r="X86" s="38"/>
      <c r="Y86" s="3"/>
      <c r="Z86" s="8"/>
      <c r="AA86" s="9"/>
      <c r="AB86" s="10"/>
      <c r="AC86" s="10"/>
      <c r="AD86" s="10"/>
      <c r="AE86" s="10"/>
      <c r="AF86" s="10"/>
      <c r="AG86" s="10"/>
      <c r="AH86" s="10"/>
      <c r="AI86" s="10"/>
      <c r="AJ86" s="3"/>
      <c r="AK86" s="8"/>
      <c r="AL86" s="9"/>
      <c r="AM86" s="10"/>
      <c r="AN86" s="10"/>
      <c r="AO86" s="10"/>
      <c r="AP86" s="10"/>
      <c r="AQ86" s="10"/>
      <c r="AR86" s="10"/>
      <c r="AS86" s="10"/>
      <c r="AT86" s="10"/>
      <c r="AU86" s="34"/>
      <c r="AV86" s="34"/>
      <c r="AW86" s="39"/>
      <c r="AX86" s="40"/>
      <c r="AY86" s="40"/>
      <c r="AZ86" s="40"/>
      <c r="BA86" s="40"/>
      <c r="BB86" s="39"/>
      <c r="BC86" s="39"/>
      <c r="BD86" s="39"/>
      <c r="BE86" s="39"/>
      <c r="BF86" s="39"/>
    </row>
    <row r="87" spans="1:58" ht="12" customHeight="1">
      <c r="A87" s="36"/>
      <c r="B87" s="37"/>
      <c r="C87" s="37"/>
      <c r="D87" s="37"/>
      <c r="E87" s="37"/>
      <c r="F87" s="37"/>
      <c r="G87" s="37"/>
      <c r="H87" s="37"/>
      <c r="I87" s="37"/>
      <c r="J87" s="37"/>
      <c r="K87" s="37"/>
      <c r="L87" s="37"/>
      <c r="M87" s="37"/>
      <c r="N87" s="37"/>
      <c r="O87" s="37"/>
      <c r="P87" s="37"/>
      <c r="Q87" s="37"/>
      <c r="R87" s="37"/>
      <c r="S87" s="38"/>
      <c r="T87" s="38"/>
      <c r="U87" s="38"/>
      <c r="V87" s="38"/>
      <c r="W87" s="38"/>
      <c r="X87" s="38"/>
      <c r="Y87" s="3"/>
      <c r="Z87" s="8"/>
      <c r="AA87" s="9"/>
      <c r="AB87" s="10"/>
      <c r="AC87" s="10"/>
      <c r="AD87" s="10"/>
      <c r="AE87" s="10"/>
      <c r="AF87" s="10"/>
      <c r="AG87" s="10"/>
      <c r="AH87" s="10"/>
      <c r="AI87" s="10"/>
      <c r="AJ87" s="3"/>
      <c r="AK87" s="8"/>
      <c r="AL87" s="9"/>
      <c r="AM87" s="10"/>
      <c r="AN87" s="10"/>
      <c r="AO87" s="10"/>
      <c r="AP87" s="10"/>
      <c r="AQ87" s="10"/>
      <c r="AR87" s="10"/>
      <c r="AS87" s="10"/>
      <c r="AT87" s="10"/>
      <c r="AU87" s="34"/>
      <c r="AV87" s="34"/>
      <c r="AW87" s="39"/>
      <c r="AX87" s="40"/>
      <c r="AY87" s="40"/>
      <c r="AZ87" s="40"/>
      <c r="BA87" s="40"/>
      <c r="BB87" s="39"/>
      <c r="BC87" s="39"/>
      <c r="BD87" s="39"/>
      <c r="BE87" s="39"/>
      <c r="BF87" s="39"/>
    </row>
    <row r="88" spans="1:58" ht="12" customHeight="1">
      <c r="A88" s="36"/>
      <c r="B88" s="37"/>
      <c r="C88" s="37"/>
      <c r="D88" s="37"/>
      <c r="E88" s="37"/>
      <c r="F88" s="37"/>
      <c r="G88" s="37"/>
      <c r="H88" s="37"/>
      <c r="I88" s="37"/>
      <c r="J88" s="37"/>
      <c r="K88" s="37"/>
      <c r="L88" s="37"/>
      <c r="M88" s="37"/>
      <c r="N88" s="37"/>
      <c r="O88" s="37"/>
      <c r="P88" s="37"/>
      <c r="Q88" s="37"/>
      <c r="R88" s="37"/>
      <c r="S88" s="38"/>
      <c r="T88" s="38"/>
      <c r="U88" s="38"/>
      <c r="V88" s="38"/>
      <c r="W88" s="38"/>
      <c r="X88" s="38"/>
      <c r="Y88" s="3"/>
      <c r="Z88" s="8"/>
      <c r="AA88" s="9"/>
      <c r="AB88" s="10"/>
      <c r="AC88" s="10"/>
      <c r="AD88" s="10"/>
      <c r="AE88" s="10"/>
      <c r="AF88" s="10"/>
      <c r="AG88" s="10"/>
      <c r="AH88" s="10"/>
      <c r="AI88" s="10"/>
      <c r="AJ88" s="3"/>
      <c r="AK88" s="8"/>
      <c r="AL88" s="9"/>
      <c r="AM88" s="10"/>
      <c r="AN88" s="10"/>
      <c r="AO88" s="10"/>
      <c r="AP88" s="10"/>
      <c r="AQ88" s="10"/>
      <c r="AR88" s="10"/>
      <c r="AS88" s="10"/>
      <c r="AT88" s="10"/>
      <c r="AU88" s="34"/>
      <c r="AV88" s="34"/>
      <c r="AW88" s="39"/>
      <c r="AX88" s="40"/>
      <c r="AY88" s="40"/>
      <c r="AZ88" s="40"/>
      <c r="BA88" s="40"/>
      <c r="BB88" s="39"/>
      <c r="BC88" s="39"/>
      <c r="BD88" s="39"/>
      <c r="BE88" s="39"/>
      <c r="BF88" s="39"/>
    </row>
    <row r="89" spans="1:58" ht="12" customHeight="1">
      <c r="A89" s="36"/>
      <c r="B89" s="37"/>
      <c r="C89" s="37"/>
      <c r="D89" s="37"/>
      <c r="E89" s="37"/>
      <c r="F89" s="37"/>
      <c r="G89" s="37"/>
      <c r="H89" s="37"/>
      <c r="I89" s="37"/>
      <c r="J89" s="37"/>
      <c r="K89" s="37"/>
      <c r="L89" s="37"/>
      <c r="M89" s="37"/>
      <c r="N89" s="37"/>
      <c r="O89" s="37"/>
      <c r="P89" s="37"/>
      <c r="Q89" s="37"/>
      <c r="R89" s="37"/>
      <c r="S89" s="38"/>
      <c r="T89" s="38"/>
      <c r="U89" s="38"/>
      <c r="V89" s="38"/>
      <c r="W89" s="38"/>
      <c r="X89" s="38"/>
      <c r="Y89" s="3"/>
      <c r="Z89" s="8"/>
      <c r="AA89" s="9"/>
      <c r="AB89" s="10"/>
      <c r="AC89" s="10"/>
      <c r="AD89" s="10"/>
      <c r="AE89" s="10"/>
      <c r="AF89" s="10"/>
      <c r="AG89" s="10"/>
      <c r="AH89" s="10"/>
      <c r="AI89" s="10"/>
      <c r="AJ89" s="3"/>
      <c r="AK89" s="8"/>
      <c r="AL89" s="9"/>
      <c r="AM89" s="10"/>
      <c r="AN89" s="10"/>
      <c r="AO89" s="10"/>
      <c r="AP89" s="10"/>
      <c r="AQ89" s="10"/>
      <c r="AR89" s="10"/>
      <c r="AS89" s="10"/>
      <c r="AT89" s="10"/>
      <c r="AU89" s="34"/>
      <c r="AV89" s="34"/>
      <c r="AW89" s="39"/>
      <c r="AX89" s="40"/>
      <c r="AY89" s="40"/>
      <c r="AZ89" s="40"/>
      <c r="BA89" s="40"/>
      <c r="BB89" s="39"/>
      <c r="BC89" s="39"/>
      <c r="BD89" s="39"/>
      <c r="BE89" s="39"/>
      <c r="BF89" s="39"/>
    </row>
    <row r="90" spans="1:58" ht="12" customHeight="1">
      <c r="A90" s="36"/>
      <c r="B90" s="37"/>
      <c r="C90" s="37"/>
      <c r="D90" s="37"/>
      <c r="E90" s="37"/>
      <c r="F90" s="37"/>
      <c r="G90" s="37"/>
      <c r="H90" s="37"/>
      <c r="I90" s="37"/>
      <c r="J90" s="37"/>
      <c r="K90" s="37"/>
      <c r="L90" s="37"/>
      <c r="M90" s="37"/>
      <c r="N90" s="37"/>
      <c r="O90" s="37"/>
      <c r="P90" s="37"/>
      <c r="Q90" s="37"/>
      <c r="R90" s="37"/>
      <c r="S90" s="38"/>
      <c r="T90" s="38"/>
      <c r="U90" s="38"/>
      <c r="V90" s="38"/>
      <c r="W90" s="38"/>
      <c r="X90" s="38"/>
      <c r="Y90" s="3"/>
      <c r="Z90" s="8"/>
      <c r="AA90" s="9"/>
      <c r="AB90" s="10"/>
      <c r="AC90" s="10"/>
      <c r="AD90" s="10"/>
      <c r="AE90" s="10"/>
      <c r="AF90" s="10"/>
      <c r="AG90" s="10"/>
      <c r="AH90" s="10"/>
      <c r="AI90" s="10"/>
      <c r="AJ90" s="3"/>
      <c r="AK90" s="8"/>
      <c r="AL90" s="9"/>
      <c r="AM90" s="10"/>
      <c r="AN90" s="10"/>
      <c r="AO90" s="10"/>
      <c r="AP90" s="10"/>
      <c r="AQ90" s="10"/>
      <c r="AR90" s="10"/>
      <c r="AS90" s="10"/>
      <c r="AT90" s="10"/>
      <c r="AU90" s="34"/>
      <c r="AV90" s="34"/>
      <c r="AW90" s="39"/>
      <c r="AX90" s="40"/>
      <c r="AY90" s="40"/>
      <c r="AZ90" s="40"/>
      <c r="BA90" s="40"/>
      <c r="BB90" s="39"/>
      <c r="BC90" s="39"/>
      <c r="BD90" s="39"/>
      <c r="BE90" s="39"/>
      <c r="BF90" s="39"/>
    </row>
    <row r="91" spans="1:58" ht="12" customHeight="1">
      <c r="A91" s="36"/>
      <c r="B91" s="37"/>
      <c r="C91" s="37"/>
      <c r="D91" s="37"/>
      <c r="E91" s="37"/>
      <c r="F91" s="37"/>
      <c r="G91" s="37"/>
      <c r="H91" s="37"/>
      <c r="I91" s="37"/>
      <c r="J91" s="37"/>
      <c r="K91" s="37"/>
      <c r="L91" s="37"/>
      <c r="M91" s="37"/>
      <c r="N91" s="37"/>
      <c r="O91" s="37"/>
      <c r="P91" s="37"/>
      <c r="Q91" s="37"/>
      <c r="R91" s="37"/>
      <c r="S91" s="38"/>
      <c r="T91" s="38"/>
      <c r="U91" s="38"/>
      <c r="V91" s="38"/>
      <c r="W91" s="38"/>
      <c r="X91" s="38"/>
      <c r="Y91" s="3"/>
      <c r="Z91" s="8"/>
      <c r="AA91" s="9"/>
      <c r="AB91" s="10"/>
      <c r="AC91" s="10"/>
      <c r="AD91" s="10"/>
      <c r="AE91" s="10"/>
      <c r="AF91" s="10"/>
      <c r="AG91" s="10"/>
      <c r="AH91" s="10"/>
      <c r="AI91" s="10"/>
      <c r="AJ91" s="3"/>
      <c r="AK91" s="8"/>
      <c r="AL91" s="9"/>
      <c r="AM91" s="10"/>
      <c r="AN91" s="10"/>
      <c r="AO91" s="10"/>
      <c r="AP91" s="10"/>
      <c r="AQ91" s="10"/>
      <c r="AR91" s="10"/>
      <c r="AS91" s="10"/>
      <c r="AT91" s="10"/>
      <c r="AU91" s="34"/>
      <c r="AV91" s="34"/>
      <c r="AW91" s="39"/>
      <c r="AX91" s="40"/>
      <c r="AY91" s="40"/>
      <c r="AZ91" s="40"/>
      <c r="BA91" s="40"/>
      <c r="BB91" s="39"/>
      <c r="BC91" s="39"/>
      <c r="BD91" s="39"/>
      <c r="BE91" s="39"/>
      <c r="BF91" s="39"/>
    </row>
    <row r="92" spans="1:58" ht="12" customHeight="1">
      <c r="A92" s="36"/>
      <c r="B92" s="37"/>
      <c r="C92" s="37"/>
      <c r="D92" s="37"/>
      <c r="E92" s="37"/>
      <c r="F92" s="37"/>
      <c r="G92" s="37"/>
      <c r="H92" s="37"/>
      <c r="I92" s="37"/>
      <c r="J92" s="37"/>
      <c r="K92" s="37"/>
      <c r="L92" s="37"/>
      <c r="M92" s="37"/>
      <c r="N92" s="37"/>
      <c r="O92" s="37"/>
      <c r="P92" s="37"/>
      <c r="Q92" s="37"/>
      <c r="R92" s="37"/>
      <c r="S92" s="38"/>
      <c r="T92" s="38"/>
      <c r="U92" s="38"/>
      <c r="V92" s="38"/>
      <c r="W92" s="38"/>
      <c r="X92" s="38"/>
      <c r="Y92" s="3"/>
      <c r="Z92" s="8"/>
      <c r="AA92" s="9"/>
      <c r="AB92" s="10"/>
      <c r="AC92" s="10"/>
      <c r="AD92" s="10"/>
      <c r="AE92" s="10"/>
      <c r="AF92" s="10"/>
      <c r="AG92" s="10"/>
      <c r="AH92" s="10"/>
      <c r="AI92" s="10"/>
      <c r="AJ92" s="3"/>
      <c r="AK92" s="8"/>
      <c r="AL92" s="9"/>
      <c r="AM92" s="10"/>
      <c r="AN92" s="10"/>
      <c r="AO92" s="10"/>
      <c r="AP92" s="10"/>
      <c r="AQ92" s="10"/>
      <c r="AR92" s="10"/>
      <c r="AS92" s="10"/>
      <c r="AT92" s="10"/>
      <c r="AU92" s="34"/>
      <c r="AV92" s="34"/>
      <c r="AW92" s="39"/>
      <c r="AX92" s="40"/>
      <c r="AY92" s="40"/>
      <c r="AZ92" s="40"/>
      <c r="BA92" s="40"/>
      <c r="BB92" s="39"/>
      <c r="BC92" s="39"/>
      <c r="BD92" s="39"/>
      <c r="BE92" s="39"/>
      <c r="BF92" s="39"/>
    </row>
    <row r="93" spans="1:58" ht="12" customHeight="1">
      <c r="A93" s="36"/>
      <c r="B93" s="37"/>
      <c r="C93" s="37"/>
      <c r="D93" s="37"/>
      <c r="E93" s="37"/>
      <c r="F93" s="37"/>
      <c r="G93" s="37"/>
      <c r="H93" s="37"/>
      <c r="I93" s="37"/>
      <c r="J93" s="37"/>
      <c r="K93" s="37"/>
      <c r="L93" s="37"/>
      <c r="M93" s="37"/>
      <c r="N93" s="37"/>
      <c r="O93" s="37"/>
      <c r="P93" s="37"/>
      <c r="Q93" s="37"/>
      <c r="R93" s="37"/>
      <c r="S93" s="38"/>
      <c r="T93" s="38"/>
      <c r="U93" s="38"/>
      <c r="V93" s="38"/>
      <c r="W93" s="38"/>
      <c r="X93" s="38"/>
      <c r="Y93" s="3"/>
      <c r="Z93" s="8"/>
      <c r="AA93" s="9"/>
      <c r="AB93" s="10"/>
      <c r="AC93" s="10"/>
      <c r="AD93" s="10"/>
      <c r="AE93" s="10"/>
      <c r="AF93" s="10"/>
      <c r="AG93" s="10"/>
      <c r="AH93" s="10"/>
      <c r="AI93" s="10"/>
      <c r="AJ93" s="3"/>
      <c r="AK93" s="8"/>
      <c r="AL93" s="9"/>
      <c r="AM93" s="10"/>
      <c r="AN93" s="10"/>
      <c r="AO93" s="10"/>
      <c r="AP93" s="10"/>
      <c r="AQ93" s="10"/>
      <c r="AR93" s="10"/>
      <c r="AS93" s="10"/>
      <c r="AT93" s="10"/>
      <c r="AU93" s="34"/>
      <c r="AV93" s="34"/>
      <c r="AW93" s="39"/>
      <c r="AX93" s="40"/>
      <c r="AY93" s="40"/>
      <c r="AZ93" s="40"/>
      <c r="BA93" s="40"/>
      <c r="BB93" s="39"/>
      <c r="BC93" s="39"/>
      <c r="BD93" s="39"/>
      <c r="BE93" s="39"/>
      <c r="BF93" s="39"/>
    </row>
    <row r="94" spans="1:58" ht="12" customHeight="1">
      <c r="A94" s="36"/>
      <c r="B94" s="37"/>
      <c r="C94" s="37"/>
      <c r="D94" s="37"/>
      <c r="E94" s="37"/>
      <c r="F94" s="37"/>
      <c r="G94" s="37"/>
      <c r="H94" s="37"/>
      <c r="I94" s="37"/>
      <c r="J94" s="37"/>
      <c r="K94" s="37"/>
      <c r="L94" s="37"/>
      <c r="M94" s="37"/>
      <c r="N94" s="37"/>
      <c r="O94" s="37"/>
      <c r="P94" s="37"/>
      <c r="Q94" s="37"/>
      <c r="R94" s="37"/>
      <c r="S94" s="38"/>
      <c r="T94" s="38"/>
      <c r="U94" s="38"/>
      <c r="V94" s="38"/>
      <c r="W94" s="38"/>
      <c r="X94" s="38"/>
      <c r="Y94" s="3"/>
      <c r="Z94" s="8"/>
      <c r="AA94" s="9"/>
      <c r="AB94" s="10"/>
      <c r="AC94" s="10"/>
      <c r="AD94" s="10"/>
      <c r="AE94" s="10"/>
      <c r="AF94" s="10"/>
      <c r="AG94" s="10"/>
      <c r="AH94" s="10"/>
      <c r="AI94" s="10"/>
      <c r="AJ94" s="3"/>
      <c r="AK94" s="8"/>
      <c r="AL94" s="9"/>
      <c r="AM94" s="10"/>
      <c r="AN94" s="10"/>
      <c r="AO94" s="10"/>
      <c r="AP94" s="10"/>
      <c r="AQ94" s="10"/>
      <c r="AR94" s="10"/>
      <c r="AS94" s="10"/>
      <c r="AT94" s="10"/>
      <c r="AU94" s="34"/>
      <c r="AV94" s="34"/>
      <c r="AW94" s="39"/>
      <c r="AX94" s="40"/>
      <c r="AY94" s="40"/>
      <c r="AZ94" s="40"/>
      <c r="BA94" s="40"/>
      <c r="BB94" s="39"/>
      <c r="BC94" s="39"/>
      <c r="BD94" s="39"/>
      <c r="BE94" s="39"/>
      <c r="BF94" s="39"/>
    </row>
    <row r="95" spans="1:58" ht="16.2">
      <c r="A95" s="36"/>
      <c r="B95" s="37"/>
      <c r="C95" s="37"/>
      <c r="D95" s="37"/>
      <c r="E95" s="37"/>
      <c r="F95" s="37"/>
      <c r="G95" s="37"/>
      <c r="H95" s="37"/>
      <c r="I95" s="37"/>
      <c r="J95" s="37"/>
      <c r="K95" s="37"/>
      <c r="L95" s="37"/>
      <c r="M95" s="37"/>
      <c r="N95" s="37"/>
      <c r="O95" s="37"/>
      <c r="P95" s="37"/>
      <c r="Q95" s="37"/>
      <c r="R95" s="37"/>
      <c r="S95" s="38"/>
      <c r="T95" s="38"/>
      <c r="U95" s="38"/>
      <c r="V95" s="38"/>
      <c r="W95" s="38"/>
      <c r="X95" s="38"/>
      <c r="Y95" s="3"/>
      <c r="Z95" s="8"/>
      <c r="AA95" s="9"/>
      <c r="AB95" s="10"/>
      <c r="AC95" s="10"/>
      <c r="AD95" s="10"/>
      <c r="AE95" s="10"/>
      <c r="AF95" s="10"/>
      <c r="AG95" s="10"/>
      <c r="AH95" s="10"/>
      <c r="AI95" s="10"/>
      <c r="AJ95" s="3"/>
      <c r="AK95" s="8"/>
      <c r="AL95" s="9"/>
      <c r="AM95" s="10"/>
      <c r="AN95" s="10"/>
      <c r="AO95" s="10"/>
      <c r="AP95" s="10"/>
      <c r="AQ95" s="10"/>
      <c r="AR95" s="10"/>
      <c r="AS95" s="10"/>
      <c r="AT95" s="10"/>
      <c r="AU95" s="34"/>
      <c r="AV95" s="34"/>
      <c r="AW95" s="39"/>
      <c r="AX95" s="40"/>
      <c r="AY95" s="40"/>
      <c r="AZ95" s="40"/>
      <c r="BA95" s="40"/>
      <c r="BB95" s="39"/>
      <c r="BC95" s="39"/>
      <c r="BD95" s="39"/>
      <c r="BE95" s="39"/>
      <c r="BF95" s="39"/>
    </row>
    <row r="96" spans="1:58" ht="16.2">
      <c r="AD96" s="39"/>
      <c r="AE96" s="39"/>
      <c r="AF96" s="39"/>
      <c r="AG96" s="39"/>
      <c r="AH96" s="39"/>
      <c r="AI96" s="39"/>
      <c r="AJ96" s="39"/>
      <c r="AK96" s="39"/>
      <c r="AL96" s="39"/>
      <c r="AM96" s="39"/>
      <c r="AN96" s="39"/>
      <c r="AO96" s="39"/>
      <c r="AP96" s="39"/>
      <c r="AQ96" s="39"/>
      <c r="AR96" s="34"/>
      <c r="AS96" s="34"/>
      <c r="AT96" s="39"/>
      <c r="AU96" s="34"/>
      <c r="AV96" s="34"/>
      <c r="AW96" s="39"/>
      <c r="AX96" s="40"/>
      <c r="AY96" s="40"/>
      <c r="AZ96" s="40"/>
      <c r="BA96" s="40"/>
      <c r="BB96" s="39"/>
      <c r="BC96" s="39"/>
      <c r="BD96" s="39"/>
      <c r="BE96" s="39"/>
      <c r="BF96" s="39"/>
    </row>
    <row r="97" spans="1:58" ht="16.2">
      <c r="A97" s="72" t="s">
        <v>66</v>
      </c>
      <c r="B97" s="41"/>
      <c r="C97" s="41"/>
      <c r="D97" s="42" t="s">
        <v>17</v>
      </c>
      <c r="E97" s="43" t="s">
        <v>18</v>
      </c>
      <c r="F97" s="43" t="s">
        <v>19</v>
      </c>
      <c r="G97" s="43" t="s">
        <v>20</v>
      </c>
      <c r="H97" s="43" t="s">
        <v>22</v>
      </c>
      <c r="I97" s="44"/>
      <c r="J97" s="44"/>
      <c r="K97" s="45" t="s">
        <v>24</v>
      </c>
      <c r="L97" s="44"/>
      <c r="M97" s="44"/>
      <c r="N97" s="44"/>
      <c r="O97" s="44"/>
      <c r="P97" s="44"/>
      <c r="Q97" s="44"/>
      <c r="R97" s="44"/>
      <c r="S97" s="44"/>
      <c r="T97" s="44"/>
      <c r="U97" s="44"/>
      <c r="V97" s="44"/>
      <c r="W97" s="44"/>
      <c r="X97" s="44"/>
      <c r="AD97" s="39"/>
      <c r="AE97" s="39"/>
      <c r="AF97" s="39"/>
      <c r="AG97" s="39"/>
      <c r="AH97" s="39"/>
      <c r="AI97" s="39"/>
      <c r="AJ97" s="39"/>
      <c r="AK97" s="39"/>
      <c r="AL97" s="39"/>
      <c r="AM97" s="39"/>
      <c r="AN97" s="39"/>
      <c r="AO97" s="39"/>
      <c r="AP97" s="39"/>
      <c r="AQ97" s="39"/>
      <c r="AR97" s="34"/>
      <c r="AS97" s="34"/>
      <c r="AT97" s="39"/>
      <c r="AU97" s="34"/>
      <c r="AV97" s="34"/>
      <c r="AW97" s="39"/>
      <c r="AX97" s="40"/>
      <c r="AY97" s="40"/>
      <c r="AZ97" s="40"/>
      <c r="BA97" s="40"/>
      <c r="BB97" s="39"/>
      <c r="BC97" s="39"/>
      <c r="BD97" s="39"/>
      <c r="BE97" s="39"/>
      <c r="BF97" s="39"/>
    </row>
    <row r="98" spans="1:58" ht="16.2">
      <c r="A98" s="72" t="s">
        <v>67</v>
      </c>
      <c r="B98" s="41"/>
      <c r="C98" s="41"/>
      <c r="D98" s="42">
        <v>1</v>
      </c>
      <c r="E98" s="46">
        <v>1</v>
      </c>
      <c r="F98" s="46">
        <v>0</v>
      </c>
      <c r="G98" s="44" t="s">
        <v>21</v>
      </c>
      <c r="H98" s="46">
        <v>1</v>
      </c>
      <c r="I98" s="44"/>
      <c r="J98" s="44"/>
      <c r="K98" s="45" t="s">
        <v>25</v>
      </c>
      <c r="L98" s="44"/>
      <c r="M98" s="44"/>
      <c r="N98" s="44"/>
      <c r="O98" s="44"/>
      <c r="P98" s="44"/>
      <c r="Q98" s="44"/>
      <c r="R98" s="44"/>
      <c r="S98" s="44"/>
      <c r="T98" s="44"/>
      <c r="U98" s="44"/>
      <c r="V98" s="44"/>
      <c r="W98" s="44"/>
      <c r="X98" s="44"/>
      <c r="AD98" s="39"/>
      <c r="AE98" s="39"/>
      <c r="AF98" s="39"/>
      <c r="AG98" s="39"/>
      <c r="AH98" s="39"/>
      <c r="AI98" s="39"/>
      <c r="AJ98" s="39"/>
      <c r="AK98" s="39"/>
      <c r="AL98" s="39"/>
      <c r="AM98" s="39"/>
      <c r="AN98" s="39"/>
      <c r="AO98" s="39"/>
      <c r="AP98" s="39"/>
      <c r="AQ98" s="39"/>
      <c r="AR98" s="34"/>
      <c r="AS98" s="34"/>
      <c r="AT98" s="39"/>
      <c r="AU98" s="34"/>
      <c r="AV98" s="34"/>
      <c r="AW98" s="39"/>
      <c r="AX98" s="40"/>
      <c r="AY98" s="40"/>
      <c r="AZ98" s="40"/>
      <c r="BA98" s="40"/>
      <c r="BB98" s="39"/>
      <c r="BC98" s="39"/>
      <c r="BD98" s="39"/>
      <c r="BE98" s="39"/>
      <c r="BF98" s="39"/>
    </row>
    <row r="99" spans="1:58" ht="16.2">
      <c r="A99" s="72" t="s">
        <v>68</v>
      </c>
      <c r="B99" s="41"/>
      <c r="C99" s="41"/>
      <c r="D99" s="42">
        <v>2</v>
      </c>
      <c r="E99" s="46">
        <v>2</v>
      </c>
      <c r="F99" s="46">
        <v>1</v>
      </c>
      <c r="G99" s="44"/>
      <c r="H99" s="46">
        <v>2</v>
      </c>
      <c r="I99" s="44"/>
      <c r="J99" s="44"/>
      <c r="K99" s="45" t="s">
        <v>26</v>
      </c>
      <c r="L99" s="44"/>
      <c r="M99" s="44"/>
      <c r="N99" s="44"/>
      <c r="O99" s="44"/>
      <c r="P99" s="44"/>
      <c r="Q99" s="44"/>
      <c r="R99" s="44"/>
      <c r="S99" s="44"/>
      <c r="T99" s="44"/>
      <c r="U99" s="44"/>
      <c r="V99" s="44"/>
      <c r="W99" s="44"/>
      <c r="X99" s="44"/>
      <c r="AD99" s="39"/>
      <c r="AE99" s="39"/>
      <c r="AF99" s="39"/>
      <c r="AG99" s="39"/>
      <c r="AH99" s="39"/>
      <c r="AI99" s="39"/>
      <c r="AJ99" s="39"/>
      <c r="AK99" s="39"/>
      <c r="AL99" s="39"/>
      <c r="AM99" s="39"/>
      <c r="AN99" s="39"/>
      <c r="AO99" s="39"/>
      <c r="AP99" s="39"/>
      <c r="AQ99" s="39"/>
      <c r="AR99" s="34"/>
      <c r="AS99" s="34"/>
      <c r="AT99" s="39"/>
      <c r="AU99" s="34"/>
      <c r="AV99" s="34"/>
      <c r="AW99" s="39"/>
      <c r="AX99" s="40"/>
      <c r="AY99" s="40"/>
      <c r="AZ99" s="40"/>
      <c r="BA99" s="40"/>
      <c r="BB99" s="39"/>
      <c r="BC99" s="39"/>
      <c r="BD99" s="39"/>
      <c r="BE99" s="39"/>
      <c r="BF99" s="39"/>
    </row>
    <row r="100" spans="1:58" ht="16.2">
      <c r="A100" s="72" t="s">
        <v>69</v>
      </c>
      <c r="B100" s="41"/>
      <c r="C100" s="41"/>
      <c r="D100" s="42">
        <v>3</v>
      </c>
      <c r="E100" s="46">
        <v>3</v>
      </c>
      <c r="F100" s="46">
        <v>2</v>
      </c>
      <c r="G100" s="44"/>
      <c r="H100" s="46">
        <v>3</v>
      </c>
      <c r="I100" s="44"/>
      <c r="J100" s="44"/>
      <c r="K100" s="45"/>
      <c r="L100" s="44"/>
      <c r="M100" s="44"/>
      <c r="N100" s="44"/>
      <c r="O100" s="44"/>
      <c r="P100" s="44"/>
      <c r="Q100" s="44"/>
      <c r="R100" s="44"/>
      <c r="S100" s="44"/>
      <c r="T100" s="44"/>
      <c r="U100" s="44"/>
      <c r="V100" s="44"/>
      <c r="W100" s="44"/>
      <c r="X100" s="44"/>
      <c r="AD100" s="39"/>
      <c r="AE100" s="39"/>
      <c r="AF100" s="39"/>
      <c r="AG100" s="39"/>
      <c r="AH100" s="39"/>
      <c r="AI100" s="39"/>
      <c r="AJ100" s="39"/>
      <c r="AK100" s="39"/>
      <c r="AL100" s="39"/>
      <c r="AM100" s="39"/>
      <c r="AN100" s="39"/>
      <c r="AO100" s="39"/>
      <c r="AP100" s="39"/>
      <c r="AQ100" s="39"/>
      <c r="AR100" s="34"/>
      <c r="AS100" s="34"/>
      <c r="AT100" s="39"/>
      <c r="AU100" s="34"/>
      <c r="AV100" s="34"/>
      <c r="AW100" s="39"/>
      <c r="AX100" s="40"/>
      <c r="AY100" s="40"/>
      <c r="AZ100" s="40"/>
      <c r="BA100" s="40"/>
      <c r="BB100" s="39"/>
      <c r="BC100" s="39"/>
      <c r="BD100" s="39"/>
      <c r="BE100" s="39"/>
      <c r="BF100" s="39"/>
    </row>
    <row r="101" spans="1:58" ht="16.2">
      <c r="A101" s="72" t="s">
        <v>70</v>
      </c>
      <c r="B101" s="41"/>
      <c r="C101" s="41"/>
      <c r="D101" s="42">
        <v>4</v>
      </c>
      <c r="E101" s="46">
        <v>4</v>
      </c>
      <c r="F101" s="44"/>
      <c r="G101" s="44"/>
      <c r="H101" s="46">
        <v>4</v>
      </c>
      <c r="I101" s="44"/>
      <c r="J101" s="44"/>
      <c r="K101" s="44"/>
      <c r="L101" s="44"/>
      <c r="M101" s="44"/>
      <c r="N101" s="44"/>
      <c r="O101" s="44"/>
      <c r="P101" s="44"/>
      <c r="Q101" s="44"/>
      <c r="R101" s="44"/>
      <c r="S101" s="44"/>
      <c r="T101" s="44"/>
      <c r="U101" s="44"/>
      <c r="V101" s="44"/>
      <c r="W101" s="44"/>
      <c r="X101" s="44"/>
      <c r="AD101" s="39"/>
      <c r="AE101" s="39"/>
      <c r="AF101" s="39"/>
      <c r="AG101" s="39"/>
      <c r="AH101" s="39"/>
      <c r="AI101" s="39"/>
      <c r="AJ101" s="39"/>
      <c r="AK101" s="39"/>
      <c r="AL101" s="39"/>
      <c r="AM101" s="39"/>
      <c r="AN101" s="39"/>
      <c r="AO101" s="39"/>
      <c r="AP101" s="39"/>
      <c r="AQ101" s="39"/>
      <c r="AR101" s="34"/>
      <c r="AS101" s="34"/>
      <c r="AT101" s="39"/>
      <c r="AU101" s="34"/>
      <c r="AV101" s="34"/>
      <c r="AW101" s="39"/>
      <c r="AX101" s="40"/>
      <c r="AY101" s="40"/>
      <c r="AZ101" s="40"/>
      <c r="BA101" s="40"/>
      <c r="BB101" s="39"/>
      <c r="BC101" s="39"/>
      <c r="BD101" s="39"/>
      <c r="BE101" s="39"/>
      <c r="BF101" s="39"/>
    </row>
    <row r="102" spans="1:58" ht="16.2">
      <c r="A102" s="72" t="s">
        <v>71</v>
      </c>
      <c r="B102" s="41"/>
      <c r="C102" s="41"/>
      <c r="D102" s="42">
        <v>5</v>
      </c>
      <c r="E102" s="46">
        <v>5</v>
      </c>
      <c r="F102" s="44"/>
      <c r="G102" s="44"/>
      <c r="H102" s="46">
        <v>5</v>
      </c>
      <c r="I102" s="44"/>
      <c r="J102" s="44"/>
      <c r="K102" s="44"/>
      <c r="L102" s="44"/>
      <c r="M102" s="44"/>
      <c r="N102" s="44"/>
      <c r="O102" s="44"/>
      <c r="P102" s="44"/>
      <c r="Q102" s="44"/>
      <c r="R102" s="44"/>
      <c r="S102" s="44"/>
      <c r="T102" s="44"/>
      <c r="U102" s="44"/>
      <c r="V102" s="44"/>
      <c r="W102" s="44"/>
      <c r="X102" s="44"/>
      <c r="AD102" s="39"/>
      <c r="AE102" s="39"/>
      <c r="AF102" s="39"/>
      <c r="AG102" s="39"/>
      <c r="AH102" s="39"/>
      <c r="AI102" s="39"/>
      <c r="AJ102" s="39"/>
      <c r="AK102" s="39"/>
      <c r="AL102" s="39"/>
      <c r="AM102" s="39"/>
      <c r="AN102" s="39"/>
      <c r="AO102" s="39"/>
      <c r="AP102" s="39"/>
      <c r="AQ102" s="39"/>
      <c r="AR102" s="34"/>
      <c r="AS102" s="34"/>
      <c r="AT102" s="39"/>
      <c r="AU102" s="34"/>
      <c r="AV102" s="34"/>
      <c r="AW102" s="39"/>
      <c r="AX102" s="40"/>
      <c r="AY102" s="40"/>
      <c r="AZ102" s="40"/>
      <c r="BA102" s="40"/>
      <c r="BB102" s="39"/>
      <c r="BC102" s="39"/>
      <c r="BD102" s="39"/>
      <c r="BE102" s="39"/>
      <c r="BF102" s="39"/>
    </row>
    <row r="103" spans="1:58" ht="16.2">
      <c r="A103" s="72" t="s">
        <v>72</v>
      </c>
      <c r="B103" s="41"/>
      <c r="C103" s="41"/>
      <c r="D103" s="42">
        <v>6</v>
      </c>
      <c r="E103" s="46">
        <v>6</v>
      </c>
      <c r="F103" s="44"/>
      <c r="G103" s="44"/>
      <c r="H103" s="46">
        <v>6</v>
      </c>
      <c r="I103" s="44"/>
      <c r="J103" s="44"/>
      <c r="K103" s="44"/>
      <c r="L103" s="44"/>
      <c r="M103" s="44"/>
      <c r="N103" s="44"/>
      <c r="O103" s="44"/>
      <c r="P103" s="44"/>
      <c r="Q103" s="44"/>
      <c r="R103" s="44"/>
      <c r="S103" s="44"/>
      <c r="T103" s="44"/>
      <c r="U103" s="44"/>
      <c r="V103" s="44"/>
      <c r="W103" s="44"/>
      <c r="X103" s="44"/>
      <c r="AU103" s="34"/>
      <c r="AV103" s="34"/>
      <c r="AW103" s="39"/>
      <c r="AX103" s="40"/>
      <c r="AY103" s="40"/>
      <c r="AZ103" s="40"/>
      <c r="BA103" s="40"/>
      <c r="BB103" s="39"/>
      <c r="BC103" s="39"/>
      <c r="BD103" s="39"/>
      <c r="BE103" s="39"/>
      <c r="BF103" s="39"/>
    </row>
    <row r="104" spans="1:58" ht="16.2">
      <c r="A104" s="72" t="s">
        <v>73</v>
      </c>
      <c r="B104" s="41"/>
      <c r="C104" s="41"/>
      <c r="D104" s="42">
        <v>7</v>
      </c>
      <c r="E104" s="46">
        <v>7</v>
      </c>
      <c r="F104" s="44"/>
      <c r="G104" s="44"/>
      <c r="H104" s="46">
        <v>7</v>
      </c>
      <c r="I104" s="44"/>
      <c r="J104" s="44"/>
      <c r="K104" s="44"/>
      <c r="L104" s="44"/>
      <c r="M104" s="44"/>
      <c r="N104" s="44"/>
      <c r="O104" s="44"/>
      <c r="P104" s="44"/>
      <c r="Q104" s="44"/>
      <c r="R104" s="44"/>
      <c r="S104" s="44"/>
      <c r="T104" s="44"/>
      <c r="U104" s="44"/>
      <c r="V104" s="44"/>
      <c r="W104" s="44"/>
      <c r="X104" s="44"/>
      <c r="AU104" s="34"/>
      <c r="AV104" s="34"/>
      <c r="AW104" s="39"/>
      <c r="AX104" s="40"/>
      <c r="AY104" s="40"/>
      <c r="AZ104" s="40"/>
      <c r="BA104" s="40"/>
      <c r="BB104" s="39"/>
      <c r="BC104" s="39"/>
      <c r="BD104" s="39"/>
      <c r="BE104" s="39"/>
      <c r="BF104" s="39"/>
    </row>
    <row r="105" spans="1:58" ht="16.2">
      <c r="A105" s="72" t="s">
        <v>74</v>
      </c>
      <c r="B105" s="41"/>
      <c r="C105" s="41"/>
      <c r="D105" s="42">
        <v>8</v>
      </c>
      <c r="E105" s="46">
        <v>8</v>
      </c>
      <c r="F105" s="44"/>
      <c r="G105" s="44"/>
      <c r="H105" s="46">
        <v>8</v>
      </c>
      <c r="I105" s="44"/>
      <c r="J105" s="44"/>
      <c r="K105" s="44"/>
      <c r="L105" s="44"/>
      <c r="M105" s="44"/>
      <c r="N105" s="44"/>
      <c r="O105" s="44"/>
      <c r="P105" s="44"/>
      <c r="Q105" s="44"/>
      <c r="R105" s="44"/>
      <c r="S105" s="44"/>
      <c r="T105" s="44"/>
      <c r="U105" s="44"/>
      <c r="V105" s="44"/>
      <c r="W105" s="44"/>
      <c r="X105" s="44"/>
      <c r="AU105" s="34"/>
      <c r="AV105" s="34"/>
      <c r="AW105" s="39"/>
      <c r="AX105" s="40"/>
      <c r="AY105" s="40"/>
      <c r="AZ105" s="40"/>
      <c r="BA105" s="40"/>
      <c r="BB105" s="39"/>
      <c r="BC105" s="39"/>
      <c r="BD105" s="39"/>
      <c r="BE105" s="39"/>
      <c r="BF105" s="39"/>
    </row>
    <row r="106" spans="1:58" ht="16.2">
      <c r="A106" s="73" t="s">
        <v>75</v>
      </c>
      <c r="B106" s="41"/>
      <c r="C106" s="41"/>
      <c r="D106" s="42">
        <v>9</v>
      </c>
      <c r="E106" s="46">
        <v>9</v>
      </c>
      <c r="F106" s="44"/>
      <c r="G106" s="44"/>
      <c r="H106" s="46">
        <v>9</v>
      </c>
      <c r="I106" s="44"/>
      <c r="J106" s="44"/>
      <c r="K106" s="44"/>
      <c r="L106" s="44"/>
      <c r="M106" s="44"/>
      <c r="N106" s="44"/>
      <c r="O106" s="44"/>
      <c r="P106" s="44"/>
      <c r="Q106" s="44"/>
      <c r="R106" s="44"/>
      <c r="S106" s="44"/>
      <c r="T106" s="44"/>
      <c r="U106" s="44"/>
      <c r="V106" s="44"/>
      <c r="W106" s="44"/>
      <c r="X106" s="44"/>
      <c r="AU106" s="34"/>
      <c r="AV106" s="34"/>
      <c r="AW106" s="39"/>
      <c r="AX106" s="40"/>
      <c r="AY106" s="40"/>
      <c r="AZ106" s="40"/>
      <c r="BA106" s="40"/>
      <c r="BB106" s="39"/>
      <c r="BC106" s="39"/>
      <c r="BD106" s="39"/>
      <c r="BE106" s="39"/>
      <c r="BF106" s="39"/>
    </row>
    <row r="107" spans="1:58">
      <c r="A107" s="73" t="s">
        <v>76</v>
      </c>
      <c r="B107" s="41"/>
      <c r="C107" s="41"/>
      <c r="D107" s="42">
        <v>10</v>
      </c>
      <c r="E107" s="46">
        <v>10</v>
      </c>
      <c r="F107" s="44"/>
      <c r="G107" s="44"/>
      <c r="H107" s="46">
        <v>10</v>
      </c>
      <c r="I107" s="44"/>
      <c r="J107" s="44"/>
      <c r="K107" s="44"/>
      <c r="L107" s="44"/>
      <c r="M107" s="44"/>
      <c r="N107" s="44"/>
      <c r="O107" s="44"/>
      <c r="P107" s="44"/>
      <c r="Q107" s="44"/>
      <c r="R107" s="44"/>
      <c r="S107" s="44"/>
      <c r="T107" s="44"/>
      <c r="U107" s="44"/>
      <c r="V107" s="44"/>
      <c r="W107" s="44"/>
      <c r="X107" s="44"/>
      <c r="AP107" s="2"/>
      <c r="AQ107" s="2"/>
      <c r="AR107" s="2"/>
      <c r="AS107" s="2"/>
      <c r="AT107" s="2"/>
    </row>
    <row r="108" spans="1:58">
      <c r="A108" s="41"/>
      <c r="B108" s="41"/>
      <c r="C108" s="41"/>
      <c r="D108" s="42">
        <v>11</v>
      </c>
      <c r="E108" s="46">
        <v>11</v>
      </c>
      <c r="F108" s="44"/>
      <c r="G108" s="44"/>
      <c r="H108" s="44"/>
      <c r="I108" s="44"/>
      <c r="J108" s="44"/>
      <c r="K108" s="44"/>
      <c r="L108" s="44"/>
      <c r="M108" s="44"/>
      <c r="N108" s="44"/>
      <c r="O108" s="44"/>
      <c r="P108" s="44"/>
      <c r="Q108" s="44"/>
      <c r="R108" s="44"/>
      <c r="S108" s="44"/>
      <c r="T108" s="44"/>
      <c r="U108" s="44"/>
      <c r="V108" s="44"/>
      <c r="W108" s="44"/>
      <c r="X108" s="44"/>
      <c r="AP108" s="2"/>
      <c r="AQ108" s="2"/>
      <c r="AR108" s="2"/>
      <c r="AS108" s="2"/>
      <c r="AT108" s="2"/>
    </row>
    <row r="109" spans="1:58">
      <c r="A109" s="41"/>
      <c r="B109" s="41"/>
      <c r="C109" s="41"/>
      <c r="D109" s="42">
        <v>12</v>
      </c>
      <c r="E109" s="46">
        <v>12</v>
      </c>
      <c r="F109" s="44"/>
      <c r="G109" s="44"/>
      <c r="H109" s="44"/>
      <c r="I109" s="44"/>
      <c r="J109" s="44"/>
      <c r="K109" s="44"/>
      <c r="L109" s="44"/>
      <c r="M109" s="44"/>
      <c r="N109" s="44"/>
      <c r="O109" s="44"/>
      <c r="P109" s="44"/>
      <c r="Q109" s="44"/>
      <c r="R109" s="44"/>
      <c r="S109" s="44"/>
      <c r="T109" s="44"/>
      <c r="U109" s="44"/>
      <c r="V109" s="44"/>
      <c r="W109" s="44"/>
      <c r="X109" s="44"/>
      <c r="AP109" s="2"/>
      <c r="AQ109" s="2"/>
      <c r="AR109" s="2"/>
      <c r="AS109" s="2"/>
      <c r="AT109" s="2"/>
    </row>
    <row r="110" spans="1:58">
      <c r="A110" s="41"/>
      <c r="B110" s="41"/>
      <c r="C110" s="41"/>
      <c r="D110" s="47"/>
      <c r="E110" s="46">
        <v>13</v>
      </c>
      <c r="F110" s="44"/>
      <c r="G110" s="44"/>
      <c r="H110" s="44"/>
      <c r="I110" s="44"/>
      <c r="J110" s="44"/>
      <c r="K110" s="44"/>
      <c r="L110" s="44"/>
      <c r="M110" s="44"/>
      <c r="N110" s="44"/>
      <c r="O110" s="44"/>
      <c r="P110" s="44"/>
      <c r="Q110" s="44"/>
      <c r="R110" s="44"/>
      <c r="S110" s="44"/>
      <c r="T110" s="44"/>
      <c r="U110" s="44"/>
      <c r="V110" s="44"/>
      <c r="W110" s="44"/>
      <c r="X110" s="44"/>
      <c r="AP110" s="2"/>
      <c r="AQ110" s="2"/>
      <c r="AR110" s="2"/>
      <c r="AS110" s="2"/>
      <c r="AT110" s="2"/>
    </row>
    <row r="111" spans="1:58">
      <c r="A111" s="41"/>
      <c r="B111" s="41"/>
      <c r="C111" s="41"/>
      <c r="D111" s="47"/>
      <c r="E111" s="46">
        <v>14</v>
      </c>
      <c r="F111" s="44"/>
      <c r="G111" s="44"/>
      <c r="H111" s="44"/>
      <c r="I111" s="44"/>
      <c r="J111" s="44"/>
      <c r="K111" s="44"/>
      <c r="L111" s="44"/>
      <c r="M111" s="44"/>
      <c r="N111" s="44"/>
      <c r="O111" s="44"/>
      <c r="P111" s="44"/>
      <c r="Q111" s="44"/>
      <c r="R111" s="44"/>
      <c r="S111" s="44"/>
      <c r="T111" s="44"/>
      <c r="U111" s="44"/>
      <c r="V111" s="44"/>
      <c r="W111" s="44"/>
      <c r="X111" s="44"/>
      <c r="AP111" s="2"/>
      <c r="AQ111" s="2"/>
      <c r="AR111" s="2"/>
      <c r="AS111" s="2"/>
      <c r="AT111" s="2"/>
      <c r="AU111" s="2"/>
      <c r="AV111" s="2"/>
      <c r="AW111" s="2"/>
      <c r="AX111" s="2"/>
      <c r="AY111" s="2"/>
      <c r="AZ111" s="2"/>
      <c r="BA111" s="2"/>
    </row>
    <row r="112" spans="1:58">
      <c r="A112" s="41"/>
      <c r="B112" s="41"/>
      <c r="C112" s="41"/>
      <c r="D112" s="47"/>
      <c r="E112" s="46">
        <v>15</v>
      </c>
      <c r="F112" s="44"/>
      <c r="G112" s="44"/>
      <c r="H112" s="44"/>
      <c r="I112" s="44"/>
      <c r="J112" s="44"/>
      <c r="K112" s="44"/>
      <c r="L112" s="44"/>
      <c r="M112" s="44"/>
      <c r="N112" s="44"/>
      <c r="O112" s="44"/>
      <c r="P112" s="44"/>
      <c r="Q112" s="44"/>
      <c r="R112" s="44"/>
      <c r="S112" s="44"/>
      <c r="T112" s="44"/>
      <c r="U112" s="44"/>
      <c r="V112" s="44"/>
      <c r="W112" s="44"/>
      <c r="X112" s="44"/>
      <c r="AP112" s="2"/>
      <c r="AQ112" s="2"/>
      <c r="AR112" s="2"/>
      <c r="AS112" s="2"/>
      <c r="AT112" s="2"/>
      <c r="AU112" s="2"/>
      <c r="AV112" s="2"/>
      <c r="AW112" s="2"/>
      <c r="AX112" s="2"/>
      <c r="AY112" s="2"/>
      <c r="AZ112" s="2"/>
      <c r="BA112" s="2"/>
    </row>
    <row r="113" spans="4:53">
      <c r="D113" s="44"/>
      <c r="E113" s="46">
        <v>16</v>
      </c>
      <c r="F113" s="44"/>
      <c r="G113" s="44"/>
      <c r="H113" s="44"/>
      <c r="I113" s="44"/>
      <c r="J113" s="44"/>
      <c r="K113" s="44"/>
      <c r="L113" s="44"/>
      <c r="M113" s="44"/>
      <c r="N113" s="44"/>
      <c r="O113" s="44"/>
      <c r="P113" s="44"/>
      <c r="Q113" s="44"/>
      <c r="R113" s="44"/>
      <c r="S113" s="44"/>
      <c r="T113" s="44"/>
      <c r="U113" s="44"/>
      <c r="V113" s="44"/>
      <c r="W113" s="44"/>
      <c r="X113" s="44"/>
      <c r="AU113" s="2"/>
      <c r="AV113" s="2"/>
      <c r="AW113" s="2"/>
      <c r="AX113" s="2"/>
      <c r="AY113" s="2"/>
      <c r="AZ113" s="2"/>
      <c r="BA113" s="2"/>
    </row>
    <row r="114" spans="4:53">
      <c r="D114" s="44"/>
      <c r="E114" s="46">
        <v>17</v>
      </c>
      <c r="F114" s="44"/>
      <c r="G114" s="44"/>
      <c r="H114" s="44"/>
      <c r="I114" s="44"/>
      <c r="J114" s="44"/>
      <c r="K114" s="44"/>
      <c r="L114" s="44"/>
      <c r="M114" s="44"/>
      <c r="N114" s="44"/>
      <c r="O114" s="44"/>
      <c r="P114" s="44"/>
      <c r="Q114" s="44"/>
      <c r="R114" s="44"/>
      <c r="S114" s="44"/>
      <c r="T114" s="44"/>
      <c r="U114" s="44"/>
      <c r="V114" s="44"/>
      <c r="W114" s="44"/>
      <c r="X114" s="44"/>
      <c r="AU114" s="2"/>
      <c r="AV114" s="2"/>
      <c r="AW114" s="2"/>
      <c r="AX114" s="2"/>
      <c r="AY114" s="2"/>
      <c r="AZ114" s="2"/>
      <c r="BA114" s="2"/>
    </row>
    <row r="115" spans="4:53">
      <c r="D115" s="44"/>
      <c r="E115" s="46">
        <v>18</v>
      </c>
      <c r="F115" s="44"/>
      <c r="G115" s="44"/>
      <c r="H115" s="44"/>
      <c r="I115" s="44"/>
      <c r="J115" s="44"/>
      <c r="K115" s="44"/>
      <c r="L115" s="44"/>
      <c r="M115" s="44"/>
      <c r="N115" s="44"/>
      <c r="O115" s="44"/>
      <c r="P115" s="44"/>
      <c r="Q115" s="44"/>
      <c r="R115" s="44"/>
      <c r="S115" s="44"/>
      <c r="T115" s="44"/>
      <c r="U115" s="44"/>
      <c r="V115" s="44"/>
      <c r="W115" s="44"/>
      <c r="X115" s="44"/>
      <c r="AU115" s="2"/>
      <c r="AV115" s="2"/>
      <c r="AW115" s="2"/>
      <c r="AX115" s="2"/>
      <c r="AY115" s="2"/>
      <c r="AZ115" s="2"/>
      <c r="BA115" s="2"/>
    </row>
    <row r="116" spans="4:53">
      <c r="D116" s="44"/>
      <c r="E116" s="46">
        <v>19</v>
      </c>
      <c r="F116" s="44"/>
      <c r="G116" s="44"/>
      <c r="H116" s="44"/>
      <c r="I116" s="44"/>
      <c r="J116" s="44"/>
      <c r="K116" s="44"/>
      <c r="L116" s="44"/>
      <c r="M116" s="44"/>
      <c r="N116" s="44"/>
      <c r="O116" s="44"/>
      <c r="P116" s="44"/>
      <c r="Q116" s="44"/>
      <c r="R116" s="44"/>
      <c r="S116" s="44"/>
      <c r="T116" s="44"/>
      <c r="U116" s="44"/>
      <c r="V116" s="44"/>
      <c r="W116" s="44"/>
      <c r="X116" s="44"/>
      <c r="AU116" s="2"/>
      <c r="AV116" s="2"/>
      <c r="AW116" s="2"/>
      <c r="AX116" s="2"/>
      <c r="AY116" s="2"/>
      <c r="AZ116" s="2"/>
      <c r="BA116" s="2"/>
    </row>
    <row r="117" spans="4:53">
      <c r="D117" s="44"/>
      <c r="E117" s="46">
        <v>20</v>
      </c>
      <c r="F117" s="44"/>
      <c r="G117" s="44"/>
      <c r="H117" s="44"/>
      <c r="I117" s="44"/>
      <c r="J117" s="44"/>
      <c r="K117" s="44"/>
      <c r="L117" s="44"/>
      <c r="M117" s="44"/>
      <c r="N117" s="44"/>
      <c r="O117" s="44"/>
      <c r="P117" s="44"/>
      <c r="Q117" s="44"/>
      <c r="R117" s="44"/>
      <c r="S117" s="44"/>
      <c r="T117" s="44"/>
      <c r="U117" s="44"/>
      <c r="V117" s="44"/>
      <c r="W117" s="44"/>
      <c r="X117" s="44"/>
    </row>
    <row r="118" spans="4:53">
      <c r="D118" s="44"/>
      <c r="E118" s="46">
        <v>21</v>
      </c>
      <c r="F118" s="44"/>
      <c r="G118" s="44"/>
      <c r="H118" s="44"/>
      <c r="I118" s="44"/>
      <c r="J118" s="44"/>
      <c r="K118" s="44"/>
      <c r="L118" s="44"/>
      <c r="M118" s="44"/>
      <c r="N118" s="44"/>
      <c r="O118" s="44"/>
      <c r="P118" s="44"/>
      <c r="Q118" s="44"/>
      <c r="R118" s="44"/>
      <c r="S118" s="44"/>
      <c r="T118" s="44"/>
      <c r="U118" s="44"/>
      <c r="V118" s="44"/>
      <c r="W118" s="44"/>
      <c r="X118" s="44"/>
    </row>
    <row r="119" spans="4:53">
      <c r="D119" s="44"/>
      <c r="E119" s="46">
        <v>22</v>
      </c>
      <c r="F119" s="44"/>
      <c r="G119" s="44"/>
      <c r="H119" s="44"/>
      <c r="I119" s="44"/>
      <c r="J119" s="44"/>
      <c r="K119" s="44"/>
      <c r="L119" s="44"/>
      <c r="M119" s="44"/>
      <c r="N119" s="44"/>
      <c r="O119" s="44"/>
      <c r="P119" s="44"/>
      <c r="Q119" s="44"/>
      <c r="R119" s="44"/>
      <c r="S119" s="44"/>
      <c r="T119" s="44"/>
      <c r="U119" s="44"/>
      <c r="V119" s="44"/>
      <c r="W119" s="44"/>
      <c r="X119" s="44"/>
    </row>
    <row r="120" spans="4:53">
      <c r="D120" s="44"/>
      <c r="E120" s="46">
        <v>23</v>
      </c>
      <c r="F120" s="44"/>
      <c r="G120" s="44"/>
      <c r="H120" s="44"/>
      <c r="I120" s="44"/>
      <c r="J120" s="44"/>
      <c r="K120" s="44"/>
      <c r="L120" s="44"/>
      <c r="M120" s="44"/>
      <c r="N120" s="44"/>
      <c r="O120" s="44"/>
      <c r="P120" s="44"/>
      <c r="Q120" s="44"/>
      <c r="R120" s="44"/>
      <c r="S120" s="44"/>
      <c r="T120" s="44"/>
      <c r="U120" s="44"/>
      <c r="V120" s="44"/>
      <c r="W120" s="44"/>
      <c r="X120" s="44"/>
    </row>
    <row r="121" spans="4:53">
      <c r="D121" s="44"/>
      <c r="E121" s="46">
        <v>24</v>
      </c>
      <c r="F121" s="44"/>
      <c r="G121" s="44"/>
      <c r="H121" s="44"/>
      <c r="I121" s="44"/>
      <c r="J121" s="44"/>
      <c r="K121" s="44"/>
      <c r="L121" s="44"/>
      <c r="M121" s="44"/>
      <c r="N121" s="44"/>
      <c r="O121" s="44"/>
      <c r="P121" s="44"/>
      <c r="Q121" s="44"/>
      <c r="R121" s="44"/>
      <c r="S121" s="44"/>
      <c r="T121" s="44"/>
      <c r="U121" s="44"/>
      <c r="V121" s="44"/>
      <c r="W121" s="44"/>
      <c r="X121" s="44"/>
    </row>
    <row r="122" spans="4:53">
      <c r="D122" s="44"/>
      <c r="E122" s="46">
        <v>25</v>
      </c>
      <c r="F122" s="44"/>
      <c r="G122" s="44"/>
      <c r="H122" s="44"/>
      <c r="I122" s="44"/>
      <c r="J122" s="44"/>
      <c r="K122" s="44"/>
      <c r="L122" s="44"/>
      <c r="M122" s="44"/>
      <c r="N122" s="44"/>
      <c r="O122" s="44"/>
      <c r="P122" s="44"/>
      <c r="Q122" s="44"/>
      <c r="R122" s="44"/>
      <c r="S122" s="44"/>
      <c r="T122" s="44"/>
      <c r="U122" s="44"/>
      <c r="V122" s="44"/>
      <c r="W122" s="44"/>
      <c r="X122" s="44"/>
    </row>
    <row r="123" spans="4:53">
      <c r="D123" s="44"/>
      <c r="E123" s="46">
        <v>26</v>
      </c>
      <c r="F123" s="44"/>
      <c r="G123" s="44"/>
      <c r="H123" s="44"/>
      <c r="I123" s="44"/>
      <c r="J123" s="44"/>
      <c r="K123" s="44"/>
      <c r="L123" s="44"/>
      <c r="M123" s="44"/>
      <c r="N123" s="44"/>
      <c r="O123" s="44"/>
      <c r="P123" s="44"/>
      <c r="Q123" s="44"/>
      <c r="R123" s="44"/>
      <c r="S123" s="44"/>
      <c r="T123" s="44"/>
      <c r="U123" s="44"/>
      <c r="V123" s="44"/>
      <c r="W123" s="44"/>
      <c r="X123" s="44"/>
    </row>
    <row r="124" spans="4:53">
      <c r="D124" s="44"/>
      <c r="E124" s="46">
        <v>27</v>
      </c>
      <c r="F124" s="44"/>
      <c r="G124" s="44"/>
      <c r="H124" s="44"/>
      <c r="I124" s="44"/>
      <c r="J124" s="44"/>
      <c r="K124" s="44"/>
      <c r="L124" s="44"/>
      <c r="M124" s="44"/>
      <c r="N124" s="44"/>
      <c r="O124" s="44"/>
      <c r="P124" s="44"/>
      <c r="Q124" s="44"/>
      <c r="R124" s="44"/>
      <c r="S124" s="44"/>
      <c r="T124" s="44"/>
      <c r="U124" s="44"/>
      <c r="V124" s="44"/>
      <c r="W124" s="44"/>
      <c r="X124" s="44"/>
    </row>
    <row r="125" spans="4:53">
      <c r="D125" s="44"/>
      <c r="E125" s="46">
        <v>28</v>
      </c>
      <c r="F125" s="44"/>
      <c r="G125" s="44"/>
      <c r="H125" s="44"/>
      <c r="I125" s="44"/>
      <c r="J125" s="44"/>
      <c r="K125" s="44"/>
      <c r="L125" s="44"/>
      <c r="M125" s="44"/>
      <c r="N125" s="44"/>
      <c r="O125" s="44"/>
      <c r="P125" s="44"/>
      <c r="Q125" s="44"/>
      <c r="R125" s="44"/>
      <c r="S125" s="44"/>
      <c r="T125" s="44"/>
      <c r="U125" s="44"/>
      <c r="V125" s="44"/>
      <c r="W125" s="44"/>
      <c r="X125" s="44"/>
    </row>
    <row r="126" spans="4:53">
      <c r="D126" s="44"/>
      <c r="E126" s="46">
        <v>29</v>
      </c>
      <c r="F126" s="44"/>
      <c r="G126" s="44"/>
      <c r="H126" s="44"/>
      <c r="I126" s="44"/>
      <c r="J126" s="44"/>
      <c r="K126" s="44"/>
      <c r="L126" s="44"/>
      <c r="M126" s="44"/>
      <c r="N126" s="44"/>
      <c r="O126" s="44"/>
      <c r="P126" s="44"/>
      <c r="Q126" s="44"/>
      <c r="R126" s="44"/>
      <c r="S126" s="44"/>
      <c r="T126" s="44"/>
      <c r="U126" s="44"/>
      <c r="V126" s="44"/>
      <c r="W126" s="44"/>
      <c r="X126" s="44"/>
    </row>
    <row r="127" spans="4:53">
      <c r="D127" s="44"/>
      <c r="E127" s="46">
        <v>30</v>
      </c>
      <c r="F127" s="44"/>
      <c r="G127" s="44"/>
      <c r="H127" s="44"/>
      <c r="I127" s="44"/>
      <c r="J127" s="44"/>
      <c r="K127" s="44"/>
      <c r="L127" s="44"/>
      <c r="M127" s="44"/>
      <c r="N127" s="44"/>
      <c r="O127" s="44"/>
      <c r="P127" s="44"/>
      <c r="Q127" s="44"/>
      <c r="R127" s="44"/>
      <c r="S127" s="44"/>
      <c r="T127" s="44"/>
      <c r="U127" s="44"/>
      <c r="V127" s="44"/>
      <c r="W127" s="44"/>
      <c r="X127" s="44"/>
    </row>
    <row r="128" spans="4:53">
      <c r="D128" s="44"/>
      <c r="E128" s="46">
        <v>31</v>
      </c>
      <c r="F128" s="44"/>
      <c r="G128" s="44"/>
      <c r="H128" s="44"/>
      <c r="I128" s="44"/>
      <c r="J128" s="44"/>
      <c r="K128" s="44"/>
      <c r="L128" s="44"/>
      <c r="M128" s="44"/>
      <c r="N128" s="44"/>
      <c r="O128" s="44"/>
      <c r="P128" s="44"/>
      <c r="Q128" s="44"/>
      <c r="R128" s="44"/>
      <c r="S128" s="44"/>
      <c r="T128" s="44"/>
      <c r="U128" s="44"/>
      <c r="V128" s="44"/>
      <c r="W128" s="44"/>
      <c r="X128" s="44"/>
    </row>
    <row r="129" spans="4:24">
      <c r="D129" s="44"/>
      <c r="E129" s="44"/>
      <c r="F129" s="44"/>
      <c r="G129" s="44"/>
      <c r="H129" s="44"/>
      <c r="I129" s="44"/>
      <c r="J129" s="44"/>
      <c r="K129" s="44"/>
      <c r="L129" s="44"/>
      <c r="M129" s="44"/>
      <c r="N129" s="44"/>
      <c r="O129" s="44"/>
      <c r="P129" s="44"/>
      <c r="Q129" s="44"/>
      <c r="R129" s="44"/>
      <c r="S129" s="44"/>
      <c r="T129" s="44"/>
      <c r="U129" s="44"/>
      <c r="V129" s="44"/>
      <c r="W129" s="44"/>
      <c r="X129" s="44"/>
    </row>
    <row r="130" spans="4:24">
      <c r="D130" s="44"/>
      <c r="E130" s="44"/>
      <c r="F130" s="44"/>
      <c r="G130" s="44"/>
      <c r="H130" s="44"/>
      <c r="I130" s="44"/>
      <c r="J130" s="44"/>
      <c r="K130" s="44"/>
      <c r="L130" s="44"/>
      <c r="M130" s="44"/>
      <c r="N130" s="44"/>
      <c r="O130" s="44"/>
      <c r="P130" s="44"/>
      <c r="Q130" s="44"/>
      <c r="R130" s="44"/>
      <c r="S130" s="44"/>
      <c r="T130" s="44"/>
      <c r="U130" s="44"/>
      <c r="V130" s="44"/>
      <c r="W130" s="44"/>
      <c r="X130" s="44"/>
    </row>
    <row r="131" spans="4:24">
      <c r="D131" s="44"/>
      <c r="E131" s="44"/>
      <c r="F131" s="44"/>
      <c r="G131" s="44"/>
      <c r="H131" s="44"/>
      <c r="I131" s="44"/>
      <c r="J131" s="44"/>
      <c r="K131" s="44"/>
      <c r="L131" s="44"/>
      <c r="M131" s="44"/>
      <c r="N131" s="44"/>
      <c r="O131" s="44"/>
      <c r="P131" s="44"/>
      <c r="Q131" s="44"/>
      <c r="R131" s="44"/>
      <c r="S131" s="44"/>
      <c r="T131" s="44"/>
      <c r="U131" s="44"/>
      <c r="V131" s="44"/>
      <c r="W131" s="44"/>
      <c r="X131" s="44"/>
    </row>
  </sheetData>
  <sheetProtection selectLockedCells="1"/>
  <mergeCells count="613">
    <mergeCell ref="AX3:AY4"/>
    <mergeCell ref="U2:V3"/>
    <mergeCell ref="W2:X3"/>
    <mergeCell ref="AA4:AB4"/>
    <mergeCell ref="Q37:T38"/>
    <mergeCell ref="R39:S40"/>
    <mergeCell ref="T39:T40"/>
    <mergeCell ref="V39:W40"/>
    <mergeCell ref="X39:X40"/>
    <mergeCell ref="Y39:Z40"/>
    <mergeCell ref="AA39:AA40"/>
    <mergeCell ref="AB39:AC40"/>
    <mergeCell ref="AD39:AD40"/>
    <mergeCell ref="AC2:AD3"/>
    <mergeCell ref="AE2:AJ3"/>
    <mergeCell ref="Y4:Z4"/>
    <mergeCell ref="AV1:AW2"/>
    <mergeCell ref="Y5:Z5"/>
    <mergeCell ref="AA5:AB5"/>
    <mergeCell ref="AE5:AF5"/>
    <mergeCell ref="AH5:AI5"/>
    <mergeCell ref="AH4:AI4"/>
    <mergeCell ref="AD1:AG1"/>
    <mergeCell ref="AV3:AW4"/>
    <mergeCell ref="I2:J3"/>
    <mergeCell ref="K2:L3"/>
    <mergeCell ref="M2:N3"/>
    <mergeCell ref="O2:P3"/>
    <mergeCell ref="Q2:R3"/>
    <mergeCell ref="S2:T3"/>
    <mergeCell ref="A1:B1"/>
    <mergeCell ref="D1:F1"/>
    <mergeCell ref="L1:N1"/>
    <mergeCell ref="BM3:BN4"/>
    <mergeCell ref="BO3:BP4"/>
    <mergeCell ref="A4:B4"/>
    <mergeCell ref="C4:D4"/>
    <mergeCell ref="I4:J4"/>
    <mergeCell ref="K4:L4"/>
    <mergeCell ref="M4:N4"/>
    <mergeCell ref="O4:P4"/>
    <mergeCell ref="Q4:R4"/>
    <mergeCell ref="S4:T4"/>
    <mergeCell ref="AZ3:BA4"/>
    <mergeCell ref="BB3:BC4"/>
    <mergeCell ref="BD3:BE4"/>
    <mergeCell ref="BG3:BH4"/>
    <mergeCell ref="BI3:BJ4"/>
    <mergeCell ref="BK3:BL4"/>
    <mergeCell ref="Y2:Z3"/>
    <mergeCell ref="AA2:AB3"/>
    <mergeCell ref="AE4:AF4"/>
    <mergeCell ref="BG1:BH2"/>
    <mergeCell ref="A2:B3"/>
    <mergeCell ref="C2:D3"/>
    <mergeCell ref="E2:F3"/>
    <mergeCell ref="G2:H3"/>
    <mergeCell ref="O5:P5"/>
    <mergeCell ref="Q5:R5"/>
    <mergeCell ref="S5:T5"/>
    <mergeCell ref="BO5:BO6"/>
    <mergeCell ref="BB5:BB6"/>
    <mergeCell ref="BC5:BC6"/>
    <mergeCell ref="BD5:BD6"/>
    <mergeCell ref="Y6:Z6"/>
    <mergeCell ref="AA6:AB6"/>
    <mergeCell ref="AE6:AF6"/>
    <mergeCell ref="AH6:AI6"/>
    <mergeCell ref="AX5:AY6"/>
    <mergeCell ref="BP5:BP6"/>
    <mergeCell ref="A6:B6"/>
    <mergeCell ref="C6:D6"/>
    <mergeCell ref="I6:J6"/>
    <mergeCell ref="K6:L6"/>
    <mergeCell ref="M6:N6"/>
    <mergeCell ref="O6:P6"/>
    <mergeCell ref="Q6:R6"/>
    <mergeCell ref="S6:T6"/>
    <mergeCell ref="BG5:BH6"/>
    <mergeCell ref="BI5:BJ6"/>
    <mergeCell ref="BK5:BK6"/>
    <mergeCell ref="BL5:BL6"/>
    <mergeCell ref="BM5:BM6"/>
    <mergeCell ref="BN5:BN6"/>
    <mergeCell ref="AZ5:AZ6"/>
    <mergeCell ref="BA5:BA6"/>
    <mergeCell ref="BE5:BE6"/>
    <mergeCell ref="AV5:AW6"/>
    <mergeCell ref="A5:B5"/>
    <mergeCell ref="C5:D5"/>
    <mergeCell ref="I5:J5"/>
    <mergeCell ref="K5:L5"/>
    <mergeCell ref="M5:N5"/>
    <mergeCell ref="Q7:R7"/>
    <mergeCell ref="S7:T7"/>
    <mergeCell ref="Y7:Z7"/>
    <mergeCell ref="AA7:AB7"/>
    <mergeCell ref="AE7:AF7"/>
    <mergeCell ref="AH7:AI7"/>
    <mergeCell ref="A7:B7"/>
    <mergeCell ref="C7:D7"/>
    <mergeCell ref="I7:J7"/>
    <mergeCell ref="K7:L7"/>
    <mergeCell ref="M7:N7"/>
    <mergeCell ref="O7:P7"/>
    <mergeCell ref="BB7:BB8"/>
    <mergeCell ref="BC7:BC8"/>
    <mergeCell ref="BD7:BD8"/>
    <mergeCell ref="BE7:BE8"/>
    <mergeCell ref="AV7:AW8"/>
    <mergeCell ref="AX7:AY8"/>
    <mergeCell ref="Y8:Z8"/>
    <mergeCell ref="AA8:AB8"/>
    <mergeCell ref="AE8:AF8"/>
    <mergeCell ref="AH8:AI8"/>
    <mergeCell ref="A9:B9"/>
    <mergeCell ref="C9:D9"/>
    <mergeCell ref="I9:J9"/>
    <mergeCell ref="K9:L9"/>
    <mergeCell ref="M9:N9"/>
    <mergeCell ref="O9:P9"/>
    <mergeCell ref="BO7:BO8"/>
    <mergeCell ref="BP7:BP8"/>
    <mergeCell ref="A8:B8"/>
    <mergeCell ref="C8:D8"/>
    <mergeCell ref="I8:J8"/>
    <mergeCell ref="K8:L8"/>
    <mergeCell ref="M8:N8"/>
    <mergeCell ref="O8:P8"/>
    <mergeCell ref="Q8:R8"/>
    <mergeCell ref="S8:T8"/>
    <mergeCell ref="BG7:BH8"/>
    <mergeCell ref="BI7:BJ8"/>
    <mergeCell ref="BK7:BK8"/>
    <mergeCell ref="BL7:BL8"/>
    <mergeCell ref="BM7:BM8"/>
    <mergeCell ref="BN7:BN8"/>
    <mergeCell ref="AZ7:AZ8"/>
    <mergeCell ref="BA7:BA8"/>
    <mergeCell ref="Y10:Z10"/>
    <mergeCell ref="AA10:AB10"/>
    <mergeCell ref="AE10:AF10"/>
    <mergeCell ref="AH10:AI10"/>
    <mergeCell ref="Q9:R9"/>
    <mergeCell ref="S9:T9"/>
    <mergeCell ref="Y9:Z9"/>
    <mergeCell ref="AA9:AB9"/>
    <mergeCell ref="AE9:AF9"/>
    <mergeCell ref="AH9:AI9"/>
    <mergeCell ref="BO9:BO10"/>
    <mergeCell ref="BP9:BP10"/>
    <mergeCell ref="A10:B10"/>
    <mergeCell ref="C10:D10"/>
    <mergeCell ref="I10:J10"/>
    <mergeCell ref="K10:L10"/>
    <mergeCell ref="M10:N10"/>
    <mergeCell ref="O10:P10"/>
    <mergeCell ref="Q10:R10"/>
    <mergeCell ref="S10:T10"/>
    <mergeCell ref="BG9:BH10"/>
    <mergeCell ref="BI9:BJ10"/>
    <mergeCell ref="BK9:BK10"/>
    <mergeCell ref="BL9:BL10"/>
    <mergeCell ref="BM9:BM10"/>
    <mergeCell ref="BN9:BN10"/>
    <mergeCell ref="AZ9:AZ10"/>
    <mergeCell ref="BA9:BA10"/>
    <mergeCell ref="BB9:BB10"/>
    <mergeCell ref="BC9:BC10"/>
    <mergeCell ref="BD9:BD10"/>
    <mergeCell ref="BE9:BE10"/>
    <mergeCell ref="AV9:AW10"/>
    <mergeCell ref="AX9:AY10"/>
    <mergeCell ref="Q11:R11"/>
    <mergeCell ref="S11:T11"/>
    <mergeCell ref="Y11:Z11"/>
    <mergeCell ref="AA11:AB11"/>
    <mergeCell ref="AE11:AF11"/>
    <mergeCell ref="AH11:AI11"/>
    <mergeCell ref="A11:B11"/>
    <mergeCell ref="C11:D11"/>
    <mergeCell ref="I11:J11"/>
    <mergeCell ref="K11:L11"/>
    <mergeCell ref="M11:N11"/>
    <mergeCell ref="O11:P11"/>
    <mergeCell ref="BB11:BB12"/>
    <mergeCell ref="BC11:BC12"/>
    <mergeCell ref="BD11:BD12"/>
    <mergeCell ref="BE11:BE12"/>
    <mergeCell ref="AV11:AW12"/>
    <mergeCell ref="AX11:AY12"/>
    <mergeCell ref="Y12:Z12"/>
    <mergeCell ref="AA12:AB12"/>
    <mergeCell ref="AE12:AF12"/>
    <mergeCell ref="AH12:AI12"/>
    <mergeCell ref="A13:B13"/>
    <mergeCell ref="C13:D13"/>
    <mergeCell ref="I13:J13"/>
    <mergeCell ref="K13:L13"/>
    <mergeCell ref="M13:N13"/>
    <mergeCell ref="O13:P13"/>
    <mergeCell ref="BO11:BO12"/>
    <mergeCell ref="BP11:BP12"/>
    <mergeCell ref="A12:B12"/>
    <mergeCell ref="C12:D12"/>
    <mergeCell ref="I12:J12"/>
    <mergeCell ref="K12:L12"/>
    <mergeCell ref="M12:N12"/>
    <mergeCell ref="O12:P12"/>
    <mergeCell ref="Q12:R12"/>
    <mergeCell ref="S12:T12"/>
    <mergeCell ref="BG11:BH12"/>
    <mergeCell ref="BI11:BJ12"/>
    <mergeCell ref="BK11:BK12"/>
    <mergeCell ref="BL11:BL12"/>
    <mergeCell ref="BM11:BM12"/>
    <mergeCell ref="BN11:BN12"/>
    <mergeCell ref="AZ11:AZ12"/>
    <mergeCell ref="BA11:BA12"/>
    <mergeCell ref="BA13:BC14"/>
    <mergeCell ref="BD13:BE14"/>
    <mergeCell ref="BG13:BI14"/>
    <mergeCell ref="BJ13:BK14"/>
    <mergeCell ref="BL13:BN14"/>
    <mergeCell ref="BO13:BP14"/>
    <mergeCell ref="AV13:AX14"/>
    <mergeCell ref="AY13:AZ14"/>
    <mergeCell ref="Q14:R14"/>
    <mergeCell ref="S14:T14"/>
    <mergeCell ref="Y14:Z14"/>
    <mergeCell ref="AA14:AB14"/>
    <mergeCell ref="AE14:AF14"/>
    <mergeCell ref="AH14:AI14"/>
    <mergeCell ref="Q13:R13"/>
    <mergeCell ref="S13:T13"/>
    <mergeCell ref="Y13:Z13"/>
    <mergeCell ref="AA13:AB13"/>
    <mergeCell ref="AE13:AF13"/>
    <mergeCell ref="AH13:AI13"/>
    <mergeCell ref="A14:B14"/>
    <mergeCell ref="C14:D14"/>
    <mergeCell ref="I14:J14"/>
    <mergeCell ref="K14:L14"/>
    <mergeCell ref="M14:N14"/>
    <mergeCell ref="O14:P14"/>
    <mergeCell ref="Q15:R15"/>
    <mergeCell ref="S15:T15"/>
    <mergeCell ref="Y15:Z15"/>
    <mergeCell ref="BO15:BP16"/>
    <mergeCell ref="AV15:AX16"/>
    <mergeCell ref="AY15:AZ16"/>
    <mergeCell ref="Q16:R16"/>
    <mergeCell ref="S16:T16"/>
    <mergeCell ref="Y16:Z16"/>
    <mergeCell ref="AA16:AB16"/>
    <mergeCell ref="AA15:AB15"/>
    <mergeCell ref="A15:B15"/>
    <mergeCell ref="C15:D15"/>
    <mergeCell ref="I15:J15"/>
    <mergeCell ref="K15:L15"/>
    <mergeCell ref="M15:N15"/>
    <mergeCell ref="O15:P15"/>
    <mergeCell ref="BA15:BC16"/>
    <mergeCell ref="BD15:BE16"/>
    <mergeCell ref="A16:B16"/>
    <mergeCell ref="C16:D16"/>
    <mergeCell ref="I16:J16"/>
    <mergeCell ref="K16:L16"/>
    <mergeCell ref="M16:N16"/>
    <mergeCell ref="O16:P16"/>
    <mergeCell ref="A17:B17"/>
    <mergeCell ref="C17:D17"/>
    <mergeCell ref="I17:J17"/>
    <mergeCell ref="K17:L17"/>
    <mergeCell ref="M17:N17"/>
    <mergeCell ref="O17:P17"/>
    <mergeCell ref="BG15:BI16"/>
    <mergeCell ref="BJ15:BK16"/>
    <mergeCell ref="BL15:BN16"/>
    <mergeCell ref="BA17:BC18"/>
    <mergeCell ref="BD17:BE18"/>
    <mergeCell ref="BG17:BI18"/>
    <mergeCell ref="BJ17:BK18"/>
    <mergeCell ref="BL17:BN18"/>
    <mergeCell ref="A18:B18"/>
    <mergeCell ref="C18:D18"/>
    <mergeCell ref="I18:J18"/>
    <mergeCell ref="K18:L18"/>
    <mergeCell ref="M18:N18"/>
    <mergeCell ref="O18:P18"/>
    <mergeCell ref="BO19:BP20"/>
    <mergeCell ref="AV19:AX20"/>
    <mergeCell ref="AY19:AZ20"/>
    <mergeCell ref="Q20:R20"/>
    <mergeCell ref="S20:T20"/>
    <mergeCell ref="Y20:Z20"/>
    <mergeCell ref="AA20:AB20"/>
    <mergeCell ref="AA19:AB19"/>
    <mergeCell ref="BO17:BP18"/>
    <mergeCell ref="AV17:AX18"/>
    <mergeCell ref="AY17:AZ18"/>
    <mergeCell ref="Q18:R18"/>
    <mergeCell ref="S18:T18"/>
    <mergeCell ref="Y18:Z18"/>
    <mergeCell ref="AA18:AB18"/>
    <mergeCell ref="Q17:R17"/>
    <mergeCell ref="S17:T17"/>
    <mergeCell ref="Y17:Z17"/>
    <mergeCell ref="AA17:AB17"/>
    <mergeCell ref="M19:N19"/>
    <mergeCell ref="O19:P19"/>
    <mergeCell ref="BA19:BC20"/>
    <mergeCell ref="BD19:BE20"/>
    <mergeCell ref="A20:B20"/>
    <mergeCell ref="C20:D20"/>
    <mergeCell ref="I20:J20"/>
    <mergeCell ref="K20:L20"/>
    <mergeCell ref="M20:N20"/>
    <mergeCell ref="O20:P20"/>
    <mergeCell ref="Q19:R19"/>
    <mergeCell ref="S19:T19"/>
    <mergeCell ref="Y19:Z19"/>
    <mergeCell ref="A21:B21"/>
    <mergeCell ref="C21:D21"/>
    <mergeCell ref="I21:J21"/>
    <mergeCell ref="K21:L21"/>
    <mergeCell ref="M21:N21"/>
    <mergeCell ref="O21:P21"/>
    <mergeCell ref="BG19:BI20"/>
    <mergeCell ref="BJ19:BK20"/>
    <mergeCell ref="BL19:BN20"/>
    <mergeCell ref="BA21:BC22"/>
    <mergeCell ref="BD21:BE22"/>
    <mergeCell ref="BG21:BI22"/>
    <mergeCell ref="BJ21:BK22"/>
    <mergeCell ref="BL21:BN22"/>
    <mergeCell ref="A22:B22"/>
    <mergeCell ref="C22:D22"/>
    <mergeCell ref="I22:J22"/>
    <mergeCell ref="K22:L22"/>
    <mergeCell ref="M22:N22"/>
    <mergeCell ref="O22:P22"/>
    <mergeCell ref="A19:B19"/>
    <mergeCell ref="C19:D19"/>
    <mergeCell ref="I19:J19"/>
    <mergeCell ref="K19:L19"/>
    <mergeCell ref="BO21:BP22"/>
    <mergeCell ref="AV21:AX22"/>
    <mergeCell ref="AY21:AZ22"/>
    <mergeCell ref="Q22:R22"/>
    <mergeCell ref="S22:T22"/>
    <mergeCell ref="Y22:Z22"/>
    <mergeCell ref="AA22:AB22"/>
    <mergeCell ref="Q21:R21"/>
    <mergeCell ref="S21:T21"/>
    <mergeCell ref="Y21:Z21"/>
    <mergeCell ref="AA21:AB21"/>
    <mergeCell ref="A24:B24"/>
    <mergeCell ref="C24:D24"/>
    <mergeCell ref="I24:J24"/>
    <mergeCell ref="K24:L24"/>
    <mergeCell ref="M24:N24"/>
    <mergeCell ref="O24:P24"/>
    <mergeCell ref="BG23:BI24"/>
    <mergeCell ref="Q23:R23"/>
    <mergeCell ref="S23:T23"/>
    <mergeCell ref="Y23:Z23"/>
    <mergeCell ref="A23:B23"/>
    <mergeCell ref="C23:D23"/>
    <mergeCell ref="I23:J23"/>
    <mergeCell ref="K23:L23"/>
    <mergeCell ref="M23:N23"/>
    <mergeCell ref="O23:P23"/>
    <mergeCell ref="BJ23:BK24"/>
    <mergeCell ref="BL23:BN24"/>
    <mergeCell ref="BO23:BP24"/>
    <mergeCell ref="AV23:AX24"/>
    <mergeCell ref="AY23:AZ24"/>
    <mergeCell ref="Q24:R24"/>
    <mergeCell ref="S24:T24"/>
    <mergeCell ref="Y24:Z24"/>
    <mergeCell ref="AA24:AB24"/>
    <mergeCell ref="AA23:AB23"/>
    <mergeCell ref="BA23:BC24"/>
    <mergeCell ref="BD23:BE24"/>
    <mergeCell ref="BD25:BE26"/>
    <mergeCell ref="BG25:BI26"/>
    <mergeCell ref="BJ25:BK26"/>
    <mergeCell ref="BL25:BN26"/>
    <mergeCell ref="BO25:BP26"/>
    <mergeCell ref="AV25:AX26"/>
    <mergeCell ref="AY25:AZ26"/>
    <mergeCell ref="Q26:R26"/>
    <mergeCell ref="S26:T26"/>
    <mergeCell ref="Y26:Z26"/>
    <mergeCell ref="AA26:AB26"/>
    <mergeCell ref="Q25:R25"/>
    <mergeCell ref="S25:T25"/>
    <mergeCell ref="Y25:Z25"/>
    <mergeCell ref="AA25:AB25"/>
    <mergeCell ref="O28:P28"/>
    <mergeCell ref="A27:B27"/>
    <mergeCell ref="C27:D27"/>
    <mergeCell ref="I27:J27"/>
    <mergeCell ref="K27:L27"/>
    <mergeCell ref="M27:N27"/>
    <mergeCell ref="O27:P27"/>
    <mergeCell ref="BA25:BC26"/>
    <mergeCell ref="A25:B25"/>
    <mergeCell ref="C25:D25"/>
    <mergeCell ref="I25:J25"/>
    <mergeCell ref="K25:L25"/>
    <mergeCell ref="M25:N25"/>
    <mergeCell ref="O25:P25"/>
    <mergeCell ref="Q28:R28"/>
    <mergeCell ref="S28:T28"/>
    <mergeCell ref="Y28:Z28"/>
    <mergeCell ref="Q29:R29"/>
    <mergeCell ref="S29:T29"/>
    <mergeCell ref="Y29:Z29"/>
    <mergeCell ref="AA28:AB28"/>
    <mergeCell ref="BM29:BN30"/>
    <mergeCell ref="A26:B26"/>
    <mergeCell ref="C26:D26"/>
    <mergeCell ref="I26:J26"/>
    <mergeCell ref="K26:L26"/>
    <mergeCell ref="M26:N26"/>
    <mergeCell ref="O26:P26"/>
    <mergeCell ref="AV27:AW28"/>
    <mergeCell ref="BG27:BH28"/>
    <mergeCell ref="Q27:R27"/>
    <mergeCell ref="S27:T27"/>
    <mergeCell ref="Y27:Z27"/>
    <mergeCell ref="AA27:AB27"/>
    <mergeCell ref="A28:B28"/>
    <mergeCell ref="C28:D28"/>
    <mergeCell ref="I28:J28"/>
    <mergeCell ref="K28:L28"/>
    <mergeCell ref="Y30:Z30"/>
    <mergeCell ref="AA30:AB30"/>
    <mergeCell ref="M28:N28"/>
    <mergeCell ref="BO29:BP30"/>
    <mergeCell ref="A30:B30"/>
    <mergeCell ref="C30:D30"/>
    <mergeCell ref="I30:J30"/>
    <mergeCell ref="K30:L30"/>
    <mergeCell ref="M30:N30"/>
    <mergeCell ref="O30:P30"/>
    <mergeCell ref="Q30:R30"/>
    <mergeCell ref="S30:T30"/>
    <mergeCell ref="AZ29:BA30"/>
    <mergeCell ref="BB29:BC30"/>
    <mergeCell ref="BD29:BE30"/>
    <mergeCell ref="BG29:BH30"/>
    <mergeCell ref="BI29:BJ30"/>
    <mergeCell ref="BK29:BL30"/>
    <mergeCell ref="A29:B29"/>
    <mergeCell ref="C29:D29"/>
    <mergeCell ref="I29:J29"/>
    <mergeCell ref="K29:L29"/>
    <mergeCell ref="M29:N29"/>
    <mergeCell ref="AV29:AW30"/>
    <mergeCell ref="AX29:AY30"/>
    <mergeCell ref="O29:P29"/>
    <mergeCell ref="AA29:AB29"/>
    <mergeCell ref="M31:N31"/>
    <mergeCell ref="Y31:Z31"/>
    <mergeCell ref="BK31:BK32"/>
    <mergeCell ref="BL31:BL32"/>
    <mergeCell ref="BM31:BM32"/>
    <mergeCell ref="A31:B31"/>
    <mergeCell ref="C31:D31"/>
    <mergeCell ref="E31:F31"/>
    <mergeCell ref="G31:H31"/>
    <mergeCell ref="I31:J31"/>
    <mergeCell ref="K31:L31"/>
    <mergeCell ref="AV31:AW32"/>
    <mergeCell ref="AV33:AW34"/>
    <mergeCell ref="AX33:AY34"/>
    <mergeCell ref="AZ33:AZ34"/>
    <mergeCell ref="BA33:BA34"/>
    <mergeCell ref="BB33:BB34"/>
    <mergeCell ref="BC33:BC34"/>
    <mergeCell ref="BN31:BN32"/>
    <mergeCell ref="BO31:BO32"/>
    <mergeCell ref="BP31:BP32"/>
    <mergeCell ref="BB31:BB32"/>
    <mergeCell ref="BC31:BC32"/>
    <mergeCell ref="BD31:BD32"/>
    <mergeCell ref="BE31:BE32"/>
    <mergeCell ref="BG31:BH32"/>
    <mergeCell ref="BI31:BJ32"/>
    <mergeCell ref="AX31:AY32"/>
    <mergeCell ref="BO33:BO34"/>
    <mergeCell ref="AZ31:AZ32"/>
    <mergeCell ref="BA31:BA32"/>
    <mergeCell ref="BM35:BM36"/>
    <mergeCell ref="BN35:BN36"/>
    <mergeCell ref="BO35:BO36"/>
    <mergeCell ref="BP33:BP34"/>
    <mergeCell ref="BD33:BD34"/>
    <mergeCell ref="BE33:BE34"/>
    <mergeCell ref="BG33:BH34"/>
    <mergeCell ref="BI33:BJ34"/>
    <mergeCell ref="BK33:BK34"/>
    <mergeCell ref="BL33:BL34"/>
    <mergeCell ref="B36:E37"/>
    <mergeCell ref="B38:B39"/>
    <mergeCell ref="C38:I39"/>
    <mergeCell ref="J38:K39"/>
    <mergeCell ref="L37:N37"/>
    <mergeCell ref="L38:M39"/>
    <mergeCell ref="N38:N39"/>
    <mergeCell ref="BP35:BP36"/>
    <mergeCell ref="BC35:BC36"/>
    <mergeCell ref="BD35:BD36"/>
    <mergeCell ref="BE35:BE36"/>
    <mergeCell ref="BG35:BH36"/>
    <mergeCell ref="BI35:BJ36"/>
    <mergeCell ref="BK35:BK36"/>
    <mergeCell ref="AV35:AW36"/>
    <mergeCell ref="AX35:AY36"/>
    <mergeCell ref="AZ35:AZ36"/>
    <mergeCell ref="BA35:BA36"/>
    <mergeCell ref="BB35:BB36"/>
    <mergeCell ref="A34:G35"/>
    <mergeCell ref="H34:U35"/>
    <mergeCell ref="BL35:BL36"/>
    <mergeCell ref="BM33:BM34"/>
    <mergeCell ref="BN33:BN34"/>
    <mergeCell ref="BA37:BA38"/>
    <mergeCell ref="BB37:BB38"/>
    <mergeCell ref="BC37:BC38"/>
    <mergeCell ref="BD37:BD38"/>
    <mergeCell ref="BE37:BE38"/>
    <mergeCell ref="BG37:BH38"/>
    <mergeCell ref="AV37:AW38"/>
    <mergeCell ref="AX37:AY38"/>
    <mergeCell ref="AZ37:AZ38"/>
    <mergeCell ref="BD39:BE40"/>
    <mergeCell ref="BG39:BI40"/>
    <mergeCell ref="BP37:BP38"/>
    <mergeCell ref="BI37:BJ38"/>
    <mergeCell ref="BK37:BK38"/>
    <mergeCell ref="BL37:BL38"/>
    <mergeCell ref="BM37:BM38"/>
    <mergeCell ref="BN37:BN38"/>
    <mergeCell ref="BO37:BO38"/>
    <mergeCell ref="BO41:BP42"/>
    <mergeCell ref="AV41:AX42"/>
    <mergeCell ref="AY41:AZ42"/>
    <mergeCell ref="BA41:BC42"/>
    <mergeCell ref="BD41:BE42"/>
    <mergeCell ref="BL43:BN44"/>
    <mergeCell ref="BO43:BP44"/>
    <mergeCell ref="BG43:BI44"/>
    <mergeCell ref="B40:B41"/>
    <mergeCell ref="C40:I41"/>
    <mergeCell ref="J40:K41"/>
    <mergeCell ref="B42:B43"/>
    <mergeCell ref="C42:I43"/>
    <mergeCell ref="J42:K43"/>
    <mergeCell ref="L40:M41"/>
    <mergeCell ref="N40:N41"/>
    <mergeCell ref="L42:M43"/>
    <mergeCell ref="BJ39:BK40"/>
    <mergeCell ref="BL39:BN40"/>
    <mergeCell ref="BO39:BP40"/>
    <mergeCell ref="AV39:AX40"/>
    <mergeCell ref="AY39:AZ40"/>
    <mergeCell ref="BA39:BC40"/>
    <mergeCell ref="BG41:BI42"/>
    <mergeCell ref="AV43:AX44"/>
    <mergeCell ref="AY43:AZ44"/>
    <mergeCell ref="BA43:BC44"/>
    <mergeCell ref="BD43:BE44"/>
    <mergeCell ref="N42:N43"/>
    <mergeCell ref="R42:AD43"/>
    <mergeCell ref="BJ45:BK46"/>
    <mergeCell ref="BL45:BN46"/>
    <mergeCell ref="BJ43:BK44"/>
    <mergeCell ref="BJ41:BK42"/>
    <mergeCell ref="BL41:BN42"/>
    <mergeCell ref="BO45:BP46"/>
    <mergeCell ref="AV45:AX46"/>
    <mergeCell ref="AY45:AZ46"/>
    <mergeCell ref="BA45:BC46"/>
    <mergeCell ref="BD45:BE46"/>
    <mergeCell ref="BA47:BC48"/>
    <mergeCell ref="BD47:BE48"/>
    <mergeCell ref="BG47:BI48"/>
    <mergeCell ref="BJ47:BK48"/>
    <mergeCell ref="BL47:BN48"/>
    <mergeCell ref="BO47:BP48"/>
    <mergeCell ref="AV47:AX48"/>
    <mergeCell ref="AY47:AZ48"/>
    <mergeCell ref="BG45:BI46"/>
    <mergeCell ref="BA49:BC50"/>
    <mergeCell ref="BD49:BE50"/>
    <mergeCell ref="BG49:BI50"/>
    <mergeCell ref="BJ49:BK50"/>
    <mergeCell ref="BL49:BN50"/>
    <mergeCell ref="BO49:BP50"/>
    <mergeCell ref="AV49:AX50"/>
    <mergeCell ref="AY49:AZ50"/>
    <mergeCell ref="BA51:BC52"/>
    <mergeCell ref="BD51:BE52"/>
    <mergeCell ref="BG51:BI52"/>
    <mergeCell ref="BJ51:BK52"/>
    <mergeCell ref="BL51:BN52"/>
    <mergeCell ref="BO51:BP52"/>
    <mergeCell ref="AV51:AX52"/>
    <mergeCell ref="AY51:AZ52"/>
  </mergeCells>
  <phoneticPr fontId="2"/>
  <dataValidations count="3">
    <dataValidation type="list" allowBlank="1" showInputMessage="1" showErrorMessage="1" sqref="T51:T52 AK51:AK52 B51:B52 H51:H52 N51:N52 Z51:Z52" xr:uid="{E2277CD1-EEE2-4EE2-B191-A027D3C2E312}">
      <formula1>$D$98:$D$109</formula1>
    </dataValidation>
    <dataValidation type="list" allowBlank="1" showInputMessage="1" showErrorMessage="1" sqref="AM34:AM52 AB51:AB52 K51:K52 W51:W52" xr:uid="{D249062C-E679-4AFA-A05F-80F963B56D87}">
      <formula1>$E$98:$E$128</formula1>
    </dataValidation>
    <dataValidation imeMode="off" allowBlank="1" showInputMessage="1" showErrorMessage="1" sqref="E4:H30 U4:X30" xr:uid="{553ED852-C5DF-4A45-AD78-F4ADACE1AD64}"/>
  </dataValidations>
  <pageMargins left="0.7" right="0.7" top="0.75" bottom="0.75" header="0.3" footer="0.3"/>
  <pageSetup paperSize="9" scale="32" orientation="landscape" horizontalDpi="4294967292" verticalDpi="4294967292" copies="3" r:id="rId1"/>
  <rowBreaks count="1" manualBreakCount="1">
    <brk id="52" max="16383" man="1"/>
  </rowBreaks>
  <colBreaks count="1" manualBreakCount="1">
    <brk id="46"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0AE00-EBDB-40F7-AC9E-8D6A542E616A}">
  <sheetPr>
    <tabColor theme="7" tint="0.39997558519241921"/>
    <pageSetUpPr fitToPage="1"/>
  </sheetPr>
  <dimension ref="A1:BQ131"/>
  <sheetViews>
    <sheetView topLeftCell="A25" zoomScale="130" zoomScaleNormal="130" workbookViewId="0">
      <selection activeCell="L44" sqref="L44"/>
    </sheetView>
  </sheetViews>
  <sheetFormatPr defaultColWidth="13" defaultRowHeight="14.4"/>
  <cols>
    <col min="1" max="47" width="3.296875" style="21" customWidth="1"/>
    <col min="48" max="56" width="4.796875" style="21" customWidth="1"/>
    <col min="57" max="57" width="5.796875" style="21" customWidth="1"/>
    <col min="58" max="58" width="2.296875" style="31" customWidth="1"/>
    <col min="59" max="67" width="4.796875" style="21" customWidth="1"/>
    <col min="68" max="68" width="5.69921875" style="21" customWidth="1"/>
    <col min="69" max="16384" width="13" style="21"/>
  </cols>
  <sheetData>
    <row r="1" spans="1:68" ht="12" customHeight="1">
      <c r="A1" s="383">
        <f ca="1">EOMONTH(A4,-1)+1</f>
        <v>44621</v>
      </c>
      <c r="B1" s="384"/>
      <c r="C1" s="1" t="s">
        <v>0</v>
      </c>
      <c r="D1" s="385">
        <f ca="1">L1/C31</f>
        <v>12</v>
      </c>
      <c r="E1" s="385"/>
      <c r="F1" s="386"/>
      <c r="G1" s="52" t="s">
        <v>57</v>
      </c>
      <c r="H1" s="53"/>
      <c r="I1" s="53"/>
      <c r="J1" s="54"/>
      <c r="K1" s="49"/>
      <c r="L1" s="387">
        <f ca="1">VLOOKUP(A1,支援効果集計!$E$4:$F$15,2,FALSE)</f>
        <v>324</v>
      </c>
      <c r="M1" s="387"/>
      <c r="N1" s="388"/>
      <c r="O1" s="50" t="s">
        <v>56</v>
      </c>
      <c r="P1" s="51"/>
      <c r="Q1" s="51"/>
      <c r="R1" s="55"/>
      <c r="S1" s="48"/>
      <c r="T1" s="56"/>
      <c r="U1" s="2"/>
      <c r="V1" s="2"/>
      <c r="W1" s="2"/>
      <c r="X1" s="2"/>
      <c r="Y1" s="2"/>
      <c r="Z1" s="4"/>
      <c r="AA1" s="5" t="s">
        <v>1</v>
      </c>
      <c r="AB1" s="58" t="s">
        <v>61</v>
      </c>
      <c r="AC1" s="5"/>
      <c r="AD1" s="441" t="str">
        <f>RIGHT(支援効果集計!B2,1)</f>
        <v>6</v>
      </c>
      <c r="AE1" s="441"/>
      <c r="AF1" s="441"/>
      <c r="AG1" s="441"/>
      <c r="AH1" s="11" t="s">
        <v>2</v>
      </c>
      <c r="AI1" s="3"/>
      <c r="AJ1" s="2"/>
      <c r="AK1" s="75"/>
      <c r="AL1" s="76"/>
      <c r="AM1" s="75"/>
      <c r="AN1" s="76"/>
      <c r="AO1" s="75"/>
      <c r="AP1" s="76"/>
      <c r="AQ1" s="75"/>
      <c r="AR1" s="76"/>
      <c r="AS1" s="75"/>
      <c r="AT1" s="76"/>
      <c r="AU1" s="18"/>
      <c r="AV1" s="438" t="s">
        <v>46</v>
      </c>
      <c r="AW1" s="439"/>
      <c r="AX1" s="19"/>
      <c r="AY1" s="18"/>
      <c r="AZ1" s="18"/>
      <c r="BA1" s="18"/>
      <c r="BB1" s="18"/>
      <c r="BC1" s="18"/>
      <c r="BD1" s="18"/>
      <c r="BE1" s="18"/>
      <c r="BF1" s="20"/>
      <c r="BG1" s="438" t="s">
        <v>47</v>
      </c>
      <c r="BH1" s="439"/>
      <c r="BI1" s="18"/>
      <c r="BJ1" s="18"/>
      <c r="BK1" s="18"/>
      <c r="BL1" s="18"/>
      <c r="BM1" s="18"/>
      <c r="BN1" s="18"/>
      <c r="BO1" s="18"/>
      <c r="BP1" s="18"/>
    </row>
    <row r="2" spans="1:68" ht="12" customHeight="1" thickBot="1">
      <c r="A2" s="413" t="s">
        <v>3</v>
      </c>
      <c r="B2" s="414"/>
      <c r="C2" s="404" t="s">
        <v>4</v>
      </c>
      <c r="D2" s="404"/>
      <c r="E2" s="394" t="s">
        <v>5</v>
      </c>
      <c r="F2" s="404"/>
      <c r="G2" s="404" t="s">
        <v>6</v>
      </c>
      <c r="H2" s="404"/>
      <c r="I2" s="404" t="s">
        <v>7</v>
      </c>
      <c r="J2" s="404"/>
      <c r="K2" s="404" t="s">
        <v>8</v>
      </c>
      <c r="L2" s="404"/>
      <c r="M2" s="404" t="s">
        <v>9</v>
      </c>
      <c r="N2" s="404"/>
      <c r="O2" s="404" t="s">
        <v>10</v>
      </c>
      <c r="P2" s="404"/>
      <c r="Q2" s="404" t="s">
        <v>11</v>
      </c>
      <c r="R2" s="404"/>
      <c r="S2" s="404" t="s">
        <v>23</v>
      </c>
      <c r="T2" s="405"/>
      <c r="U2" s="394" t="s">
        <v>12</v>
      </c>
      <c r="V2" s="395"/>
      <c r="W2" s="396" t="s">
        <v>63</v>
      </c>
      <c r="X2" s="397"/>
      <c r="Y2" s="400" t="s">
        <v>77</v>
      </c>
      <c r="Z2" s="401"/>
      <c r="AA2" s="371" t="s">
        <v>13</v>
      </c>
      <c r="AB2" s="372"/>
      <c r="AC2" s="451" t="s">
        <v>62</v>
      </c>
      <c r="AD2" s="401"/>
      <c r="AE2" s="432" t="s">
        <v>78</v>
      </c>
      <c r="AF2" s="433"/>
      <c r="AG2" s="433"/>
      <c r="AH2" s="433"/>
      <c r="AI2" s="433"/>
      <c r="AJ2" s="434"/>
      <c r="AK2" s="81"/>
      <c r="AL2" s="81"/>
      <c r="AM2" s="202"/>
      <c r="AN2" s="202"/>
      <c r="AO2" s="202"/>
      <c r="AP2" s="202"/>
      <c r="AQ2" s="202"/>
      <c r="AR2" s="202"/>
      <c r="AS2" s="202"/>
      <c r="AT2" s="202"/>
      <c r="AU2" s="18"/>
      <c r="AV2" s="440"/>
      <c r="AW2" s="440"/>
      <c r="AX2" s="22"/>
      <c r="AY2" s="18"/>
      <c r="AZ2" s="18"/>
      <c r="BA2" s="18"/>
      <c r="BB2" s="18"/>
      <c r="BC2" s="18"/>
      <c r="BD2" s="18"/>
      <c r="BE2" s="18"/>
      <c r="BF2" s="20"/>
      <c r="BG2" s="440"/>
      <c r="BH2" s="440"/>
      <c r="BI2" s="23"/>
      <c r="BJ2" s="18"/>
      <c r="BK2" s="18"/>
      <c r="BL2" s="18"/>
      <c r="BM2" s="18"/>
      <c r="BN2" s="18"/>
      <c r="BO2" s="18"/>
      <c r="BP2" s="18"/>
    </row>
    <row r="3" spans="1:68" ht="12" customHeight="1">
      <c r="A3" s="413"/>
      <c r="B3" s="414"/>
      <c r="C3" s="404"/>
      <c r="D3" s="404"/>
      <c r="E3" s="394"/>
      <c r="F3" s="404"/>
      <c r="G3" s="404"/>
      <c r="H3" s="404"/>
      <c r="I3" s="404"/>
      <c r="J3" s="404"/>
      <c r="K3" s="404"/>
      <c r="L3" s="404"/>
      <c r="M3" s="404"/>
      <c r="N3" s="404"/>
      <c r="O3" s="404"/>
      <c r="P3" s="404"/>
      <c r="Q3" s="404"/>
      <c r="R3" s="404"/>
      <c r="S3" s="404"/>
      <c r="T3" s="405"/>
      <c r="U3" s="394"/>
      <c r="V3" s="395"/>
      <c r="W3" s="398"/>
      <c r="X3" s="399"/>
      <c r="Y3" s="402"/>
      <c r="Z3" s="403"/>
      <c r="AA3" s="373"/>
      <c r="AB3" s="374"/>
      <c r="AC3" s="402"/>
      <c r="AD3" s="403"/>
      <c r="AE3" s="435"/>
      <c r="AF3" s="436"/>
      <c r="AG3" s="436"/>
      <c r="AH3" s="436"/>
      <c r="AI3" s="436"/>
      <c r="AJ3" s="437"/>
      <c r="AK3" s="81"/>
      <c r="AL3" s="81"/>
      <c r="AM3" s="202"/>
      <c r="AN3" s="202"/>
      <c r="AO3" s="202"/>
      <c r="AP3" s="202"/>
      <c r="AQ3" s="202"/>
      <c r="AR3" s="202"/>
      <c r="AS3" s="202"/>
      <c r="AT3" s="202"/>
      <c r="AU3" s="12"/>
      <c r="AV3" s="429" t="s">
        <v>28</v>
      </c>
      <c r="AW3" s="418"/>
      <c r="AX3" s="418">
        <f ca="1">AY13*AY21</f>
        <v>324</v>
      </c>
      <c r="AY3" s="419"/>
      <c r="AZ3" s="421" t="s">
        <v>29</v>
      </c>
      <c r="BA3" s="422"/>
      <c r="BB3" s="425" t="s">
        <v>30</v>
      </c>
      <c r="BC3" s="422"/>
      <c r="BD3" s="425" t="s">
        <v>31</v>
      </c>
      <c r="BE3" s="427"/>
      <c r="BF3" s="24"/>
      <c r="BG3" s="429" t="s">
        <v>28</v>
      </c>
      <c r="BH3" s="418"/>
      <c r="BI3" s="418">
        <f ca="1">BJ13*BJ21</f>
        <v>324</v>
      </c>
      <c r="BJ3" s="419"/>
      <c r="BK3" s="421" t="s">
        <v>29</v>
      </c>
      <c r="BL3" s="422"/>
      <c r="BM3" s="425" t="s">
        <v>30</v>
      </c>
      <c r="BN3" s="422"/>
      <c r="BO3" s="425" t="s">
        <v>31</v>
      </c>
      <c r="BP3" s="427"/>
    </row>
    <row r="4" spans="1:68" ht="12" customHeight="1">
      <c r="A4" s="406" cm="1">
        <f t="array" aca="1" ref="A4" ca="1">INDIRECT("'期'!"&amp;$A$32&amp;ROW())</f>
        <v>44621</v>
      </c>
      <c r="B4" s="407"/>
      <c r="C4" s="391">
        <f ca="1">IF(A4="","",1)</f>
        <v>1</v>
      </c>
      <c r="D4" s="408"/>
      <c r="E4" s="62">
        <v>4</v>
      </c>
      <c r="F4" s="63">
        <v>6</v>
      </c>
      <c r="G4" s="62">
        <v>5</v>
      </c>
      <c r="H4" s="63">
        <v>6</v>
      </c>
      <c r="I4" s="409">
        <f>IFERROR(Q4/O4,"")</f>
        <v>1.1000000000000001</v>
      </c>
      <c r="J4" s="410"/>
      <c r="K4" s="411">
        <f ca="1">IFERROR(O4/C4,"")</f>
        <v>10</v>
      </c>
      <c r="L4" s="411"/>
      <c r="M4" s="412">
        <f ca="1">IFERROR(Q4/C4,"")</f>
        <v>11</v>
      </c>
      <c r="N4" s="412"/>
      <c r="O4" s="389">
        <f>E4+F4</f>
        <v>10</v>
      </c>
      <c r="P4" s="390"/>
      <c r="Q4" s="391">
        <f>H4+G4</f>
        <v>11</v>
      </c>
      <c r="R4" s="391"/>
      <c r="S4" s="392">
        <f ca="1">L1-Q4</f>
        <v>313</v>
      </c>
      <c r="T4" s="393"/>
      <c r="U4" s="122"/>
      <c r="V4" s="123"/>
      <c r="W4" s="129">
        <v>4</v>
      </c>
      <c r="X4" s="130">
        <v>4</v>
      </c>
      <c r="Y4" s="364" t="s">
        <v>170</v>
      </c>
      <c r="Z4" s="365"/>
      <c r="AA4" s="430" t="s">
        <v>164</v>
      </c>
      <c r="AB4" s="431"/>
      <c r="AC4" s="194"/>
      <c r="AD4" s="68"/>
      <c r="AE4" s="442" t="s">
        <v>14</v>
      </c>
      <c r="AF4" s="443"/>
      <c r="AG4" s="79" t="s">
        <v>15</v>
      </c>
      <c r="AH4" s="442" t="s">
        <v>14</v>
      </c>
      <c r="AI4" s="443"/>
      <c r="AJ4" s="79" t="s">
        <v>15</v>
      </c>
      <c r="AK4" s="80"/>
      <c r="AL4" s="80"/>
      <c r="AM4" s="201"/>
      <c r="AN4" s="201"/>
      <c r="AO4" s="201"/>
      <c r="AP4" s="201"/>
      <c r="AQ4" s="201"/>
      <c r="AR4" s="201"/>
      <c r="AS4" s="201"/>
      <c r="AT4" s="201"/>
      <c r="AU4" s="13"/>
      <c r="AV4" s="366"/>
      <c r="AW4" s="367"/>
      <c r="AX4" s="367"/>
      <c r="AY4" s="420"/>
      <c r="AZ4" s="423"/>
      <c r="BA4" s="424"/>
      <c r="BB4" s="426"/>
      <c r="BC4" s="424"/>
      <c r="BD4" s="426"/>
      <c r="BE4" s="428"/>
      <c r="BF4" s="25"/>
      <c r="BG4" s="366"/>
      <c r="BH4" s="367"/>
      <c r="BI4" s="367"/>
      <c r="BJ4" s="420"/>
      <c r="BK4" s="423"/>
      <c r="BL4" s="424"/>
      <c r="BM4" s="426"/>
      <c r="BN4" s="424"/>
      <c r="BO4" s="426"/>
      <c r="BP4" s="428"/>
    </row>
    <row r="5" spans="1:68" ht="12" customHeight="1">
      <c r="A5" s="453" cm="1">
        <f t="array" aca="1" ref="A5" ca="1">INDIRECT("'期'!"&amp;$A$32&amp;ROW())</f>
        <v>44622</v>
      </c>
      <c r="B5" s="454"/>
      <c r="C5" s="455">
        <f ca="1">IF(A5="","",C4+1)</f>
        <v>2</v>
      </c>
      <c r="D5" s="456"/>
      <c r="E5" s="64">
        <v>5</v>
      </c>
      <c r="F5" s="65">
        <v>5</v>
      </c>
      <c r="G5" s="64">
        <v>5</v>
      </c>
      <c r="H5" s="65">
        <v>4</v>
      </c>
      <c r="I5" s="457">
        <f t="shared" ref="I5:I30" si="0">IFERROR(Q5/O5,"")</f>
        <v>1</v>
      </c>
      <c r="J5" s="457"/>
      <c r="K5" s="412">
        <f t="shared" ref="K5:K30" ca="1" si="1">IFERROR(O5/C5,"")</f>
        <v>10</v>
      </c>
      <c r="L5" s="412"/>
      <c r="M5" s="412">
        <f t="shared" ref="M5:M30" ca="1" si="2">IFERROR(Q5/C5,"")</f>
        <v>10</v>
      </c>
      <c r="N5" s="412"/>
      <c r="O5" s="458">
        <f>O4+E5+F5</f>
        <v>20</v>
      </c>
      <c r="P5" s="459"/>
      <c r="Q5" s="458">
        <f>Q4+H5+G5</f>
        <v>20</v>
      </c>
      <c r="R5" s="459"/>
      <c r="S5" s="455">
        <f ca="1">$L$1-Q5</f>
        <v>304</v>
      </c>
      <c r="T5" s="458"/>
      <c r="U5" s="124"/>
      <c r="V5" s="125"/>
      <c r="W5" s="131">
        <v>4</v>
      </c>
      <c r="X5" s="132">
        <v>4</v>
      </c>
      <c r="Y5" s="379" t="s">
        <v>229</v>
      </c>
      <c r="Z5" s="380"/>
      <c r="AA5" s="381" t="s">
        <v>163</v>
      </c>
      <c r="AB5" s="382"/>
      <c r="AC5" s="195"/>
      <c r="AD5" s="69"/>
      <c r="AE5" s="377"/>
      <c r="AF5" s="378"/>
      <c r="AG5" s="197"/>
      <c r="AH5" s="377"/>
      <c r="AI5" s="378"/>
      <c r="AJ5" s="197"/>
      <c r="AK5" s="80"/>
      <c r="AL5" s="80"/>
      <c r="AM5" s="201"/>
      <c r="AN5" s="201"/>
      <c r="AO5" s="201"/>
      <c r="AP5" s="201"/>
      <c r="AQ5" s="201"/>
      <c r="AR5" s="201"/>
      <c r="AS5" s="201"/>
      <c r="AT5" s="201"/>
      <c r="AU5" s="13"/>
      <c r="AV5" s="366" t="s">
        <v>32</v>
      </c>
      <c r="AW5" s="367"/>
      <c r="AX5" s="447">
        <f>SUM(G4:H10)</f>
        <v>76</v>
      </c>
      <c r="AY5" s="448"/>
      <c r="AZ5" s="366" t="s">
        <v>51</v>
      </c>
      <c r="BA5" s="452">
        <f>AVERAGE(G4:H10)*2</f>
        <v>10.857142857142858</v>
      </c>
      <c r="BB5" s="367" t="s">
        <v>51</v>
      </c>
      <c r="BC5" s="415">
        <f>AVERAGE(I4:J10)</f>
        <v>1.0184226190476191</v>
      </c>
      <c r="BD5" s="367" t="s">
        <v>51</v>
      </c>
      <c r="BE5" s="417">
        <f>SUM(U4:V10)/AX5</f>
        <v>0</v>
      </c>
      <c r="BF5" s="25"/>
      <c r="BG5" s="366" t="s">
        <v>32</v>
      </c>
      <c r="BH5" s="367"/>
      <c r="BI5" s="447">
        <f>SUM(G11:H16)</f>
        <v>67</v>
      </c>
      <c r="BJ5" s="448"/>
      <c r="BK5" s="366" t="s">
        <v>51</v>
      </c>
      <c r="BL5" s="445">
        <f>BA5</f>
        <v>10.857142857142858</v>
      </c>
      <c r="BM5" s="367" t="s">
        <v>51</v>
      </c>
      <c r="BN5" s="446">
        <f>BC5</f>
        <v>1.0184226190476191</v>
      </c>
      <c r="BO5" s="367" t="s">
        <v>51</v>
      </c>
      <c r="BP5" s="444">
        <f>BE5</f>
        <v>0</v>
      </c>
    </row>
    <row r="6" spans="1:68" ht="12" customHeight="1">
      <c r="A6" s="453" cm="1">
        <f t="array" aca="1" ref="A6" ca="1">INDIRECT("'期'!"&amp;$A$32&amp;ROW())</f>
        <v>44623</v>
      </c>
      <c r="B6" s="454"/>
      <c r="C6" s="455">
        <f t="shared" ref="C6:C30" ca="1" si="3">IF(A6="","",C5+1)</f>
        <v>3</v>
      </c>
      <c r="D6" s="456"/>
      <c r="E6" s="64">
        <v>3</v>
      </c>
      <c r="F6" s="65">
        <v>8</v>
      </c>
      <c r="G6" s="64">
        <v>3</v>
      </c>
      <c r="H6" s="65">
        <v>8</v>
      </c>
      <c r="I6" s="457">
        <f t="shared" si="0"/>
        <v>1</v>
      </c>
      <c r="J6" s="457"/>
      <c r="K6" s="412">
        <f t="shared" ca="1" si="1"/>
        <v>10.333333333333334</v>
      </c>
      <c r="L6" s="412"/>
      <c r="M6" s="412">
        <f t="shared" ca="1" si="2"/>
        <v>10.333333333333334</v>
      </c>
      <c r="N6" s="412"/>
      <c r="O6" s="458">
        <f t="shared" ref="O6:O30" si="4">O5+E6+F6</f>
        <v>31</v>
      </c>
      <c r="P6" s="459"/>
      <c r="Q6" s="458">
        <f t="shared" ref="Q6:Q30" si="5">Q5+H6+G6</f>
        <v>31</v>
      </c>
      <c r="R6" s="459"/>
      <c r="S6" s="455">
        <f t="shared" ref="S6:S30" ca="1" si="6">$L$1-Q6</f>
        <v>293</v>
      </c>
      <c r="T6" s="458"/>
      <c r="U6" s="124"/>
      <c r="V6" s="125"/>
      <c r="W6" s="131">
        <v>4</v>
      </c>
      <c r="X6" s="132">
        <v>4</v>
      </c>
      <c r="Y6" s="379" t="s">
        <v>165</v>
      </c>
      <c r="Z6" s="380"/>
      <c r="AA6" s="381" t="s">
        <v>170</v>
      </c>
      <c r="AB6" s="382"/>
      <c r="AC6" s="195"/>
      <c r="AD6" s="69"/>
      <c r="AE6" s="375"/>
      <c r="AF6" s="376"/>
      <c r="AG6" s="198"/>
      <c r="AH6" s="375"/>
      <c r="AI6" s="376"/>
      <c r="AJ6" s="198"/>
      <c r="AK6" s="80"/>
      <c r="AL6" s="80"/>
      <c r="AM6" s="201"/>
      <c r="AN6" s="201"/>
      <c r="AO6" s="201"/>
      <c r="AP6" s="201"/>
      <c r="AQ6" s="201"/>
      <c r="AR6" s="201"/>
      <c r="AS6" s="201"/>
      <c r="AT6" s="201"/>
      <c r="AU6" s="13"/>
      <c r="AV6" s="366"/>
      <c r="AW6" s="367"/>
      <c r="AX6" s="449"/>
      <c r="AY6" s="450"/>
      <c r="AZ6" s="366"/>
      <c r="BA6" s="452"/>
      <c r="BB6" s="367"/>
      <c r="BC6" s="416"/>
      <c r="BD6" s="367"/>
      <c r="BE6" s="417"/>
      <c r="BF6" s="25"/>
      <c r="BG6" s="366"/>
      <c r="BH6" s="367"/>
      <c r="BI6" s="449"/>
      <c r="BJ6" s="450"/>
      <c r="BK6" s="366"/>
      <c r="BL6" s="445"/>
      <c r="BM6" s="367"/>
      <c r="BN6" s="446"/>
      <c r="BO6" s="367"/>
      <c r="BP6" s="444"/>
    </row>
    <row r="7" spans="1:68" ht="12" customHeight="1">
      <c r="A7" s="453" cm="1">
        <f t="array" aca="1" ref="A7" ca="1">INDIRECT("'期'!"&amp;$A$32&amp;ROW())</f>
        <v>44624</v>
      </c>
      <c r="B7" s="454"/>
      <c r="C7" s="455">
        <f t="shared" ca="1" si="3"/>
        <v>4</v>
      </c>
      <c r="D7" s="456"/>
      <c r="E7" s="64">
        <v>6</v>
      </c>
      <c r="F7" s="65">
        <v>2</v>
      </c>
      <c r="G7" s="64">
        <v>6</v>
      </c>
      <c r="H7" s="65">
        <v>2</v>
      </c>
      <c r="I7" s="457">
        <f t="shared" si="0"/>
        <v>1</v>
      </c>
      <c r="J7" s="457"/>
      <c r="K7" s="412">
        <f t="shared" ca="1" si="1"/>
        <v>9.75</v>
      </c>
      <c r="L7" s="412"/>
      <c r="M7" s="412">
        <f t="shared" ca="1" si="2"/>
        <v>9.75</v>
      </c>
      <c r="N7" s="412"/>
      <c r="O7" s="458">
        <f t="shared" si="4"/>
        <v>39</v>
      </c>
      <c r="P7" s="459"/>
      <c r="Q7" s="458">
        <f t="shared" si="5"/>
        <v>39</v>
      </c>
      <c r="R7" s="459"/>
      <c r="S7" s="455">
        <f t="shared" ca="1" si="6"/>
        <v>285</v>
      </c>
      <c r="T7" s="458"/>
      <c r="U7" s="126"/>
      <c r="V7" s="125"/>
      <c r="W7" s="131">
        <v>5</v>
      </c>
      <c r="X7" s="132">
        <v>5</v>
      </c>
      <c r="Y7" s="379" t="s">
        <v>208</v>
      </c>
      <c r="Z7" s="380"/>
      <c r="AA7" s="381" t="s">
        <v>212</v>
      </c>
      <c r="AB7" s="382"/>
      <c r="AC7" s="195"/>
      <c r="AD7" s="69"/>
      <c r="AE7" s="375"/>
      <c r="AF7" s="376"/>
      <c r="AG7" s="198"/>
      <c r="AH7" s="375"/>
      <c r="AI7" s="376"/>
      <c r="AJ7" s="198"/>
      <c r="AK7" s="80"/>
      <c r="AL7" s="80"/>
      <c r="AM7" s="201"/>
      <c r="AN7" s="201"/>
      <c r="AO7" s="201"/>
      <c r="AP7" s="201"/>
      <c r="AQ7" s="201"/>
      <c r="AR7" s="201"/>
      <c r="AS7" s="201"/>
      <c r="AT7" s="201"/>
      <c r="AU7" s="13"/>
      <c r="AV7" s="366" t="s">
        <v>33</v>
      </c>
      <c r="AW7" s="367"/>
      <c r="AX7" s="460">
        <f ca="1">AX3-AX5</f>
        <v>248</v>
      </c>
      <c r="AY7" s="461"/>
      <c r="AZ7" s="366" t="s">
        <v>52</v>
      </c>
      <c r="BA7" s="445">
        <f>BL7</f>
        <v>11.142857142857142</v>
      </c>
      <c r="BB7" s="367" t="s">
        <v>52</v>
      </c>
      <c r="BC7" s="464">
        <f>BN7</f>
        <v>0.99496883627882649</v>
      </c>
      <c r="BD7" s="367" t="s">
        <v>52</v>
      </c>
      <c r="BE7" s="444">
        <f>BP7</f>
        <v>1.4925373134328358E-2</v>
      </c>
      <c r="BF7" s="25"/>
      <c r="BG7" s="366" t="s">
        <v>33</v>
      </c>
      <c r="BH7" s="367"/>
      <c r="BI7" s="460">
        <f ca="1">BI3-BI5</f>
        <v>257</v>
      </c>
      <c r="BJ7" s="461"/>
      <c r="BK7" s="366" t="s">
        <v>52</v>
      </c>
      <c r="BL7" s="452">
        <f>AVERAGE(G10:H16)*2</f>
        <v>11.142857142857142</v>
      </c>
      <c r="BM7" s="367" t="s">
        <v>52</v>
      </c>
      <c r="BN7" s="463">
        <f>AVERAGE(I10:J16)</f>
        <v>0.99496883627882649</v>
      </c>
      <c r="BO7" s="367" t="s">
        <v>52</v>
      </c>
      <c r="BP7" s="417">
        <f>SUM(U10:V16)/BI5</f>
        <v>1.4925373134328358E-2</v>
      </c>
    </row>
    <row r="8" spans="1:68" ht="12" customHeight="1">
      <c r="A8" s="453" cm="1">
        <f t="array" aca="1" ref="A8" ca="1">INDIRECT("'期'!"&amp;$A$32&amp;ROW())</f>
        <v>44625</v>
      </c>
      <c r="B8" s="454"/>
      <c r="C8" s="455">
        <f t="shared" ca="1" si="3"/>
        <v>5</v>
      </c>
      <c r="D8" s="456"/>
      <c r="E8" s="64">
        <v>6</v>
      </c>
      <c r="F8" s="65">
        <v>9</v>
      </c>
      <c r="G8" s="64">
        <v>6</v>
      </c>
      <c r="H8" s="65">
        <v>9</v>
      </c>
      <c r="I8" s="457">
        <f t="shared" si="0"/>
        <v>1</v>
      </c>
      <c r="J8" s="457"/>
      <c r="K8" s="412">
        <f t="shared" ca="1" si="1"/>
        <v>10.8</v>
      </c>
      <c r="L8" s="412"/>
      <c r="M8" s="412">
        <f t="shared" ca="1" si="2"/>
        <v>10.8</v>
      </c>
      <c r="N8" s="412"/>
      <c r="O8" s="458">
        <f t="shared" si="4"/>
        <v>54</v>
      </c>
      <c r="P8" s="459"/>
      <c r="Q8" s="458">
        <f t="shared" si="5"/>
        <v>54</v>
      </c>
      <c r="R8" s="459"/>
      <c r="S8" s="455">
        <f t="shared" ca="1" si="6"/>
        <v>270</v>
      </c>
      <c r="T8" s="458"/>
      <c r="U8" s="124"/>
      <c r="V8" s="125"/>
      <c r="W8" s="131">
        <v>6</v>
      </c>
      <c r="X8" s="132">
        <v>5</v>
      </c>
      <c r="Y8" s="379" t="s">
        <v>165</v>
      </c>
      <c r="Z8" s="380"/>
      <c r="AA8" s="381" t="s">
        <v>168</v>
      </c>
      <c r="AB8" s="382"/>
      <c r="AC8" s="195"/>
      <c r="AD8" s="69"/>
      <c r="AE8" s="375"/>
      <c r="AF8" s="376"/>
      <c r="AG8" s="198"/>
      <c r="AH8" s="375"/>
      <c r="AI8" s="376"/>
      <c r="AJ8" s="198"/>
      <c r="AK8" s="80"/>
      <c r="AL8" s="80"/>
      <c r="AM8" s="201"/>
      <c r="AN8" s="201"/>
      <c r="AO8" s="201"/>
      <c r="AP8" s="201"/>
      <c r="AQ8" s="201"/>
      <c r="AR8" s="201"/>
      <c r="AS8" s="201"/>
      <c r="AT8" s="201"/>
      <c r="AU8" s="13"/>
      <c r="AV8" s="366"/>
      <c r="AW8" s="367"/>
      <c r="AX8" s="426"/>
      <c r="AY8" s="462"/>
      <c r="AZ8" s="366"/>
      <c r="BA8" s="445"/>
      <c r="BB8" s="367"/>
      <c r="BC8" s="464"/>
      <c r="BD8" s="367"/>
      <c r="BE8" s="444"/>
      <c r="BF8" s="24"/>
      <c r="BG8" s="366"/>
      <c r="BH8" s="367"/>
      <c r="BI8" s="426"/>
      <c r="BJ8" s="462"/>
      <c r="BK8" s="366"/>
      <c r="BL8" s="452"/>
      <c r="BM8" s="367"/>
      <c r="BN8" s="463"/>
      <c r="BO8" s="367"/>
      <c r="BP8" s="417"/>
    </row>
    <row r="9" spans="1:68" ht="12" customHeight="1">
      <c r="A9" s="453" cm="1">
        <f t="array" aca="1" ref="A9" ca="1">INDIRECT("'期'!"&amp;$A$32&amp;ROW())</f>
        <v>44627</v>
      </c>
      <c r="B9" s="454"/>
      <c r="C9" s="455">
        <f t="shared" ca="1" si="3"/>
        <v>6</v>
      </c>
      <c r="D9" s="456"/>
      <c r="E9" s="64">
        <v>6</v>
      </c>
      <c r="F9" s="65">
        <v>4</v>
      </c>
      <c r="G9" s="64">
        <v>6</v>
      </c>
      <c r="H9" s="65">
        <v>5</v>
      </c>
      <c r="I9" s="457">
        <f t="shared" si="0"/>
        <v>1.015625</v>
      </c>
      <c r="J9" s="457"/>
      <c r="K9" s="412">
        <f t="shared" ca="1" si="1"/>
        <v>10.666666666666666</v>
      </c>
      <c r="L9" s="412"/>
      <c r="M9" s="412">
        <f t="shared" ca="1" si="2"/>
        <v>10.833333333333334</v>
      </c>
      <c r="N9" s="412"/>
      <c r="O9" s="458">
        <f t="shared" si="4"/>
        <v>64</v>
      </c>
      <c r="P9" s="459"/>
      <c r="Q9" s="458">
        <f t="shared" si="5"/>
        <v>65</v>
      </c>
      <c r="R9" s="459"/>
      <c r="S9" s="455">
        <f t="shared" ca="1" si="6"/>
        <v>259</v>
      </c>
      <c r="T9" s="458"/>
      <c r="U9" s="124"/>
      <c r="V9" s="125"/>
      <c r="W9" s="131">
        <v>4</v>
      </c>
      <c r="X9" s="132">
        <v>4</v>
      </c>
      <c r="Y9" s="379" t="s">
        <v>167</v>
      </c>
      <c r="Z9" s="380"/>
      <c r="AA9" s="381" t="s">
        <v>164</v>
      </c>
      <c r="AB9" s="382"/>
      <c r="AC9" s="195" t="s">
        <v>165</v>
      </c>
      <c r="AD9" s="69" t="s">
        <v>170</v>
      </c>
      <c r="AE9" s="375"/>
      <c r="AF9" s="376"/>
      <c r="AG9" s="198"/>
      <c r="AH9" s="375"/>
      <c r="AI9" s="376"/>
      <c r="AJ9" s="198"/>
      <c r="AK9" s="80"/>
      <c r="AL9" s="80"/>
      <c r="AM9" s="201"/>
      <c r="AN9" s="201"/>
      <c r="AO9" s="201"/>
      <c r="AP9" s="201"/>
      <c r="AQ9" s="201"/>
      <c r="AR9" s="201"/>
      <c r="AS9" s="201"/>
      <c r="AT9" s="201"/>
      <c r="AU9" s="13"/>
      <c r="AV9" s="366" t="s">
        <v>34</v>
      </c>
      <c r="AW9" s="367"/>
      <c r="AX9" s="447">
        <f ca="1">C31</f>
        <v>27</v>
      </c>
      <c r="AY9" s="448"/>
      <c r="AZ9" s="366" t="s">
        <v>53</v>
      </c>
      <c r="BA9" s="445">
        <f>BA35</f>
        <v>10.666666666666666</v>
      </c>
      <c r="BB9" s="367" t="s">
        <v>53</v>
      </c>
      <c r="BC9" s="464">
        <f>BC35</f>
        <v>0.99395733047542423</v>
      </c>
      <c r="BD9" s="367" t="s">
        <v>53</v>
      </c>
      <c r="BE9" s="444">
        <f>BE35</f>
        <v>7.8125E-2</v>
      </c>
      <c r="BF9" s="25"/>
      <c r="BG9" s="366" t="s">
        <v>34</v>
      </c>
      <c r="BH9" s="367"/>
      <c r="BI9" s="447">
        <f ca="1">C31-6</f>
        <v>21</v>
      </c>
      <c r="BJ9" s="448"/>
      <c r="BK9" s="366" t="s">
        <v>53</v>
      </c>
      <c r="BL9" s="445">
        <f>BA35</f>
        <v>10.666666666666666</v>
      </c>
      <c r="BM9" s="367" t="s">
        <v>53</v>
      </c>
      <c r="BN9" s="464">
        <f>BC35</f>
        <v>0.99395733047542423</v>
      </c>
      <c r="BO9" s="367" t="s">
        <v>53</v>
      </c>
      <c r="BP9" s="444">
        <f>BE35</f>
        <v>7.8125E-2</v>
      </c>
    </row>
    <row r="10" spans="1:68" ht="12" customHeight="1">
      <c r="A10" s="453" cm="1">
        <f t="array" aca="1" ref="A10" ca="1">INDIRECT("'期'!"&amp;$A$32&amp;ROW())</f>
        <v>44628</v>
      </c>
      <c r="B10" s="454"/>
      <c r="C10" s="455">
        <f t="shared" ca="1" si="3"/>
        <v>7</v>
      </c>
      <c r="D10" s="456"/>
      <c r="E10" s="64">
        <v>4</v>
      </c>
      <c r="F10" s="65">
        <v>7</v>
      </c>
      <c r="G10" s="64">
        <v>4</v>
      </c>
      <c r="H10" s="65">
        <v>7</v>
      </c>
      <c r="I10" s="457">
        <f t="shared" si="0"/>
        <v>1.0133333333333334</v>
      </c>
      <c r="J10" s="457"/>
      <c r="K10" s="412">
        <f t="shared" ca="1" si="1"/>
        <v>10.714285714285714</v>
      </c>
      <c r="L10" s="412"/>
      <c r="M10" s="412">
        <f t="shared" ca="1" si="2"/>
        <v>10.857142857142858</v>
      </c>
      <c r="N10" s="412"/>
      <c r="O10" s="458">
        <f t="shared" si="4"/>
        <v>75</v>
      </c>
      <c r="P10" s="459"/>
      <c r="Q10" s="458">
        <f t="shared" si="5"/>
        <v>76</v>
      </c>
      <c r="R10" s="459"/>
      <c r="S10" s="455">
        <f t="shared" ca="1" si="6"/>
        <v>248</v>
      </c>
      <c r="T10" s="458"/>
      <c r="U10" s="124"/>
      <c r="V10" s="125"/>
      <c r="W10" s="131">
        <v>3</v>
      </c>
      <c r="X10" s="132">
        <v>4</v>
      </c>
      <c r="Y10" s="379" t="s">
        <v>170</v>
      </c>
      <c r="Z10" s="380"/>
      <c r="AA10" s="381" t="s">
        <v>163</v>
      </c>
      <c r="AB10" s="382"/>
      <c r="AC10" s="195" t="s">
        <v>170</v>
      </c>
      <c r="AD10" s="69" t="s">
        <v>170</v>
      </c>
      <c r="AE10" s="375"/>
      <c r="AF10" s="376"/>
      <c r="AG10" s="198"/>
      <c r="AH10" s="375"/>
      <c r="AI10" s="376"/>
      <c r="AJ10" s="198"/>
      <c r="AK10" s="80"/>
      <c r="AL10" s="80"/>
      <c r="AM10" s="201"/>
      <c r="AN10" s="201"/>
      <c r="AO10" s="201"/>
      <c r="AP10" s="201"/>
      <c r="AQ10" s="201"/>
      <c r="AR10" s="201"/>
      <c r="AS10" s="201"/>
      <c r="AT10" s="201"/>
      <c r="AU10" s="13"/>
      <c r="AV10" s="366"/>
      <c r="AW10" s="367"/>
      <c r="AX10" s="449"/>
      <c r="AY10" s="450"/>
      <c r="AZ10" s="366"/>
      <c r="BA10" s="445"/>
      <c r="BB10" s="367"/>
      <c r="BC10" s="464"/>
      <c r="BD10" s="367"/>
      <c r="BE10" s="444"/>
      <c r="BF10" s="25"/>
      <c r="BG10" s="366"/>
      <c r="BH10" s="367"/>
      <c r="BI10" s="449"/>
      <c r="BJ10" s="450"/>
      <c r="BK10" s="366"/>
      <c r="BL10" s="445"/>
      <c r="BM10" s="367"/>
      <c r="BN10" s="464"/>
      <c r="BO10" s="367"/>
      <c r="BP10" s="444"/>
    </row>
    <row r="11" spans="1:68" ht="12" customHeight="1">
      <c r="A11" s="453" cm="1">
        <f t="array" aca="1" ref="A11" ca="1">INDIRECT("'期'!"&amp;$A$32&amp;ROW())</f>
        <v>44629</v>
      </c>
      <c r="B11" s="454"/>
      <c r="C11" s="455">
        <f t="shared" ca="1" si="3"/>
        <v>8</v>
      </c>
      <c r="D11" s="456"/>
      <c r="E11" s="64">
        <v>5</v>
      </c>
      <c r="F11" s="65">
        <v>6</v>
      </c>
      <c r="G11" s="64">
        <v>4</v>
      </c>
      <c r="H11" s="65">
        <v>6</v>
      </c>
      <c r="I11" s="457">
        <f t="shared" si="0"/>
        <v>1</v>
      </c>
      <c r="J11" s="457"/>
      <c r="K11" s="412">
        <f t="shared" ca="1" si="1"/>
        <v>10.75</v>
      </c>
      <c r="L11" s="412"/>
      <c r="M11" s="412">
        <f t="shared" ca="1" si="2"/>
        <v>10.75</v>
      </c>
      <c r="N11" s="412"/>
      <c r="O11" s="458">
        <f t="shared" si="4"/>
        <v>86</v>
      </c>
      <c r="P11" s="459"/>
      <c r="Q11" s="458">
        <f t="shared" si="5"/>
        <v>86</v>
      </c>
      <c r="R11" s="459"/>
      <c r="S11" s="455">
        <f t="shared" ca="1" si="6"/>
        <v>238</v>
      </c>
      <c r="T11" s="458"/>
      <c r="U11" s="124"/>
      <c r="V11" s="125"/>
      <c r="W11" s="131">
        <v>4</v>
      </c>
      <c r="X11" s="132">
        <v>3</v>
      </c>
      <c r="Y11" s="379" t="s">
        <v>230</v>
      </c>
      <c r="Z11" s="380"/>
      <c r="AA11" s="381" t="s">
        <v>170</v>
      </c>
      <c r="AB11" s="382"/>
      <c r="AC11" s="195" t="s">
        <v>165</v>
      </c>
      <c r="AD11" s="69" t="s">
        <v>168</v>
      </c>
      <c r="AE11" s="375"/>
      <c r="AF11" s="376"/>
      <c r="AG11" s="198"/>
      <c r="AH11" s="375"/>
      <c r="AI11" s="376"/>
      <c r="AJ11" s="198"/>
      <c r="AK11" s="80"/>
      <c r="AL11" s="80"/>
      <c r="AM11" s="201"/>
      <c r="AN11" s="201"/>
      <c r="AO11" s="201"/>
      <c r="AP11" s="201"/>
      <c r="AQ11" s="201"/>
      <c r="AR11" s="201"/>
      <c r="AS11" s="201"/>
      <c r="AT11" s="201"/>
      <c r="AU11" s="13"/>
      <c r="AV11" s="368" t="s">
        <v>50</v>
      </c>
      <c r="AW11" s="367"/>
      <c r="AX11" s="465">
        <f ca="1">AX7/AX9</f>
        <v>9.1851851851851851</v>
      </c>
      <c r="AY11" s="466"/>
      <c r="AZ11" s="366" t="s">
        <v>54</v>
      </c>
      <c r="BA11" s="446">
        <f>BL37</f>
        <v>11.142857142857142</v>
      </c>
      <c r="BB11" s="367" t="s">
        <v>54</v>
      </c>
      <c r="BC11" s="464">
        <f>BN37</f>
        <v>0.99697398534729087</v>
      </c>
      <c r="BD11" s="367" t="s">
        <v>54</v>
      </c>
      <c r="BE11" s="444">
        <f>BP37</f>
        <v>0.11538461538461539</v>
      </c>
      <c r="BF11" s="25"/>
      <c r="BG11" s="368" t="s">
        <v>50</v>
      </c>
      <c r="BH11" s="367"/>
      <c r="BI11" s="465">
        <f ca="1">BI7/BI9</f>
        <v>12.238095238095237</v>
      </c>
      <c r="BJ11" s="466"/>
      <c r="BK11" s="366" t="s">
        <v>54</v>
      </c>
      <c r="BL11" s="446">
        <f>BL37</f>
        <v>11.142857142857142</v>
      </c>
      <c r="BM11" s="367" t="s">
        <v>54</v>
      </c>
      <c r="BN11" s="464">
        <f>BN37</f>
        <v>0.99697398534729087</v>
      </c>
      <c r="BO11" s="367" t="s">
        <v>54</v>
      </c>
      <c r="BP11" s="444">
        <f>BP37</f>
        <v>0.11538461538461539</v>
      </c>
    </row>
    <row r="12" spans="1:68" ht="12" customHeight="1" thickBot="1">
      <c r="A12" s="453" cm="1">
        <f t="array" aca="1" ref="A12" ca="1">INDIRECT("'期'!"&amp;$A$32&amp;ROW())</f>
        <v>44630</v>
      </c>
      <c r="B12" s="454"/>
      <c r="C12" s="455">
        <f t="shared" ca="1" si="3"/>
        <v>9</v>
      </c>
      <c r="D12" s="456"/>
      <c r="E12" s="64">
        <v>2</v>
      </c>
      <c r="F12" s="65">
        <v>9</v>
      </c>
      <c r="G12" s="64">
        <v>2</v>
      </c>
      <c r="H12" s="65">
        <v>8</v>
      </c>
      <c r="I12" s="457">
        <f t="shared" si="0"/>
        <v>0.98969072164948457</v>
      </c>
      <c r="J12" s="457"/>
      <c r="K12" s="412">
        <f t="shared" ca="1" si="1"/>
        <v>10.777777777777779</v>
      </c>
      <c r="L12" s="412"/>
      <c r="M12" s="412">
        <f t="shared" ca="1" si="2"/>
        <v>10.666666666666666</v>
      </c>
      <c r="N12" s="412"/>
      <c r="O12" s="458">
        <f t="shared" si="4"/>
        <v>97</v>
      </c>
      <c r="P12" s="459"/>
      <c r="Q12" s="458">
        <f t="shared" si="5"/>
        <v>96</v>
      </c>
      <c r="R12" s="459"/>
      <c r="S12" s="455">
        <f t="shared" ca="1" si="6"/>
        <v>228</v>
      </c>
      <c r="T12" s="458"/>
      <c r="U12" s="124"/>
      <c r="V12" s="125"/>
      <c r="W12" s="131">
        <v>2</v>
      </c>
      <c r="X12" s="132">
        <v>5</v>
      </c>
      <c r="Y12" s="379"/>
      <c r="Z12" s="380"/>
      <c r="AA12" s="381"/>
      <c r="AB12" s="382"/>
      <c r="AC12" s="195" t="s">
        <v>208</v>
      </c>
      <c r="AD12" s="326" t="s">
        <v>179</v>
      </c>
      <c r="AE12" s="375"/>
      <c r="AF12" s="376"/>
      <c r="AG12" s="198"/>
      <c r="AH12" s="375"/>
      <c r="AI12" s="376"/>
      <c r="AJ12" s="198"/>
      <c r="AK12" s="80"/>
      <c r="AL12" s="80"/>
      <c r="AM12" s="201"/>
      <c r="AN12" s="201"/>
      <c r="AO12" s="201"/>
      <c r="AP12" s="201"/>
      <c r="AQ12" s="201"/>
      <c r="AR12" s="201"/>
      <c r="AS12" s="201"/>
      <c r="AT12" s="201"/>
      <c r="AU12" s="13"/>
      <c r="AV12" s="369"/>
      <c r="AW12" s="370"/>
      <c r="AX12" s="467"/>
      <c r="AY12" s="468"/>
      <c r="AZ12" s="471"/>
      <c r="BA12" s="472"/>
      <c r="BB12" s="469"/>
      <c r="BC12" s="473"/>
      <c r="BD12" s="469"/>
      <c r="BE12" s="470"/>
      <c r="BF12" s="25"/>
      <c r="BG12" s="369"/>
      <c r="BH12" s="370"/>
      <c r="BI12" s="467"/>
      <c r="BJ12" s="468"/>
      <c r="BK12" s="471"/>
      <c r="BL12" s="472"/>
      <c r="BM12" s="469"/>
      <c r="BN12" s="473"/>
      <c r="BO12" s="469"/>
      <c r="BP12" s="470"/>
    </row>
    <row r="13" spans="1:68" ht="12" customHeight="1">
      <c r="A13" s="453" cm="1">
        <f t="array" aca="1" ref="A13" ca="1">INDIRECT("'期'!"&amp;$A$32&amp;ROW())</f>
        <v>44631</v>
      </c>
      <c r="B13" s="454"/>
      <c r="C13" s="455">
        <f t="shared" ca="1" si="3"/>
        <v>10</v>
      </c>
      <c r="D13" s="456"/>
      <c r="E13" s="64">
        <v>6</v>
      </c>
      <c r="F13" s="65">
        <v>5</v>
      </c>
      <c r="G13" s="64">
        <v>7</v>
      </c>
      <c r="H13" s="65">
        <v>5</v>
      </c>
      <c r="I13" s="457">
        <f t="shared" si="0"/>
        <v>1</v>
      </c>
      <c r="J13" s="457"/>
      <c r="K13" s="412">
        <f t="shared" ca="1" si="1"/>
        <v>10.8</v>
      </c>
      <c r="L13" s="412"/>
      <c r="M13" s="480">
        <f t="shared" ca="1" si="2"/>
        <v>10.8</v>
      </c>
      <c r="N13" s="480"/>
      <c r="O13" s="458">
        <f t="shared" si="4"/>
        <v>108</v>
      </c>
      <c r="P13" s="459"/>
      <c r="Q13" s="458">
        <f t="shared" si="5"/>
        <v>108</v>
      </c>
      <c r="R13" s="459"/>
      <c r="S13" s="455">
        <f t="shared" ca="1" si="6"/>
        <v>216</v>
      </c>
      <c r="T13" s="458"/>
      <c r="U13" s="124"/>
      <c r="V13" s="125"/>
      <c r="W13" s="131">
        <v>5</v>
      </c>
      <c r="X13" s="132">
        <v>4</v>
      </c>
      <c r="Y13" s="379" t="s">
        <v>212</v>
      </c>
      <c r="Z13" s="380"/>
      <c r="AA13" s="381" t="s">
        <v>165</v>
      </c>
      <c r="AB13" s="382"/>
      <c r="AC13" s="195" t="s">
        <v>168</v>
      </c>
      <c r="AD13" s="69" t="s">
        <v>165</v>
      </c>
      <c r="AE13" s="375"/>
      <c r="AF13" s="376"/>
      <c r="AG13" s="198"/>
      <c r="AH13" s="375"/>
      <c r="AI13" s="376"/>
      <c r="AJ13" s="198"/>
      <c r="AK13" s="80"/>
      <c r="AL13" s="80"/>
      <c r="AM13" s="201"/>
      <c r="AN13" s="201"/>
      <c r="AO13" s="201"/>
      <c r="AP13" s="201"/>
      <c r="AQ13" s="201"/>
      <c r="AR13" s="201"/>
      <c r="AS13" s="201"/>
      <c r="AT13" s="201"/>
      <c r="AU13" s="13"/>
      <c r="AV13" s="429" t="s">
        <v>35</v>
      </c>
      <c r="AW13" s="418"/>
      <c r="AX13" s="418"/>
      <c r="AY13" s="418">
        <f ca="1">D1</f>
        <v>12</v>
      </c>
      <c r="AZ13" s="479"/>
      <c r="BA13" s="481" t="s">
        <v>65</v>
      </c>
      <c r="BB13" s="479"/>
      <c r="BC13" s="479"/>
      <c r="BD13" s="474">
        <v>1.66</v>
      </c>
      <c r="BE13" s="475"/>
      <c r="BF13" s="24"/>
      <c r="BG13" s="429" t="s">
        <v>35</v>
      </c>
      <c r="BH13" s="418"/>
      <c r="BI13" s="418"/>
      <c r="BJ13" s="418">
        <f ca="1">AY13</f>
        <v>12</v>
      </c>
      <c r="BK13" s="479"/>
      <c r="BL13" s="479" t="s">
        <v>36</v>
      </c>
      <c r="BM13" s="479"/>
      <c r="BN13" s="479"/>
      <c r="BO13" s="474">
        <v>1.66</v>
      </c>
      <c r="BP13" s="475"/>
    </row>
    <row r="14" spans="1:68" ht="12" customHeight="1">
      <c r="A14" s="453" cm="1">
        <f t="array" aca="1" ref="A14" ca="1">INDIRECT("'期'!"&amp;$A$32&amp;ROW())</f>
        <v>44632</v>
      </c>
      <c r="B14" s="454"/>
      <c r="C14" s="455">
        <f t="shared" ca="1" si="3"/>
        <v>11</v>
      </c>
      <c r="D14" s="456"/>
      <c r="E14" s="64">
        <v>6</v>
      </c>
      <c r="F14" s="65">
        <v>9</v>
      </c>
      <c r="G14" s="64">
        <v>6</v>
      </c>
      <c r="H14" s="65">
        <v>7</v>
      </c>
      <c r="I14" s="457">
        <f t="shared" si="0"/>
        <v>0.98373983739837401</v>
      </c>
      <c r="J14" s="457"/>
      <c r="K14" s="412">
        <f t="shared" ca="1" si="1"/>
        <v>11.181818181818182</v>
      </c>
      <c r="L14" s="412"/>
      <c r="M14" s="412">
        <f t="shared" ca="1" si="2"/>
        <v>11</v>
      </c>
      <c r="N14" s="412"/>
      <c r="O14" s="458">
        <f t="shared" si="4"/>
        <v>123</v>
      </c>
      <c r="P14" s="459"/>
      <c r="Q14" s="458">
        <f t="shared" si="5"/>
        <v>121</v>
      </c>
      <c r="R14" s="459"/>
      <c r="S14" s="455">
        <f t="shared" ca="1" si="6"/>
        <v>203</v>
      </c>
      <c r="T14" s="458"/>
      <c r="U14" s="124"/>
      <c r="V14" s="125"/>
      <c r="W14" s="131">
        <v>4</v>
      </c>
      <c r="X14" s="132">
        <v>4</v>
      </c>
      <c r="Y14" s="379"/>
      <c r="Z14" s="380"/>
      <c r="AA14" s="381" t="s">
        <v>212</v>
      </c>
      <c r="AB14" s="382"/>
      <c r="AC14" s="327" t="s">
        <v>167</v>
      </c>
      <c r="AD14" s="74" t="s">
        <v>167</v>
      </c>
      <c r="AE14" s="482"/>
      <c r="AF14" s="483"/>
      <c r="AG14" s="199"/>
      <c r="AH14" s="482"/>
      <c r="AI14" s="483"/>
      <c r="AJ14" s="199"/>
      <c r="AK14" s="80"/>
      <c r="AL14" s="80"/>
      <c r="AM14" s="201"/>
      <c r="AN14" s="201"/>
      <c r="AO14" s="201"/>
      <c r="AP14" s="201"/>
      <c r="AQ14" s="201"/>
      <c r="AR14" s="201"/>
      <c r="AS14" s="201"/>
      <c r="AT14" s="201"/>
      <c r="AU14" s="13"/>
      <c r="AV14" s="366"/>
      <c r="AW14" s="367"/>
      <c r="AX14" s="367"/>
      <c r="AY14" s="367"/>
      <c r="AZ14" s="367"/>
      <c r="BA14" s="367"/>
      <c r="BB14" s="367"/>
      <c r="BC14" s="367"/>
      <c r="BD14" s="476"/>
      <c r="BE14" s="477"/>
      <c r="BF14" s="24"/>
      <c r="BG14" s="366"/>
      <c r="BH14" s="367"/>
      <c r="BI14" s="367"/>
      <c r="BJ14" s="367"/>
      <c r="BK14" s="367"/>
      <c r="BL14" s="367"/>
      <c r="BM14" s="367"/>
      <c r="BN14" s="367"/>
      <c r="BO14" s="476"/>
      <c r="BP14" s="477"/>
    </row>
    <row r="15" spans="1:68" ht="12" customHeight="1">
      <c r="A15" s="453" cm="1">
        <f t="array" aca="1" ref="A15" ca="1">INDIRECT("'期'!"&amp;$A$32&amp;ROW())</f>
        <v>44634</v>
      </c>
      <c r="B15" s="454"/>
      <c r="C15" s="455">
        <f t="shared" ca="1" si="3"/>
        <v>12</v>
      </c>
      <c r="D15" s="456"/>
      <c r="E15" s="64">
        <v>5</v>
      </c>
      <c r="F15" s="65">
        <v>5</v>
      </c>
      <c r="G15" s="64">
        <v>5</v>
      </c>
      <c r="H15" s="65">
        <v>5</v>
      </c>
      <c r="I15" s="457">
        <f t="shared" si="0"/>
        <v>0.98496240601503759</v>
      </c>
      <c r="J15" s="457"/>
      <c r="K15" s="412">
        <f t="shared" ca="1" si="1"/>
        <v>11.083333333333334</v>
      </c>
      <c r="L15" s="412"/>
      <c r="M15" s="412">
        <f t="shared" ca="1" si="2"/>
        <v>10.916666666666666</v>
      </c>
      <c r="N15" s="412"/>
      <c r="O15" s="458">
        <f t="shared" si="4"/>
        <v>133</v>
      </c>
      <c r="P15" s="459"/>
      <c r="Q15" s="458">
        <f t="shared" si="5"/>
        <v>131</v>
      </c>
      <c r="R15" s="459"/>
      <c r="S15" s="455">
        <f t="shared" ca="1" si="6"/>
        <v>193</v>
      </c>
      <c r="T15" s="458"/>
      <c r="U15" s="124"/>
      <c r="V15" s="125"/>
      <c r="W15" s="131">
        <v>3</v>
      </c>
      <c r="X15" s="132">
        <v>4</v>
      </c>
      <c r="Y15" s="379" t="s">
        <v>164</v>
      </c>
      <c r="Z15" s="380"/>
      <c r="AA15" s="381" t="s">
        <v>208</v>
      </c>
      <c r="AB15" s="382"/>
      <c r="AC15" s="195" t="s">
        <v>170</v>
      </c>
      <c r="AD15" s="69" t="s">
        <v>163</v>
      </c>
      <c r="AE15" s="18"/>
      <c r="AF15" s="18"/>
      <c r="AG15" s="20"/>
      <c r="AH15" s="20"/>
      <c r="AI15" s="201"/>
      <c r="AJ15" s="201"/>
      <c r="AK15" s="201"/>
      <c r="AL15" s="201"/>
      <c r="AM15" s="201"/>
      <c r="AN15" s="201"/>
      <c r="AO15" s="201"/>
      <c r="AP15" s="201"/>
      <c r="AQ15" s="201"/>
      <c r="AR15" s="201"/>
      <c r="AS15" s="201"/>
      <c r="AT15" s="201"/>
      <c r="AU15" s="13"/>
      <c r="AV15" s="366" t="s">
        <v>37</v>
      </c>
      <c r="AW15" s="367"/>
      <c r="AX15" s="367"/>
      <c r="AY15" s="484">
        <v>10</v>
      </c>
      <c r="AZ15" s="484"/>
      <c r="BA15" s="490" t="s">
        <v>64</v>
      </c>
      <c r="BB15" s="367"/>
      <c r="BC15" s="367"/>
      <c r="BD15" s="485">
        <f>AX5/12/AVERAGE(W4:X10)</f>
        <v>1.4777777777777779</v>
      </c>
      <c r="BE15" s="486"/>
      <c r="BF15" s="26"/>
      <c r="BG15" s="366" t="s">
        <v>37</v>
      </c>
      <c r="BH15" s="367"/>
      <c r="BI15" s="367"/>
      <c r="BJ15" s="484">
        <v>10.199999999999999</v>
      </c>
      <c r="BK15" s="484"/>
      <c r="BL15" s="367" t="s">
        <v>38</v>
      </c>
      <c r="BM15" s="367"/>
      <c r="BN15" s="367"/>
      <c r="BO15" s="485">
        <f>AX5/12/AVERAGE(W9:X16)</f>
        <v>1.6084656084656084</v>
      </c>
      <c r="BP15" s="486"/>
    </row>
    <row r="16" spans="1:68" ht="12" customHeight="1">
      <c r="A16" s="453" cm="1">
        <f t="array" aca="1" ref="A16" ca="1">INDIRECT("'期'!"&amp;$A$32&amp;ROW())</f>
        <v>44635</v>
      </c>
      <c r="B16" s="454"/>
      <c r="C16" s="455">
        <f t="shared" ca="1" si="3"/>
        <v>13</v>
      </c>
      <c r="D16" s="456"/>
      <c r="E16" s="64">
        <v>4</v>
      </c>
      <c r="F16" s="65">
        <v>7</v>
      </c>
      <c r="G16" s="64">
        <v>5</v>
      </c>
      <c r="H16" s="65">
        <v>7</v>
      </c>
      <c r="I16" s="457">
        <f t="shared" si="0"/>
        <v>0.99305555555555558</v>
      </c>
      <c r="J16" s="457"/>
      <c r="K16" s="412">
        <f t="shared" ca="1" si="1"/>
        <v>11.076923076923077</v>
      </c>
      <c r="L16" s="412"/>
      <c r="M16" s="412">
        <f t="shared" ca="1" si="2"/>
        <v>11</v>
      </c>
      <c r="N16" s="412"/>
      <c r="O16" s="458">
        <f t="shared" si="4"/>
        <v>144</v>
      </c>
      <c r="P16" s="459"/>
      <c r="Q16" s="458">
        <f t="shared" si="5"/>
        <v>143</v>
      </c>
      <c r="R16" s="459"/>
      <c r="S16" s="455">
        <f t="shared" ca="1" si="6"/>
        <v>181</v>
      </c>
      <c r="T16" s="458"/>
      <c r="U16" s="124">
        <v>1</v>
      </c>
      <c r="V16" s="125"/>
      <c r="W16" s="131">
        <v>5</v>
      </c>
      <c r="X16" s="132">
        <v>5</v>
      </c>
      <c r="Y16" s="379" t="s">
        <v>163</v>
      </c>
      <c r="Z16" s="380"/>
      <c r="AA16" s="381" t="s">
        <v>164</v>
      </c>
      <c r="AB16" s="382"/>
      <c r="AC16" s="195" t="s">
        <v>163</v>
      </c>
      <c r="AD16" s="69" t="s">
        <v>163</v>
      </c>
      <c r="AE16" s="18"/>
      <c r="AF16" s="20"/>
      <c r="AG16" s="20"/>
      <c r="AH16" s="20"/>
      <c r="AI16" s="201"/>
      <c r="AJ16" s="201"/>
      <c r="AK16" s="201"/>
      <c r="AL16" s="201"/>
      <c r="AM16" s="201"/>
      <c r="AN16" s="201"/>
      <c r="AO16" s="201"/>
      <c r="AP16" s="201"/>
      <c r="AQ16" s="201"/>
      <c r="AR16" s="201"/>
      <c r="AS16" s="201"/>
      <c r="AT16" s="201"/>
      <c r="AU16" s="13"/>
      <c r="AV16" s="366"/>
      <c r="AW16" s="367"/>
      <c r="AX16" s="367"/>
      <c r="AY16" s="484"/>
      <c r="AZ16" s="484"/>
      <c r="BA16" s="367"/>
      <c r="BB16" s="367"/>
      <c r="BC16" s="367"/>
      <c r="BD16" s="485"/>
      <c r="BE16" s="486"/>
      <c r="BF16" s="26"/>
      <c r="BG16" s="366"/>
      <c r="BH16" s="367"/>
      <c r="BI16" s="367"/>
      <c r="BJ16" s="484"/>
      <c r="BK16" s="484"/>
      <c r="BL16" s="367"/>
      <c r="BM16" s="367"/>
      <c r="BN16" s="367"/>
      <c r="BO16" s="485"/>
      <c r="BP16" s="486"/>
    </row>
    <row r="17" spans="1:69" ht="12" customHeight="1">
      <c r="A17" s="453" cm="1">
        <f t="array" aca="1" ref="A17" ca="1">INDIRECT("'期'!"&amp;$A$32&amp;ROW())</f>
        <v>44636</v>
      </c>
      <c r="B17" s="454"/>
      <c r="C17" s="455">
        <f t="shared" ca="1" si="3"/>
        <v>14</v>
      </c>
      <c r="D17" s="456"/>
      <c r="E17" s="64">
        <v>5</v>
      </c>
      <c r="F17" s="65">
        <v>7</v>
      </c>
      <c r="G17" s="64">
        <v>4</v>
      </c>
      <c r="H17" s="65">
        <v>8</v>
      </c>
      <c r="I17" s="457">
        <f t="shared" si="0"/>
        <v>0.99358974358974361</v>
      </c>
      <c r="J17" s="457"/>
      <c r="K17" s="412">
        <f t="shared" ca="1" si="1"/>
        <v>11.142857142857142</v>
      </c>
      <c r="L17" s="412"/>
      <c r="M17" s="412">
        <f t="shared" ca="1" si="2"/>
        <v>11.071428571428571</v>
      </c>
      <c r="N17" s="412"/>
      <c r="O17" s="458">
        <f t="shared" si="4"/>
        <v>156</v>
      </c>
      <c r="P17" s="459"/>
      <c r="Q17" s="458">
        <f t="shared" si="5"/>
        <v>155</v>
      </c>
      <c r="R17" s="459"/>
      <c r="S17" s="455">
        <f t="shared" ca="1" si="6"/>
        <v>169</v>
      </c>
      <c r="T17" s="458"/>
      <c r="U17" s="124"/>
      <c r="V17" s="125">
        <v>1</v>
      </c>
      <c r="W17" s="131">
        <v>4</v>
      </c>
      <c r="X17" s="132">
        <v>6</v>
      </c>
      <c r="Y17" s="379" t="s">
        <v>190</v>
      </c>
      <c r="Z17" s="380"/>
      <c r="AA17" s="381" t="s">
        <v>220</v>
      </c>
      <c r="AB17" s="382"/>
      <c r="AC17" s="195" t="s">
        <v>165</v>
      </c>
      <c r="AD17" s="69" t="s">
        <v>163</v>
      </c>
      <c r="AE17" s="18"/>
      <c r="AF17" s="20"/>
      <c r="AG17" s="20"/>
      <c r="AH17" s="20"/>
      <c r="AI17" s="201"/>
      <c r="AJ17" s="201"/>
      <c r="AK17" s="201"/>
      <c r="AL17" s="201"/>
      <c r="AM17" s="201"/>
      <c r="AN17" s="201"/>
      <c r="AO17" s="201"/>
      <c r="AP17" s="201"/>
      <c r="AQ17" s="201"/>
      <c r="AR17" s="201"/>
      <c r="AS17" s="201"/>
      <c r="AT17" s="201"/>
      <c r="AU17" s="13"/>
      <c r="AV17" s="366" t="s">
        <v>58</v>
      </c>
      <c r="AW17" s="367"/>
      <c r="AX17" s="367"/>
      <c r="AY17" s="367">
        <f ca="1">AY15-AY13</f>
        <v>-2</v>
      </c>
      <c r="AZ17" s="367"/>
      <c r="BA17" s="367" t="s">
        <v>39</v>
      </c>
      <c r="BB17" s="367"/>
      <c r="BC17" s="367"/>
      <c r="BD17" s="465">
        <f>BD15-BD13</f>
        <v>-0.18222222222222206</v>
      </c>
      <c r="BE17" s="489"/>
      <c r="BF17" s="24"/>
      <c r="BG17" s="366" t="s">
        <v>58</v>
      </c>
      <c r="BH17" s="367"/>
      <c r="BI17" s="367"/>
      <c r="BJ17" s="367">
        <f ca="1">BJ15-BJ13</f>
        <v>-1.8000000000000007</v>
      </c>
      <c r="BK17" s="367"/>
      <c r="BL17" s="367" t="s">
        <v>39</v>
      </c>
      <c r="BM17" s="367"/>
      <c r="BN17" s="367"/>
      <c r="BO17" s="487">
        <f>BO15-BO13</f>
        <v>-5.1534391534391544E-2</v>
      </c>
      <c r="BP17" s="488"/>
    </row>
    <row r="18" spans="1:69" ht="12" customHeight="1">
      <c r="A18" s="453" cm="1">
        <f t="array" aca="1" ref="A18" ca="1">INDIRECT("'期'!"&amp;$A$32&amp;ROW())</f>
        <v>44637</v>
      </c>
      <c r="B18" s="454"/>
      <c r="C18" s="455">
        <f t="shared" ca="1" si="3"/>
        <v>15</v>
      </c>
      <c r="D18" s="456"/>
      <c r="E18" s="64">
        <v>3</v>
      </c>
      <c r="F18" s="65">
        <v>8</v>
      </c>
      <c r="G18" s="64">
        <v>1</v>
      </c>
      <c r="H18" s="65">
        <v>10</v>
      </c>
      <c r="I18" s="457">
        <f t="shared" si="0"/>
        <v>0.99401197604790414</v>
      </c>
      <c r="J18" s="457"/>
      <c r="K18" s="412">
        <f t="shared" ca="1" si="1"/>
        <v>11.133333333333333</v>
      </c>
      <c r="L18" s="412"/>
      <c r="M18" s="412">
        <f t="shared" ca="1" si="2"/>
        <v>11.066666666666666</v>
      </c>
      <c r="N18" s="412"/>
      <c r="O18" s="458">
        <f t="shared" si="4"/>
        <v>167</v>
      </c>
      <c r="P18" s="459"/>
      <c r="Q18" s="458">
        <f t="shared" si="5"/>
        <v>166</v>
      </c>
      <c r="R18" s="459"/>
      <c r="S18" s="455">
        <f t="shared" ca="1" si="6"/>
        <v>158</v>
      </c>
      <c r="T18" s="458"/>
      <c r="U18" s="124"/>
      <c r="V18" s="125">
        <v>2</v>
      </c>
      <c r="W18" s="131">
        <v>1</v>
      </c>
      <c r="X18" s="132">
        <v>6</v>
      </c>
      <c r="Y18" s="379" t="s">
        <v>220</v>
      </c>
      <c r="Z18" s="380"/>
      <c r="AA18" s="381" t="s">
        <v>163</v>
      </c>
      <c r="AB18" s="382"/>
      <c r="AC18" s="195"/>
      <c r="AD18" s="74" t="s">
        <v>231</v>
      </c>
      <c r="AE18" s="18"/>
      <c r="AF18" s="20"/>
      <c r="AG18" s="20"/>
      <c r="AH18" s="20"/>
      <c r="AI18" s="201"/>
      <c r="AJ18" s="201"/>
      <c r="AK18" s="201"/>
      <c r="AL18" s="201"/>
      <c r="AM18" s="201"/>
      <c r="AN18" s="201"/>
      <c r="AO18" s="201"/>
      <c r="AP18" s="201"/>
      <c r="AQ18" s="201"/>
      <c r="AR18" s="201"/>
      <c r="AS18" s="201"/>
      <c r="AT18" s="201"/>
      <c r="AU18" s="14"/>
      <c r="AV18" s="366"/>
      <c r="AW18" s="367"/>
      <c r="AX18" s="367"/>
      <c r="AY18" s="367"/>
      <c r="AZ18" s="367"/>
      <c r="BA18" s="367"/>
      <c r="BB18" s="367"/>
      <c r="BC18" s="367"/>
      <c r="BD18" s="465"/>
      <c r="BE18" s="489"/>
      <c r="BF18" s="24"/>
      <c r="BG18" s="366"/>
      <c r="BH18" s="367"/>
      <c r="BI18" s="367"/>
      <c r="BJ18" s="367"/>
      <c r="BK18" s="367"/>
      <c r="BL18" s="367"/>
      <c r="BM18" s="367"/>
      <c r="BN18" s="367"/>
      <c r="BO18" s="367"/>
      <c r="BP18" s="488"/>
    </row>
    <row r="19" spans="1:69" ht="12" customHeight="1">
      <c r="A19" s="453" cm="1">
        <f t="array" aca="1" ref="A19" ca="1">INDIRECT("'期'!"&amp;$A$32&amp;ROW())</f>
        <v>44638</v>
      </c>
      <c r="B19" s="454"/>
      <c r="C19" s="455">
        <f t="shared" ca="1" si="3"/>
        <v>16</v>
      </c>
      <c r="D19" s="456"/>
      <c r="E19" s="64">
        <v>4</v>
      </c>
      <c r="F19" s="65">
        <v>3</v>
      </c>
      <c r="G19" s="64">
        <v>4</v>
      </c>
      <c r="H19" s="65">
        <v>5</v>
      </c>
      <c r="I19" s="457">
        <f t="shared" si="0"/>
        <v>1.0057471264367817</v>
      </c>
      <c r="J19" s="457"/>
      <c r="K19" s="412">
        <f t="shared" ca="1" si="1"/>
        <v>10.875</v>
      </c>
      <c r="L19" s="412"/>
      <c r="M19" s="412">
        <f t="shared" ca="1" si="2"/>
        <v>10.9375</v>
      </c>
      <c r="N19" s="412"/>
      <c r="O19" s="458">
        <f t="shared" si="4"/>
        <v>174</v>
      </c>
      <c r="P19" s="459"/>
      <c r="Q19" s="458">
        <f t="shared" si="5"/>
        <v>175</v>
      </c>
      <c r="R19" s="459"/>
      <c r="S19" s="455">
        <f t="shared" ca="1" si="6"/>
        <v>149</v>
      </c>
      <c r="T19" s="458"/>
      <c r="U19" s="124"/>
      <c r="V19" s="125">
        <v>2</v>
      </c>
      <c r="W19" s="131">
        <v>2</v>
      </c>
      <c r="X19" s="132">
        <v>4</v>
      </c>
      <c r="Y19" s="379"/>
      <c r="Z19" s="380"/>
      <c r="AA19" s="381" t="s">
        <v>168</v>
      </c>
      <c r="AB19" s="382"/>
      <c r="AC19" s="195" t="s">
        <v>168</v>
      </c>
      <c r="AD19" s="69" t="s">
        <v>168</v>
      </c>
      <c r="AE19" s="18"/>
      <c r="AF19" s="20"/>
      <c r="AG19" s="20"/>
      <c r="AH19" s="20"/>
      <c r="AI19" s="201"/>
      <c r="AJ19" s="201"/>
      <c r="AK19" s="201"/>
      <c r="AL19" s="201"/>
      <c r="AM19" s="201"/>
      <c r="AN19" s="201"/>
      <c r="AO19" s="201"/>
      <c r="AP19" s="201"/>
      <c r="AQ19" s="201"/>
      <c r="AR19" s="201"/>
      <c r="AS19" s="201"/>
      <c r="AT19" s="201"/>
      <c r="AU19" s="15"/>
      <c r="AV19" s="368" t="s">
        <v>40</v>
      </c>
      <c r="AW19" s="367"/>
      <c r="AX19" s="367"/>
      <c r="AY19" s="367">
        <f ca="1">(AY15*AY21)-AX3</f>
        <v>-54</v>
      </c>
      <c r="AZ19" s="367"/>
      <c r="BA19" s="367" t="s">
        <v>41</v>
      </c>
      <c r="BB19" s="367"/>
      <c r="BC19" s="367"/>
      <c r="BD19" s="465">
        <f>AX5/AVERAGE(W4:X8)</f>
        <v>16.888888888888889</v>
      </c>
      <c r="BE19" s="489"/>
      <c r="BF19" s="27"/>
      <c r="BG19" s="368" t="s">
        <v>40</v>
      </c>
      <c r="BH19" s="367"/>
      <c r="BI19" s="367"/>
      <c r="BJ19" s="367">
        <f ca="1">(BJ15*BJ21)-BI3</f>
        <v>-48.600000000000023</v>
      </c>
      <c r="BK19" s="367"/>
      <c r="BL19" s="367" t="s">
        <v>41</v>
      </c>
      <c r="BM19" s="367"/>
      <c r="BN19" s="367"/>
      <c r="BO19" s="465">
        <f>BI5/BO15</f>
        <v>41.654605263157897</v>
      </c>
      <c r="BP19" s="489"/>
    </row>
    <row r="20" spans="1:69" ht="12" customHeight="1" thickBot="1">
      <c r="A20" s="453" cm="1">
        <f t="array" aca="1" ref="A20" ca="1">INDIRECT("'期'!"&amp;$A$32&amp;ROW())</f>
        <v>44639</v>
      </c>
      <c r="B20" s="454"/>
      <c r="C20" s="455">
        <f t="shared" ca="1" si="3"/>
        <v>17</v>
      </c>
      <c r="D20" s="456"/>
      <c r="E20" s="64">
        <v>6</v>
      </c>
      <c r="F20" s="65">
        <v>8</v>
      </c>
      <c r="G20" s="64">
        <v>6</v>
      </c>
      <c r="H20" s="65">
        <v>6</v>
      </c>
      <c r="I20" s="457">
        <f t="shared" si="0"/>
        <v>0.99468085106382975</v>
      </c>
      <c r="J20" s="457"/>
      <c r="K20" s="412">
        <f t="shared" ca="1" si="1"/>
        <v>11.058823529411764</v>
      </c>
      <c r="L20" s="412"/>
      <c r="M20" s="412">
        <f t="shared" ca="1" si="2"/>
        <v>11</v>
      </c>
      <c r="N20" s="412"/>
      <c r="O20" s="458">
        <f t="shared" si="4"/>
        <v>188</v>
      </c>
      <c r="P20" s="459"/>
      <c r="Q20" s="458">
        <f t="shared" si="5"/>
        <v>187</v>
      </c>
      <c r="R20" s="459"/>
      <c r="S20" s="455">
        <f t="shared" ca="1" si="6"/>
        <v>137</v>
      </c>
      <c r="T20" s="458"/>
      <c r="U20" s="124"/>
      <c r="V20" s="125"/>
      <c r="W20" s="131">
        <v>5</v>
      </c>
      <c r="X20" s="132">
        <v>5</v>
      </c>
      <c r="Y20" s="379" t="s">
        <v>181</v>
      </c>
      <c r="Z20" s="380"/>
      <c r="AA20" s="381" t="s">
        <v>168</v>
      </c>
      <c r="AB20" s="382"/>
      <c r="AC20" s="195" t="s">
        <v>170</v>
      </c>
      <c r="AD20" s="69" t="s">
        <v>165</v>
      </c>
      <c r="AE20" s="18"/>
      <c r="AF20" s="20"/>
      <c r="AG20" s="20"/>
      <c r="AH20" s="20"/>
      <c r="AI20" s="201"/>
      <c r="AJ20" s="201"/>
      <c r="AK20" s="201"/>
      <c r="AL20" s="201"/>
      <c r="AM20" s="201"/>
      <c r="AN20" s="201"/>
      <c r="AO20" s="201"/>
      <c r="AP20" s="201"/>
      <c r="AQ20" s="201"/>
      <c r="AR20" s="201"/>
      <c r="AS20" s="201"/>
      <c r="AT20" s="201"/>
      <c r="AU20" s="16"/>
      <c r="AV20" s="369"/>
      <c r="AW20" s="370"/>
      <c r="AX20" s="370"/>
      <c r="AY20" s="370"/>
      <c r="AZ20" s="370"/>
      <c r="BA20" s="370"/>
      <c r="BB20" s="370"/>
      <c r="BC20" s="370"/>
      <c r="BD20" s="467"/>
      <c r="BE20" s="496"/>
      <c r="BF20" s="27"/>
      <c r="BG20" s="369"/>
      <c r="BH20" s="370"/>
      <c r="BI20" s="370"/>
      <c r="BJ20" s="370"/>
      <c r="BK20" s="370"/>
      <c r="BL20" s="370"/>
      <c r="BM20" s="370"/>
      <c r="BN20" s="370"/>
      <c r="BO20" s="467"/>
      <c r="BP20" s="496"/>
    </row>
    <row r="21" spans="1:69" ht="12" customHeight="1">
      <c r="A21" s="453" cm="1">
        <f t="array" aca="1" ref="A21" ca="1">INDIRECT("'期'!"&amp;$A$32&amp;ROW())</f>
        <v>44641</v>
      </c>
      <c r="B21" s="454"/>
      <c r="C21" s="455">
        <f t="shared" ca="1" si="3"/>
        <v>18</v>
      </c>
      <c r="D21" s="456"/>
      <c r="E21" s="64">
        <v>7</v>
      </c>
      <c r="F21" s="65">
        <v>5</v>
      </c>
      <c r="G21" s="64">
        <v>6</v>
      </c>
      <c r="H21" s="65">
        <v>5</v>
      </c>
      <c r="I21" s="495">
        <f t="shared" si="0"/>
        <v>0.99</v>
      </c>
      <c r="J21" s="495"/>
      <c r="K21" s="412">
        <f t="shared" ca="1" si="1"/>
        <v>11.111111111111111</v>
      </c>
      <c r="L21" s="412"/>
      <c r="M21" s="412">
        <f t="shared" ca="1" si="2"/>
        <v>11</v>
      </c>
      <c r="N21" s="412"/>
      <c r="O21" s="458">
        <f t="shared" si="4"/>
        <v>200</v>
      </c>
      <c r="P21" s="459"/>
      <c r="Q21" s="458">
        <f t="shared" si="5"/>
        <v>198</v>
      </c>
      <c r="R21" s="459"/>
      <c r="S21" s="455">
        <f t="shared" ca="1" si="6"/>
        <v>126</v>
      </c>
      <c r="T21" s="458"/>
      <c r="U21" s="124"/>
      <c r="V21" s="125"/>
      <c r="W21" s="131">
        <v>5</v>
      </c>
      <c r="X21" s="132">
        <v>5</v>
      </c>
      <c r="Y21" s="379" t="s">
        <v>232</v>
      </c>
      <c r="Z21" s="380"/>
      <c r="AA21" s="381" t="s">
        <v>165</v>
      </c>
      <c r="AB21" s="382"/>
      <c r="AC21" s="195" t="s">
        <v>163</v>
      </c>
      <c r="AD21" s="69" t="s">
        <v>165</v>
      </c>
      <c r="AE21" s="18"/>
      <c r="AF21" s="20"/>
      <c r="AG21" s="20"/>
      <c r="AH21" s="20"/>
      <c r="AI21" s="201"/>
      <c r="AJ21" s="201"/>
      <c r="AK21" s="201"/>
      <c r="AL21" s="201"/>
      <c r="AM21" s="201"/>
      <c r="AN21" s="201"/>
      <c r="AO21" s="201"/>
      <c r="AP21" s="201"/>
      <c r="AQ21" s="201"/>
      <c r="AR21" s="201"/>
      <c r="AS21" s="201"/>
      <c r="AT21" s="201"/>
      <c r="AU21" s="17"/>
      <c r="AV21" s="429" t="s">
        <v>42</v>
      </c>
      <c r="AW21" s="418"/>
      <c r="AX21" s="418"/>
      <c r="AY21" s="418">
        <f ca="1">C31</f>
        <v>27</v>
      </c>
      <c r="AZ21" s="418"/>
      <c r="BA21" s="418" t="s">
        <v>43</v>
      </c>
      <c r="BB21" s="418"/>
      <c r="BC21" s="418"/>
      <c r="BD21" s="491">
        <f ca="1">AY13*AY21*AY23*1.015</f>
        <v>4720785.3</v>
      </c>
      <c r="BE21" s="492"/>
      <c r="BF21" s="28"/>
      <c r="BG21" s="429" t="s">
        <v>42</v>
      </c>
      <c r="BH21" s="418"/>
      <c r="BI21" s="418"/>
      <c r="BJ21" s="418">
        <f ca="1">C31</f>
        <v>27</v>
      </c>
      <c r="BK21" s="418"/>
      <c r="BL21" s="418" t="s">
        <v>43</v>
      </c>
      <c r="BM21" s="418"/>
      <c r="BN21" s="418"/>
      <c r="BO21" s="491">
        <f ca="1">BJ13*BJ21*BJ23*1.015</f>
        <v>3454016.5799999996</v>
      </c>
      <c r="BP21" s="492"/>
    </row>
    <row r="22" spans="1:69" ht="12" customHeight="1">
      <c r="A22" s="453" cm="1">
        <f t="array" aca="1" ref="A22" ca="1">INDIRECT("'期'!"&amp;$A$32&amp;ROW())</f>
        <v>44642</v>
      </c>
      <c r="B22" s="454"/>
      <c r="C22" s="455">
        <f t="shared" ca="1" si="3"/>
        <v>19</v>
      </c>
      <c r="D22" s="456"/>
      <c r="E22" s="64">
        <v>4</v>
      </c>
      <c r="F22" s="65">
        <v>6</v>
      </c>
      <c r="G22" s="64">
        <v>4</v>
      </c>
      <c r="H22" s="65">
        <v>5</v>
      </c>
      <c r="I22" s="457">
        <f t="shared" si="0"/>
        <v>0.98571428571428577</v>
      </c>
      <c r="J22" s="457"/>
      <c r="K22" s="412">
        <f t="shared" ca="1" si="1"/>
        <v>11.052631578947368</v>
      </c>
      <c r="L22" s="412"/>
      <c r="M22" s="412">
        <f t="shared" ca="1" si="2"/>
        <v>10.894736842105264</v>
      </c>
      <c r="N22" s="412"/>
      <c r="O22" s="458">
        <f t="shared" si="4"/>
        <v>210</v>
      </c>
      <c r="P22" s="459"/>
      <c r="Q22" s="458">
        <f t="shared" si="5"/>
        <v>207</v>
      </c>
      <c r="R22" s="459"/>
      <c r="S22" s="455">
        <f t="shared" ca="1" si="6"/>
        <v>117</v>
      </c>
      <c r="T22" s="458"/>
      <c r="U22" s="124"/>
      <c r="V22" s="125"/>
      <c r="W22" s="131">
        <v>3</v>
      </c>
      <c r="X22" s="132">
        <v>2</v>
      </c>
      <c r="Y22" s="379" t="s">
        <v>163</v>
      </c>
      <c r="Z22" s="380"/>
      <c r="AA22" s="381" t="s">
        <v>208</v>
      </c>
      <c r="AB22" s="382"/>
      <c r="AC22" s="195" t="s">
        <v>163</v>
      </c>
      <c r="AD22" s="69" t="s">
        <v>165</v>
      </c>
      <c r="AE22" s="18"/>
      <c r="AF22" s="20"/>
      <c r="AG22" s="20"/>
      <c r="AH22" s="20"/>
      <c r="AI22" s="201"/>
      <c r="AJ22" s="201"/>
      <c r="AK22" s="201"/>
      <c r="AL22" s="201"/>
      <c r="AM22" s="201"/>
      <c r="AN22" s="201"/>
      <c r="AO22" s="201"/>
      <c r="AP22" s="201"/>
      <c r="AQ22" s="201"/>
      <c r="AR22" s="201"/>
      <c r="AS22" s="201"/>
      <c r="AT22" s="201"/>
      <c r="AU22" s="17"/>
      <c r="AV22" s="366"/>
      <c r="AW22" s="367"/>
      <c r="AX22" s="367"/>
      <c r="AY22" s="367"/>
      <c r="AZ22" s="367"/>
      <c r="BA22" s="367"/>
      <c r="BB22" s="367"/>
      <c r="BC22" s="367"/>
      <c r="BD22" s="493"/>
      <c r="BE22" s="494"/>
      <c r="BF22" s="28"/>
      <c r="BG22" s="366"/>
      <c r="BH22" s="367"/>
      <c r="BI22" s="367"/>
      <c r="BJ22" s="367"/>
      <c r="BK22" s="367"/>
      <c r="BL22" s="367"/>
      <c r="BM22" s="367"/>
      <c r="BN22" s="367"/>
      <c r="BO22" s="493"/>
      <c r="BP22" s="494"/>
    </row>
    <row r="23" spans="1:69" ht="12" customHeight="1">
      <c r="A23" s="453" cm="1">
        <f t="array" aca="1" ref="A23" ca="1">INDIRECT("'期'!"&amp;$A$32&amp;ROW())</f>
        <v>44643</v>
      </c>
      <c r="B23" s="454"/>
      <c r="C23" s="455">
        <f t="shared" ca="1" si="3"/>
        <v>20</v>
      </c>
      <c r="D23" s="456"/>
      <c r="E23" s="64">
        <v>5</v>
      </c>
      <c r="F23" s="65">
        <v>5</v>
      </c>
      <c r="G23" s="64">
        <v>5</v>
      </c>
      <c r="H23" s="65">
        <v>7</v>
      </c>
      <c r="I23" s="457">
        <f t="shared" si="0"/>
        <v>0.99545454545454548</v>
      </c>
      <c r="J23" s="457"/>
      <c r="K23" s="412">
        <f t="shared" ca="1" si="1"/>
        <v>11</v>
      </c>
      <c r="L23" s="412"/>
      <c r="M23" s="412">
        <f t="shared" ca="1" si="2"/>
        <v>10.95</v>
      </c>
      <c r="N23" s="412"/>
      <c r="O23" s="458">
        <f t="shared" si="4"/>
        <v>220</v>
      </c>
      <c r="P23" s="459"/>
      <c r="Q23" s="458">
        <f t="shared" si="5"/>
        <v>219</v>
      </c>
      <c r="R23" s="459"/>
      <c r="S23" s="455">
        <f t="shared" ca="1" si="6"/>
        <v>105</v>
      </c>
      <c r="T23" s="458"/>
      <c r="U23" s="124"/>
      <c r="V23" s="125">
        <v>2</v>
      </c>
      <c r="W23" s="131">
        <v>4</v>
      </c>
      <c r="X23" s="132">
        <v>3</v>
      </c>
      <c r="Y23" s="379" t="s">
        <v>208</v>
      </c>
      <c r="Z23" s="380"/>
      <c r="AA23" s="381" t="s">
        <v>164</v>
      </c>
      <c r="AB23" s="382"/>
      <c r="AC23" s="195" t="s">
        <v>170</v>
      </c>
      <c r="AD23" s="69" t="s">
        <v>168</v>
      </c>
      <c r="AE23" s="18"/>
      <c r="AF23" s="20"/>
      <c r="AG23" s="20"/>
      <c r="AH23" s="20"/>
      <c r="AI23" s="201"/>
      <c r="AJ23" s="201"/>
      <c r="AK23" s="201"/>
      <c r="AL23" s="201"/>
      <c r="AM23" s="201"/>
      <c r="AN23" s="201"/>
      <c r="AO23" s="201"/>
      <c r="AP23" s="201"/>
      <c r="AQ23" s="201"/>
      <c r="AR23" s="201"/>
      <c r="AS23" s="201"/>
      <c r="AT23" s="201"/>
      <c r="AU23" s="17"/>
      <c r="AV23" s="366" t="s">
        <v>44</v>
      </c>
      <c r="AW23" s="367"/>
      <c r="AX23" s="367"/>
      <c r="AY23" s="497">
        <v>14355</v>
      </c>
      <c r="AZ23" s="497"/>
      <c r="BA23" s="367" t="s">
        <v>60</v>
      </c>
      <c r="BB23" s="367"/>
      <c r="BC23" s="367"/>
      <c r="BD23" s="493">
        <f ca="1">AY15*AY21*AY25</f>
        <v>3875850</v>
      </c>
      <c r="BE23" s="494"/>
      <c r="BF23" s="28"/>
      <c r="BG23" s="366" t="s">
        <v>44</v>
      </c>
      <c r="BH23" s="367"/>
      <c r="BI23" s="367"/>
      <c r="BJ23" s="497">
        <v>10503</v>
      </c>
      <c r="BK23" s="497"/>
      <c r="BL23" s="367" t="s">
        <v>60</v>
      </c>
      <c r="BM23" s="367"/>
      <c r="BN23" s="367"/>
      <c r="BO23" s="493">
        <f ca="1">BJ15*BJ21*BJ25</f>
        <v>3953366.9999999995</v>
      </c>
      <c r="BP23" s="494"/>
    </row>
    <row r="24" spans="1:69" ht="12" customHeight="1">
      <c r="A24" s="453" cm="1">
        <f t="array" aca="1" ref="A24" ca="1">INDIRECT("'期'!"&amp;$A$32&amp;ROW())</f>
        <v>44644</v>
      </c>
      <c r="B24" s="454"/>
      <c r="C24" s="455">
        <f t="shared" ca="1" si="3"/>
        <v>21</v>
      </c>
      <c r="D24" s="456"/>
      <c r="E24" s="64">
        <v>2</v>
      </c>
      <c r="F24" s="65">
        <v>9</v>
      </c>
      <c r="G24" s="64">
        <v>2</v>
      </c>
      <c r="H24" s="65">
        <v>7</v>
      </c>
      <c r="I24" s="457">
        <f t="shared" si="0"/>
        <v>0.98701298701298701</v>
      </c>
      <c r="J24" s="457"/>
      <c r="K24" s="412">
        <f t="shared" ca="1" si="1"/>
        <v>11</v>
      </c>
      <c r="L24" s="412"/>
      <c r="M24" s="412">
        <f t="shared" ca="1" si="2"/>
        <v>10.857142857142858</v>
      </c>
      <c r="N24" s="412"/>
      <c r="O24" s="458">
        <f t="shared" si="4"/>
        <v>231</v>
      </c>
      <c r="P24" s="459"/>
      <c r="Q24" s="458">
        <f t="shared" si="5"/>
        <v>228</v>
      </c>
      <c r="R24" s="459"/>
      <c r="S24" s="455">
        <f t="shared" ca="1" si="6"/>
        <v>96</v>
      </c>
      <c r="T24" s="458"/>
      <c r="U24" s="124"/>
      <c r="V24" s="125"/>
      <c r="W24" s="131">
        <v>3</v>
      </c>
      <c r="X24" s="132">
        <v>4</v>
      </c>
      <c r="Y24" s="379" t="s">
        <v>208</v>
      </c>
      <c r="Z24" s="380"/>
      <c r="AA24" s="381" t="s">
        <v>220</v>
      </c>
      <c r="AB24" s="382"/>
      <c r="AC24" s="195" t="s">
        <v>163</v>
      </c>
      <c r="AD24" s="69" t="s">
        <v>165</v>
      </c>
      <c r="AE24" s="18"/>
      <c r="AF24" s="20"/>
      <c r="AG24" s="20"/>
      <c r="AH24" s="20"/>
      <c r="AI24" s="201"/>
      <c r="AJ24" s="201"/>
      <c r="AK24" s="201"/>
      <c r="AL24" s="201"/>
      <c r="AM24" s="201"/>
      <c r="AN24" s="201"/>
      <c r="AO24" s="201"/>
      <c r="AP24" s="201"/>
      <c r="AQ24" s="201"/>
      <c r="AR24" s="201"/>
      <c r="AS24" s="201"/>
      <c r="AT24" s="201"/>
      <c r="AU24" s="17"/>
      <c r="AV24" s="366"/>
      <c r="AW24" s="367"/>
      <c r="AX24" s="367"/>
      <c r="AY24" s="497"/>
      <c r="AZ24" s="497"/>
      <c r="BA24" s="367"/>
      <c r="BB24" s="367"/>
      <c r="BC24" s="367"/>
      <c r="BD24" s="493"/>
      <c r="BE24" s="494"/>
      <c r="BF24" s="28"/>
      <c r="BG24" s="366"/>
      <c r="BH24" s="367"/>
      <c r="BI24" s="367"/>
      <c r="BJ24" s="497"/>
      <c r="BK24" s="497"/>
      <c r="BL24" s="367"/>
      <c r="BM24" s="367"/>
      <c r="BN24" s="367"/>
      <c r="BO24" s="493"/>
      <c r="BP24" s="494"/>
    </row>
    <row r="25" spans="1:69" ht="12" customHeight="1">
      <c r="A25" s="453" cm="1">
        <f t="array" aca="1" ref="A25" ca="1">INDIRECT("'期'!"&amp;$A$32&amp;ROW())</f>
        <v>44645</v>
      </c>
      <c r="B25" s="454"/>
      <c r="C25" s="455">
        <f t="shared" ca="1" si="3"/>
        <v>22</v>
      </c>
      <c r="D25" s="456"/>
      <c r="E25" s="64">
        <v>5</v>
      </c>
      <c r="F25" s="65">
        <v>4</v>
      </c>
      <c r="G25" s="64">
        <v>7</v>
      </c>
      <c r="H25" s="65">
        <v>5</v>
      </c>
      <c r="I25" s="457">
        <f t="shared" si="0"/>
        <v>1</v>
      </c>
      <c r="J25" s="457"/>
      <c r="K25" s="412">
        <f t="shared" ca="1" si="1"/>
        <v>10.909090909090908</v>
      </c>
      <c r="L25" s="412"/>
      <c r="M25" s="412">
        <f t="shared" ca="1" si="2"/>
        <v>10.909090909090908</v>
      </c>
      <c r="N25" s="412"/>
      <c r="O25" s="458">
        <f t="shared" si="4"/>
        <v>240</v>
      </c>
      <c r="P25" s="459"/>
      <c r="Q25" s="458">
        <f t="shared" si="5"/>
        <v>240</v>
      </c>
      <c r="R25" s="459"/>
      <c r="S25" s="455">
        <f t="shared" ca="1" si="6"/>
        <v>84</v>
      </c>
      <c r="T25" s="458"/>
      <c r="U25" s="124">
        <v>2</v>
      </c>
      <c r="V25" s="125">
        <v>1</v>
      </c>
      <c r="W25" s="131">
        <v>4</v>
      </c>
      <c r="X25" s="132">
        <v>4</v>
      </c>
      <c r="Y25" s="379" t="s">
        <v>170</v>
      </c>
      <c r="Z25" s="380"/>
      <c r="AA25" s="381" t="s">
        <v>163</v>
      </c>
      <c r="AB25" s="382"/>
      <c r="AC25" s="195" t="s">
        <v>168</v>
      </c>
      <c r="AD25" s="69" t="s">
        <v>170</v>
      </c>
      <c r="AE25" s="18"/>
      <c r="AF25" s="20"/>
      <c r="AG25" s="20"/>
      <c r="AH25" s="20"/>
      <c r="AI25" s="201"/>
      <c r="AJ25" s="201"/>
      <c r="AK25" s="201"/>
      <c r="AL25" s="201"/>
      <c r="AM25" s="201"/>
      <c r="AN25" s="201"/>
      <c r="AO25" s="201"/>
      <c r="AP25" s="201"/>
      <c r="AQ25" s="201"/>
      <c r="AR25" s="201"/>
      <c r="AS25" s="201"/>
      <c r="AT25" s="201"/>
      <c r="AU25" s="17"/>
      <c r="AV25" s="366" t="s">
        <v>45</v>
      </c>
      <c r="AW25" s="367"/>
      <c r="AX25" s="367"/>
      <c r="AY25" s="503">
        <v>14355</v>
      </c>
      <c r="AZ25" s="503"/>
      <c r="BA25" s="367" t="s">
        <v>59</v>
      </c>
      <c r="BB25" s="367"/>
      <c r="BC25" s="367"/>
      <c r="BD25" s="499">
        <f ca="1">BD23-BD21</f>
        <v>-844935.29999999981</v>
      </c>
      <c r="BE25" s="500"/>
      <c r="BF25" s="28"/>
      <c r="BG25" s="366" t="s">
        <v>45</v>
      </c>
      <c r="BH25" s="367"/>
      <c r="BI25" s="367"/>
      <c r="BJ25" s="497">
        <f>AY25</f>
        <v>14355</v>
      </c>
      <c r="BK25" s="497"/>
      <c r="BL25" s="367" t="s">
        <v>59</v>
      </c>
      <c r="BM25" s="367"/>
      <c r="BN25" s="367"/>
      <c r="BO25" s="499">
        <f ca="1">BO23-BO21</f>
        <v>499350.41999999993</v>
      </c>
      <c r="BP25" s="500"/>
    </row>
    <row r="26" spans="1:69" ht="12" customHeight="1" thickBot="1">
      <c r="A26" s="453" cm="1">
        <f t="array" aca="1" ref="A26" ca="1">INDIRECT("'期'!"&amp;$A$32&amp;ROW())</f>
        <v>44646</v>
      </c>
      <c r="B26" s="454"/>
      <c r="C26" s="455">
        <f t="shared" ca="1" si="3"/>
        <v>23</v>
      </c>
      <c r="D26" s="456"/>
      <c r="E26" s="64">
        <v>6</v>
      </c>
      <c r="F26" s="65">
        <v>8</v>
      </c>
      <c r="G26" s="64">
        <v>7</v>
      </c>
      <c r="H26" s="65">
        <v>7</v>
      </c>
      <c r="I26" s="457">
        <f t="shared" si="0"/>
        <v>1</v>
      </c>
      <c r="J26" s="457"/>
      <c r="K26" s="412">
        <f t="shared" ca="1" si="1"/>
        <v>11.043478260869565</v>
      </c>
      <c r="L26" s="412"/>
      <c r="M26" s="412">
        <f t="shared" ca="1" si="2"/>
        <v>11.043478260869565</v>
      </c>
      <c r="N26" s="412"/>
      <c r="O26" s="458">
        <f t="shared" si="4"/>
        <v>254</v>
      </c>
      <c r="P26" s="459"/>
      <c r="Q26" s="458">
        <f t="shared" si="5"/>
        <v>254</v>
      </c>
      <c r="R26" s="459"/>
      <c r="S26" s="455">
        <f t="shared" ca="1" si="6"/>
        <v>70</v>
      </c>
      <c r="T26" s="458"/>
      <c r="U26" s="124">
        <v>1</v>
      </c>
      <c r="V26" s="125"/>
      <c r="W26" s="131">
        <v>6</v>
      </c>
      <c r="X26" s="132">
        <v>5</v>
      </c>
      <c r="Y26" s="379" t="s">
        <v>168</v>
      </c>
      <c r="Z26" s="380"/>
      <c r="AA26" s="381" t="s">
        <v>233</v>
      </c>
      <c r="AB26" s="382"/>
      <c r="AC26" s="328" t="s">
        <v>179</v>
      </c>
      <c r="AD26" s="324" t="s">
        <v>231</v>
      </c>
      <c r="AE26" s="18"/>
      <c r="AF26" s="20"/>
      <c r="AG26" s="20"/>
      <c r="AH26" s="20"/>
      <c r="AI26" s="201"/>
      <c r="AJ26" s="201"/>
      <c r="AK26" s="201"/>
      <c r="AL26" s="201"/>
      <c r="AM26" s="201"/>
      <c r="AN26" s="201"/>
      <c r="AO26" s="201"/>
      <c r="AP26" s="201"/>
      <c r="AQ26" s="201"/>
      <c r="AR26" s="201"/>
      <c r="AS26" s="201"/>
      <c r="AT26" s="201"/>
      <c r="AU26" s="17"/>
      <c r="AV26" s="471"/>
      <c r="AW26" s="469"/>
      <c r="AX26" s="469"/>
      <c r="AY26" s="504"/>
      <c r="AZ26" s="504"/>
      <c r="BA26" s="469"/>
      <c r="BB26" s="469"/>
      <c r="BC26" s="469"/>
      <c r="BD26" s="501"/>
      <c r="BE26" s="502"/>
      <c r="BF26" s="28"/>
      <c r="BG26" s="471"/>
      <c r="BH26" s="469"/>
      <c r="BI26" s="469"/>
      <c r="BJ26" s="498"/>
      <c r="BK26" s="498"/>
      <c r="BL26" s="469"/>
      <c r="BM26" s="469"/>
      <c r="BN26" s="469"/>
      <c r="BO26" s="501"/>
      <c r="BP26" s="502"/>
    </row>
    <row r="27" spans="1:69" ht="12" customHeight="1">
      <c r="A27" s="453" cm="1">
        <f t="array" aca="1" ref="A27" ca="1">INDIRECT("'期'!"&amp;$A$32&amp;ROW())</f>
        <v>44648</v>
      </c>
      <c r="B27" s="454"/>
      <c r="C27" s="596">
        <f t="shared" ca="1" si="3"/>
        <v>24</v>
      </c>
      <c r="D27" s="597"/>
      <c r="E27" s="64">
        <v>6</v>
      </c>
      <c r="F27" s="65">
        <v>5</v>
      </c>
      <c r="G27" s="64">
        <v>5</v>
      </c>
      <c r="H27" s="65">
        <v>6</v>
      </c>
      <c r="I27" s="457">
        <f t="shared" si="0"/>
        <v>1</v>
      </c>
      <c r="J27" s="457"/>
      <c r="K27" s="412">
        <f t="shared" ca="1" si="1"/>
        <v>11.041666666666666</v>
      </c>
      <c r="L27" s="412"/>
      <c r="M27" s="412">
        <f t="shared" ca="1" si="2"/>
        <v>11.041666666666666</v>
      </c>
      <c r="N27" s="412"/>
      <c r="O27" s="458">
        <f t="shared" si="4"/>
        <v>265</v>
      </c>
      <c r="P27" s="459"/>
      <c r="Q27" s="458">
        <f t="shared" si="5"/>
        <v>265</v>
      </c>
      <c r="R27" s="459"/>
      <c r="S27" s="455">
        <f t="shared" ca="1" si="6"/>
        <v>59</v>
      </c>
      <c r="T27" s="458"/>
      <c r="U27" s="124"/>
      <c r="V27" s="125">
        <v>1</v>
      </c>
      <c r="W27" s="131">
        <v>5</v>
      </c>
      <c r="X27" s="132">
        <v>5</v>
      </c>
      <c r="Y27" s="379" t="s">
        <v>180</v>
      </c>
      <c r="Z27" s="380"/>
      <c r="AA27" s="381" t="s">
        <v>168</v>
      </c>
      <c r="AB27" s="382"/>
      <c r="AC27" s="195"/>
      <c r="AD27" s="69" t="s">
        <v>168</v>
      </c>
      <c r="AE27" s="18"/>
      <c r="AF27" s="20"/>
      <c r="AG27" s="20"/>
      <c r="AH27" s="20"/>
      <c r="AI27" s="201"/>
      <c r="AJ27" s="201"/>
      <c r="AK27" s="201"/>
      <c r="AL27" s="201"/>
      <c r="AM27" s="201"/>
      <c r="AN27" s="201"/>
      <c r="AO27" s="201"/>
      <c r="AP27" s="201"/>
      <c r="AQ27" s="201"/>
      <c r="AR27" s="201"/>
      <c r="AS27" s="201"/>
      <c r="AT27" s="201"/>
      <c r="AU27" s="17"/>
      <c r="AV27" s="505" t="s">
        <v>49</v>
      </c>
      <c r="AW27" s="505"/>
      <c r="AX27" s="29"/>
      <c r="AY27" s="30"/>
      <c r="AZ27" s="30"/>
      <c r="BA27" s="24"/>
      <c r="BB27" s="24"/>
      <c r="BC27" s="24"/>
      <c r="BD27" s="28"/>
      <c r="BE27" s="28"/>
      <c r="BF27" s="28"/>
      <c r="BG27" s="505" t="s">
        <v>48</v>
      </c>
      <c r="BH27" s="505"/>
      <c r="BI27" s="29"/>
      <c r="BJ27" s="30"/>
      <c r="BK27" s="30"/>
      <c r="BL27" s="24"/>
      <c r="BM27" s="24"/>
      <c r="BN27" s="24"/>
      <c r="BO27" s="28"/>
      <c r="BP27" s="28"/>
      <c r="BQ27" s="31"/>
    </row>
    <row r="28" spans="1:69" ht="12" customHeight="1" thickBot="1">
      <c r="A28" s="453" cm="1">
        <f t="array" aca="1" ref="A28" ca="1">INDIRECT("'期'!"&amp;$A$32&amp;ROW())</f>
        <v>44649</v>
      </c>
      <c r="B28" s="454"/>
      <c r="C28" s="596">
        <f t="shared" ca="1" si="3"/>
        <v>25</v>
      </c>
      <c r="D28" s="597"/>
      <c r="E28" s="64">
        <v>4</v>
      </c>
      <c r="F28" s="65">
        <v>5</v>
      </c>
      <c r="G28" s="64">
        <v>4</v>
      </c>
      <c r="H28" s="65">
        <v>4</v>
      </c>
      <c r="I28" s="457">
        <f t="shared" si="0"/>
        <v>0.9963503649635036</v>
      </c>
      <c r="J28" s="457"/>
      <c r="K28" s="412">
        <f t="shared" ca="1" si="1"/>
        <v>10.96</v>
      </c>
      <c r="L28" s="412"/>
      <c r="M28" s="412">
        <f t="shared" ca="1" si="2"/>
        <v>10.92</v>
      </c>
      <c r="N28" s="412"/>
      <c r="O28" s="458">
        <f t="shared" si="4"/>
        <v>274</v>
      </c>
      <c r="P28" s="459"/>
      <c r="Q28" s="458">
        <f t="shared" si="5"/>
        <v>273</v>
      </c>
      <c r="R28" s="459"/>
      <c r="S28" s="455">
        <f t="shared" ca="1" si="6"/>
        <v>51</v>
      </c>
      <c r="T28" s="458"/>
      <c r="U28" s="124"/>
      <c r="V28" s="125"/>
      <c r="W28" s="133">
        <v>3</v>
      </c>
      <c r="X28" s="134">
        <v>3</v>
      </c>
      <c r="Y28" s="379" t="s">
        <v>168</v>
      </c>
      <c r="Z28" s="380"/>
      <c r="AA28" s="381" t="s">
        <v>165</v>
      </c>
      <c r="AB28" s="382"/>
      <c r="AC28" s="195" t="s">
        <v>168</v>
      </c>
      <c r="AD28" s="69" t="s">
        <v>165</v>
      </c>
      <c r="AE28" s="18"/>
      <c r="AF28" s="20"/>
      <c r="AG28" s="20"/>
      <c r="AH28" s="20"/>
      <c r="AI28" s="201"/>
      <c r="AJ28" s="201"/>
      <c r="AK28" s="201"/>
      <c r="AL28" s="201"/>
      <c r="AM28" s="201"/>
      <c r="AN28" s="201"/>
      <c r="AO28" s="201"/>
      <c r="AP28" s="201"/>
      <c r="AQ28" s="201"/>
      <c r="AR28" s="201"/>
      <c r="AS28" s="201"/>
      <c r="AT28" s="201"/>
      <c r="AU28" s="17"/>
      <c r="AV28" s="506"/>
      <c r="AW28" s="506"/>
      <c r="AX28" s="32"/>
      <c r="AY28" s="30"/>
      <c r="AZ28" s="30"/>
      <c r="BA28" s="24"/>
      <c r="BB28" s="24"/>
      <c r="BC28" s="24"/>
      <c r="BD28" s="28"/>
      <c r="BE28" s="28"/>
      <c r="BF28" s="28"/>
      <c r="BG28" s="506"/>
      <c r="BH28" s="506"/>
      <c r="BI28" s="32"/>
      <c r="BJ28" s="30"/>
      <c r="BK28" s="30"/>
      <c r="BL28" s="24"/>
      <c r="BM28" s="24"/>
      <c r="BN28" s="24"/>
      <c r="BO28" s="28"/>
      <c r="BP28" s="28"/>
      <c r="BQ28" s="31"/>
    </row>
    <row r="29" spans="1:69" ht="12" customHeight="1">
      <c r="A29" s="453" cm="1">
        <f t="array" aca="1" ref="A29" ca="1">INDIRECT("'期'!"&amp;$A$32&amp;ROW())</f>
        <v>44650</v>
      </c>
      <c r="B29" s="454"/>
      <c r="C29" s="596">
        <f t="shared" ca="1" si="3"/>
        <v>26</v>
      </c>
      <c r="D29" s="597"/>
      <c r="E29" s="64">
        <v>5</v>
      </c>
      <c r="F29" s="65">
        <v>6</v>
      </c>
      <c r="G29" s="64">
        <v>4</v>
      </c>
      <c r="H29" s="65">
        <v>8</v>
      </c>
      <c r="I29" s="457">
        <f t="shared" si="0"/>
        <v>1</v>
      </c>
      <c r="J29" s="457"/>
      <c r="K29" s="412">
        <f t="shared" ca="1" si="1"/>
        <v>10.961538461538462</v>
      </c>
      <c r="L29" s="412"/>
      <c r="M29" s="412">
        <f t="shared" ca="1" si="2"/>
        <v>10.961538461538462</v>
      </c>
      <c r="N29" s="412"/>
      <c r="O29" s="458">
        <f t="shared" si="4"/>
        <v>285</v>
      </c>
      <c r="P29" s="459"/>
      <c r="Q29" s="458">
        <f t="shared" si="5"/>
        <v>285</v>
      </c>
      <c r="R29" s="459"/>
      <c r="S29" s="455">
        <f t="shared" ca="1" si="6"/>
        <v>39</v>
      </c>
      <c r="T29" s="458"/>
      <c r="U29" s="124"/>
      <c r="V29" s="125">
        <v>2</v>
      </c>
      <c r="W29" s="133">
        <v>4</v>
      </c>
      <c r="X29" s="134">
        <v>5</v>
      </c>
      <c r="Y29" s="379" t="s">
        <v>165</v>
      </c>
      <c r="Z29" s="380"/>
      <c r="AA29" s="381" t="s">
        <v>170</v>
      </c>
      <c r="AB29" s="382"/>
      <c r="AC29" s="195" t="s">
        <v>165</v>
      </c>
      <c r="AD29" s="69" t="s">
        <v>170</v>
      </c>
      <c r="AE29" s="18"/>
      <c r="AF29" s="20"/>
      <c r="AG29" s="20"/>
      <c r="AH29" s="20"/>
      <c r="AI29" s="201"/>
      <c r="AJ29" s="201"/>
      <c r="AK29" s="201"/>
      <c r="AL29" s="201"/>
      <c r="AM29" s="201"/>
      <c r="AN29" s="201"/>
      <c r="AO29" s="201"/>
      <c r="AP29" s="201"/>
      <c r="AQ29" s="201"/>
      <c r="AR29" s="201"/>
      <c r="AS29" s="201"/>
      <c r="AT29" s="201"/>
      <c r="AU29" s="17"/>
      <c r="AV29" s="429" t="s">
        <v>28</v>
      </c>
      <c r="AW29" s="418"/>
      <c r="AX29" s="418">
        <f ca="1">AY39*AY47</f>
        <v>324</v>
      </c>
      <c r="AY29" s="419"/>
      <c r="AZ29" s="421" t="s">
        <v>29</v>
      </c>
      <c r="BA29" s="422"/>
      <c r="BB29" s="425" t="s">
        <v>30</v>
      </c>
      <c r="BC29" s="422"/>
      <c r="BD29" s="425" t="s">
        <v>31</v>
      </c>
      <c r="BE29" s="427"/>
      <c r="BF29" s="24"/>
      <c r="BG29" s="429" t="s">
        <v>28</v>
      </c>
      <c r="BH29" s="418"/>
      <c r="BI29" s="418">
        <f ca="1">BJ39*BJ47</f>
        <v>324</v>
      </c>
      <c r="BJ29" s="419"/>
      <c r="BK29" s="421" t="s">
        <v>29</v>
      </c>
      <c r="BL29" s="422"/>
      <c r="BM29" s="425" t="s">
        <v>30</v>
      </c>
      <c r="BN29" s="422"/>
      <c r="BO29" s="425" t="s">
        <v>31</v>
      </c>
      <c r="BP29" s="427"/>
    </row>
    <row r="30" spans="1:69" ht="12" customHeight="1">
      <c r="A30" s="507" cm="1">
        <f t="array" aca="1" ref="A30" ca="1">INDIRECT("'期'!"&amp;$A$32&amp;ROW())</f>
        <v>44651</v>
      </c>
      <c r="B30" s="508"/>
      <c r="C30" s="594">
        <f t="shared" ca="1" si="3"/>
        <v>27</v>
      </c>
      <c r="D30" s="595"/>
      <c r="E30" s="66">
        <v>2</v>
      </c>
      <c r="F30" s="67">
        <v>7</v>
      </c>
      <c r="G30" s="66">
        <v>3</v>
      </c>
      <c r="H30" s="67">
        <v>6</v>
      </c>
      <c r="I30" s="511">
        <f t="shared" si="0"/>
        <v>1</v>
      </c>
      <c r="J30" s="511"/>
      <c r="K30" s="512">
        <f t="shared" ca="1" si="1"/>
        <v>10.888888888888889</v>
      </c>
      <c r="L30" s="512"/>
      <c r="M30" s="512">
        <f t="shared" ca="1" si="2"/>
        <v>10.888888888888889</v>
      </c>
      <c r="N30" s="512"/>
      <c r="O30" s="458">
        <f t="shared" si="4"/>
        <v>294</v>
      </c>
      <c r="P30" s="459"/>
      <c r="Q30" s="515">
        <f t="shared" si="5"/>
        <v>294</v>
      </c>
      <c r="R30" s="516"/>
      <c r="S30" s="455">
        <f t="shared" ca="1" si="6"/>
        <v>30</v>
      </c>
      <c r="T30" s="458"/>
      <c r="U30" s="127"/>
      <c r="V30" s="128"/>
      <c r="W30" s="135">
        <v>3</v>
      </c>
      <c r="X30" s="136">
        <v>4</v>
      </c>
      <c r="Y30" s="517" t="s">
        <v>190</v>
      </c>
      <c r="Z30" s="518"/>
      <c r="AA30" s="513" t="s">
        <v>208</v>
      </c>
      <c r="AB30" s="514"/>
      <c r="AC30" s="196" t="s">
        <v>168</v>
      </c>
      <c r="AD30" s="70" t="s">
        <v>168</v>
      </c>
      <c r="AE30" s="18"/>
      <c r="AF30" s="20"/>
      <c r="AG30" s="20"/>
      <c r="AH30" s="20"/>
      <c r="AI30" s="201"/>
      <c r="AJ30" s="201"/>
      <c r="AK30" s="201"/>
      <c r="AL30" s="201"/>
      <c r="AM30" s="201"/>
      <c r="AN30" s="201"/>
      <c r="AO30" s="201"/>
      <c r="AP30" s="201"/>
      <c r="AQ30" s="201"/>
      <c r="AR30" s="201"/>
      <c r="AS30" s="201"/>
      <c r="AT30" s="201"/>
      <c r="AU30" s="17"/>
      <c r="AV30" s="366"/>
      <c r="AW30" s="367"/>
      <c r="AX30" s="367"/>
      <c r="AY30" s="420"/>
      <c r="AZ30" s="423"/>
      <c r="BA30" s="424"/>
      <c r="BB30" s="426"/>
      <c r="BC30" s="424"/>
      <c r="BD30" s="426"/>
      <c r="BE30" s="428"/>
      <c r="BF30" s="25"/>
      <c r="BG30" s="366"/>
      <c r="BH30" s="367"/>
      <c r="BI30" s="367"/>
      <c r="BJ30" s="420"/>
      <c r="BK30" s="423"/>
      <c r="BL30" s="424"/>
      <c r="BM30" s="426"/>
      <c r="BN30" s="424"/>
      <c r="BO30" s="426"/>
      <c r="BP30" s="428"/>
    </row>
    <row r="31" spans="1:69" ht="12" customHeight="1">
      <c r="A31" s="530" t="s">
        <v>16</v>
      </c>
      <c r="B31" s="530"/>
      <c r="C31" s="531">
        <f ca="1">MAX(C4:D30)</f>
        <v>27</v>
      </c>
      <c r="D31" s="531"/>
      <c r="E31" s="532">
        <f>SUM(E4:E30)+SUM(F4:F30)</f>
        <v>294</v>
      </c>
      <c r="F31" s="533"/>
      <c r="G31" s="532">
        <f>SUM(G4:G30)+SUM(H4:H30)</f>
        <v>294</v>
      </c>
      <c r="H31" s="533"/>
      <c r="I31" s="511">
        <f>IFERROR(G31/E31,0)</f>
        <v>1</v>
      </c>
      <c r="J31" s="511"/>
      <c r="K31" s="534">
        <f>O30-Q30</f>
        <v>0</v>
      </c>
      <c r="L31" s="535"/>
      <c r="M31" s="536">
        <f ca="1">G31/C31</f>
        <v>10.888888888888889</v>
      </c>
      <c r="N31" s="537"/>
      <c r="O31" s="6" t="s">
        <v>27</v>
      </c>
      <c r="P31" s="6"/>
      <c r="Q31" s="6"/>
      <c r="R31" s="6"/>
      <c r="S31" s="6"/>
      <c r="T31" s="6"/>
      <c r="U31" s="71">
        <f>SUM(U4:U30)</f>
        <v>4</v>
      </c>
      <c r="V31" s="120">
        <f>SUM(V4:V30)</f>
        <v>11</v>
      </c>
      <c r="W31" s="121">
        <f>IFERROR(AVERAGE(W4:W30),0)</f>
        <v>3.8888888888888888</v>
      </c>
      <c r="X31" s="121">
        <f>IFERROR(AVERAGE(X4:X30),0)</f>
        <v>4.2962962962962967</v>
      </c>
      <c r="Y31" s="539"/>
      <c r="Z31" s="540"/>
      <c r="AA31" s="7"/>
      <c r="AB31" s="7"/>
      <c r="AC31" s="18"/>
      <c r="AD31" s="18"/>
      <c r="AE31" s="18"/>
      <c r="AF31" s="20"/>
      <c r="AG31" s="20"/>
      <c r="AH31" s="20"/>
      <c r="AI31" s="200"/>
      <c r="AJ31" s="200"/>
      <c r="AK31" s="200"/>
      <c r="AL31" s="200"/>
      <c r="AM31" s="200"/>
      <c r="AN31" s="200"/>
      <c r="AO31" s="200"/>
      <c r="AP31" s="200"/>
      <c r="AQ31" s="200"/>
      <c r="AR31" s="200"/>
      <c r="AS31" s="200"/>
      <c r="AT31" s="200"/>
      <c r="AU31" s="17"/>
      <c r="AV31" s="525" t="s">
        <v>32</v>
      </c>
      <c r="AW31" s="526"/>
      <c r="AX31" s="447">
        <f>SUM(G17:H22)</f>
        <v>64</v>
      </c>
      <c r="AY31" s="527"/>
      <c r="AZ31" s="369" t="s">
        <v>51</v>
      </c>
      <c r="BA31" s="520">
        <f>BA5</f>
        <v>10.857142857142858</v>
      </c>
      <c r="BB31" s="370" t="s">
        <v>51</v>
      </c>
      <c r="BC31" s="541">
        <f>BC5</f>
        <v>1.0184226190476191</v>
      </c>
      <c r="BD31" s="370" t="s">
        <v>51</v>
      </c>
      <c r="BE31" s="523">
        <f>AT31</f>
        <v>0</v>
      </c>
      <c r="BF31" s="25"/>
      <c r="BG31" s="525" t="s">
        <v>32</v>
      </c>
      <c r="BH31" s="526"/>
      <c r="BI31" s="447">
        <f>SUM(G23:H29)</f>
        <v>78</v>
      </c>
      <c r="BJ31" s="527"/>
      <c r="BK31" s="369" t="s">
        <v>51</v>
      </c>
      <c r="BL31" s="522">
        <f>BA31</f>
        <v>10.857142857142858</v>
      </c>
      <c r="BM31" s="370" t="s">
        <v>51</v>
      </c>
      <c r="BN31" s="522">
        <f>BC31</f>
        <v>1.0184226190476191</v>
      </c>
      <c r="BO31" s="370" t="s">
        <v>51</v>
      </c>
      <c r="BP31" s="523">
        <f>BE31</f>
        <v>0</v>
      </c>
    </row>
    <row r="32" spans="1:69" ht="12" customHeight="1">
      <c r="A32" s="137" t="str">
        <f ca="1">VLOOKUP(B32,支援効果集計!$D$4:$N$15,11,FALSE)</f>
        <v>AX</v>
      </c>
      <c r="B32" s="137" t="str">
        <f ca="1">RIGHT(CELL("filename",A1),LEN(CELL("filename",A1))-FIND("]",CELL("filename",A1)))</f>
        <v>R4.3</v>
      </c>
      <c r="Y32" s="18"/>
      <c r="Z32" s="18"/>
      <c r="AA32" s="18"/>
      <c r="AB32" s="18"/>
      <c r="AC32" s="18"/>
      <c r="AD32" s="18"/>
      <c r="AE32" s="18"/>
      <c r="AF32" s="20"/>
      <c r="AG32" s="20"/>
      <c r="AH32" s="20"/>
      <c r="AI32" s="20"/>
      <c r="AJ32" s="20"/>
      <c r="AK32" s="20"/>
      <c r="AL32" s="20"/>
      <c r="AM32" s="20"/>
      <c r="AN32" s="20"/>
      <c r="AO32" s="20"/>
      <c r="AP32" s="20"/>
      <c r="AQ32" s="20"/>
      <c r="AR32" s="20"/>
      <c r="AS32" s="20"/>
      <c r="AT32" s="20"/>
      <c r="AU32" s="17"/>
      <c r="AV32" s="423"/>
      <c r="AW32" s="424"/>
      <c r="AX32" s="449"/>
      <c r="AY32" s="528"/>
      <c r="AZ32" s="529"/>
      <c r="BA32" s="521"/>
      <c r="BB32" s="479"/>
      <c r="BC32" s="521"/>
      <c r="BD32" s="479"/>
      <c r="BE32" s="524"/>
      <c r="BF32" s="25"/>
      <c r="BG32" s="423"/>
      <c r="BH32" s="424"/>
      <c r="BI32" s="449"/>
      <c r="BJ32" s="528"/>
      <c r="BK32" s="529"/>
      <c r="BL32" s="521"/>
      <c r="BM32" s="479"/>
      <c r="BN32" s="521"/>
      <c r="BO32" s="479"/>
      <c r="BP32" s="524"/>
    </row>
    <row r="33" spans="1:69" ht="12" customHeight="1">
      <c r="A33" s="207"/>
      <c r="B33" s="208"/>
      <c r="C33" s="208"/>
      <c r="D33" s="209"/>
      <c r="E33" s="210"/>
      <c r="F33" s="208"/>
      <c r="G33" s="208"/>
      <c r="H33" s="208"/>
      <c r="I33" s="208"/>
      <c r="J33" s="208"/>
      <c r="K33" s="208"/>
      <c r="L33" s="211"/>
      <c r="M33" s="208"/>
      <c r="N33" s="208"/>
      <c r="O33" s="208"/>
      <c r="P33" s="208"/>
      <c r="Q33" s="208"/>
      <c r="R33" s="208"/>
      <c r="S33" s="208"/>
      <c r="T33" s="208"/>
      <c r="U33" s="208"/>
      <c r="V33" s="208"/>
      <c r="W33" s="212"/>
      <c r="X33" s="208"/>
      <c r="Y33" s="213"/>
      <c r="Z33" s="20"/>
      <c r="AA33" s="20"/>
      <c r="AB33" s="33"/>
      <c r="AC33" s="33"/>
      <c r="AD33" s="33"/>
      <c r="AE33" s="33"/>
      <c r="AF33" s="33"/>
      <c r="AG33" s="33"/>
      <c r="AH33" s="33"/>
      <c r="AI33" s="33"/>
      <c r="AJ33" s="33"/>
      <c r="AK33" s="33"/>
      <c r="AL33" s="33"/>
      <c r="AM33" s="33"/>
      <c r="AN33" s="33"/>
      <c r="AO33" s="33"/>
      <c r="AP33" s="16"/>
      <c r="AQ33" s="16"/>
      <c r="AR33" s="33"/>
      <c r="AS33" s="34"/>
      <c r="AT33" s="34"/>
      <c r="AU33" s="17"/>
      <c r="AV33" s="366" t="s">
        <v>33</v>
      </c>
      <c r="AW33" s="367"/>
      <c r="AX33" s="460">
        <f ca="1">AX29-AX31</f>
        <v>260</v>
      </c>
      <c r="AY33" s="461"/>
      <c r="AZ33" s="366" t="s">
        <v>52</v>
      </c>
      <c r="BA33" s="445">
        <f>BL7</f>
        <v>11.142857142857142</v>
      </c>
      <c r="BB33" s="367" t="s">
        <v>52</v>
      </c>
      <c r="BC33" s="464">
        <f>BN7</f>
        <v>0.99496883627882649</v>
      </c>
      <c r="BD33" s="367" t="s">
        <v>52</v>
      </c>
      <c r="BE33" s="444">
        <f>BP7</f>
        <v>1.4925373134328358E-2</v>
      </c>
      <c r="BF33" s="25"/>
      <c r="BG33" s="366" t="s">
        <v>33</v>
      </c>
      <c r="BH33" s="367"/>
      <c r="BI33" s="460">
        <f ca="1">BI29-BI31</f>
        <v>246</v>
      </c>
      <c r="BJ33" s="461"/>
      <c r="BK33" s="366" t="s">
        <v>52</v>
      </c>
      <c r="BL33" s="445">
        <f>BL7</f>
        <v>11.142857142857142</v>
      </c>
      <c r="BM33" s="367" t="s">
        <v>52</v>
      </c>
      <c r="BN33" s="519">
        <f>BN7</f>
        <v>0.99496883627882649</v>
      </c>
      <c r="BO33" s="367" t="s">
        <v>52</v>
      </c>
      <c r="BP33" s="444">
        <f>BP7</f>
        <v>1.4925373134328358E-2</v>
      </c>
    </row>
    <row r="34" spans="1:69" ht="12" customHeight="1">
      <c r="A34" s="538" t="s">
        <v>135</v>
      </c>
      <c r="B34" s="538"/>
      <c r="C34" s="538"/>
      <c r="D34" s="538"/>
      <c r="E34" s="538"/>
      <c r="F34" s="538"/>
      <c r="G34" s="538"/>
      <c r="H34" s="565" t="str">
        <f>支援効果集計!C30</f>
        <v>Smile &amp; Happy～職員の笑顔がお子さんの笑顔に繋がる～</v>
      </c>
      <c r="I34" s="566"/>
      <c r="J34" s="566"/>
      <c r="K34" s="566"/>
      <c r="L34" s="566"/>
      <c r="M34" s="566"/>
      <c r="N34" s="566"/>
      <c r="O34" s="566"/>
      <c r="P34" s="566"/>
      <c r="Q34" s="566"/>
      <c r="R34" s="566"/>
      <c r="S34" s="566"/>
      <c r="T34" s="566"/>
      <c r="U34" s="567"/>
      <c r="V34" s="228"/>
      <c r="W34" s="228"/>
      <c r="X34" s="228"/>
      <c r="Y34" s="228"/>
      <c r="Z34" s="228"/>
      <c r="AA34" s="228"/>
      <c r="AB34" s="228"/>
      <c r="AC34" s="228"/>
      <c r="AD34" s="228"/>
      <c r="AE34" s="228"/>
      <c r="AF34" s="228"/>
      <c r="AG34" s="228"/>
      <c r="AH34" s="228"/>
      <c r="AI34" s="228"/>
      <c r="AJ34" s="228"/>
      <c r="AK34" s="228"/>
      <c r="AL34" s="216"/>
      <c r="AM34" s="201"/>
      <c r="AN34" s="221"/>
      <c r="AO34" s="221"/>
      <c r="AP34" s="221"/>
      <c r="AQ34" s="221"/>
      <c r="AR34" s="221"/>
      <c r="AS34" s="221"/>
      <c r="AT34" s="221"/>
      <c r="AU34" s="17"/>
      <c r="AV34" s="366"/>
      <c r="AW34" s="367"/>
      <c r="AX34" s="426"/>
      <c r="AY34" s="462"/>
      <c r="AZ34" s="366"/>
      <c r="BA34" s="445"/>
      <c r="BB34" s="367"/>
      <c r="BC34" s="464"/>
      <c r="BD34" s="367"/>
      <c r="BE34" s="444"/>
      <c r="BF34" s="24"/>
      <c r="BG34" s="366"/>
      <c r="BH34" s="367"/>
      <c r="BI34" s="426"/>
      <c r="BJ34" s="462"/>
      <c r="BK34" s="366"/>
      <c r="BL34" s="445"/>
      <c r="BM34" s="367"/>
      <c r="BN34" s="519"/>
      <c r="BO34" s="367"/>
      <c r="BP34" s="444"/>
    </row>
    <row r="35" spans="1:69" ht="12" customHeight="1">
      <c r="A35" s="538"/>
      <c r="B35" s="538"/>
      <c r="C35" s="538"/>
      <c r="D35" s="538"/>
      <c r="E35" s="538"/>
      <c r="F35" s="538"/>
      <c r="G35" s="538"/>
      <c r="H35" s="568"/>
      <c r="I35" s="569"/>
      <c r="J35" s="569"/>
      <c r="K35" s="569"/>
      <c r="L35" s="569"/>
      <c r="M35" s="569"/>
      <c r="N35" s="569"/>
      <c r="O35" s="569"/>
      <c r="P35" s="569"/>
      <c r="Q35" s="569"/>
      <c r="R35" s="569"/>
      <c r="S35" s="569"/>
      <c r="T35" s="569"/>
      <c r="U35" s="570"/>
      <c r="V35" s="228"/>
      <c r="W35" s="228"/>
      <c r="X35" s="228"/>
      <c r="Y35" s="228"/>
      <c r="Z35" s="228"/>
      <c r="AA35" s="228"/>
      <c r="AB35" s="228"/>
      <c r="AC35" s="228"/>
      <c r="AD35" s="228"/>
      <c r="AE35" s="228"/>
      <c r="AF35" s="228"/>
      <c r="AG35" s="228"/>
      <c r="AH35" s="228"/>
      <c r="AI35" s="228"/>
      <c r="AJ35" s="228"/>
      <c r="AK35" s="228"/>
      <c r="AL35" s="216"/>
      <c r="AM35" s="201"/>
      <c r="AN35" s="221"/>
      <c r="AO35" s="221"/>
      <c r="AP35" s="221"/>
      <c r="AQ35" s="221"/>
      <c r="AR35" s="221"/>
      <c r="AS35" s="221"/>
      <c r="AT35" s="221"/>
      <c r="AU35" s="17"/>
      <c r="AV35" s="366" t="s">
        <v>34</v>
      </c>
      <c r="AW35" s="367"/>
      <c r="AX35" s="447">
        <f ca="1">C31-12</f>
        <v>15</v>
      </c>
      <c r="AY35" s="448"/>
      <c r="AZ35" s="366" t="s">
        <v>53</v>
      </c>
      <c r="BA35" s="452">
        <f>AVERAGE(G17:H22)*2</f>
        <v>10.666666666666666</v>
      </c>
      <c r="BB35" s="367" t="s">
        <v>53</v>
      </c>
      <c r="BC35" s="415">
        <f>AVERAGE(I17:J22)</f>
        <v>0.99395733047542423</v>
      </c>
      <c r="BD35" s="367" t="s">
        <v>53</v>
      </c>
      <c r="BE35" s="417">
        <f>SUM(U17:V22)/AX31</f>
        <v>7.8125E-2</v>
      </c>
      <c r="BF35" s="25"/>
      <c r="BG35" s="366" t="s">
        <v>34</v>
      </c>
      <c r="BH35" s="367"/>
      <c r="BI35" s="447">
        <f ca="1">C31-18</f>
        <v>9</v>
      </c>
      <c r="BJ35" s="448"/>
      <c r="BK35" s="544" t="s">
        <v>55</v>
      </c>
      <c r="BL35" s="546">
        <f>BA35</f>
        <v>10.666666666666666</v>
      </c>
      <c r="BM35" s="548" t="s">
        <v>55</v>
      </c>
      <c r="BN35" s="550">
        <f>BC35</f>
        <v>0.99395733047542423</v>
      </c>
      <c r="BO35" s="548" t="s">
        <v>55</v>
      </c>
      <c r="BP35" s="542">
        <f>BE35</f>
        <v>7.8125E-2</v>
      </c>
    </row>
    <row r="36" spans="1:69" ht="12" customHeight="1">
      <c r="A36" s="217"/>
      <c r="B36" s="571" t="s">
        <v>131</v>
      </c>
      <c r="C36" s="571"/>
      <c r="D36" s="571"/>
      <c r="E36" s="571"/>
      <c r="F36" s="223"/>
      <c r="G36" s="223"/>
      <c r="H36" s="223"/>
      <c r="I36" s="223"/>
      <c r="J36" s="223"/>
      <c r="K36" s="223"/>
      <c r="L36" s="217"/>
      <c r="M36" s="223"/>
      <c r="N36" s="223"/>
      <c r="O36" s="218"/>
      <c r="P36" s="223"/>
      <c r="Q36" s="223"/>
      <c r="R36" s="223"/>
      <c r="S36" s="223"/>
      <c r="T36" s="223"/>
      <c r="U36" s="224"/>
      <c r="V36" s="220"/>
      <c r="W36" s="220"/>
      <c r="X36" s="220"/>
      <c r="Y36" s="215"/>
      <c r="Z36" s="201"/>
      <c r="AA36" s="216"/>
      <c r="AB36" s="201"/>
      <c r="AC36" s="221"/>
      <c r="AD36" s="221"/>
      <c r="AE36" s="221"/>
      <c r="AF36" s="221"/>
      <c r="AG36" s="221"/>
      <c r="AH36" s="221"/>
      <c r="AI36" s="221"/>
      <c r="AJ36" s="215"/>
      <c r="AK36" s="201"/>
      <c r="AL36" s="216"/>
      <c r="AM36" s="201"/>
      <c r="AN36" s="221"/>
      <c r="AO36" s="221"/>
      <c r="AP36" s="221"/>
      <c r="AQ36" s="221"/>
      <c r="AR36" s="221"/>
      <c r="AS36" s="221"/>
      <c r="AT36" s="221"/>
      <c r="AU36" s="18"/>
      <c r="AV36" s="366"/>
      <c r="AW36" s="367"/>
      <c r="AX36" s="449"/>
      <c r="AY36" s="450"/>
      <c r="AZ36" s="366"/>
      <c r="BA36" s="452"/>
      <c r="BB36" s="367"/>
      <c r="BC36" s="416"/>
      <c r="BD36" s="367"/>
      <c r="BE36" s="417"/>
      <c r="BF36" s="25"/>
      <c r="BG36" s="366"/>
      <c r="BH36" s="367"/>
      <c r="BI36" s="449"/>
      <c r="BJ36" s="450"/>
      <c r="BK36" s="545"/>
      <c r="BL36" s="547"/>
      <c r="BM36" s="549"/>
      <c r="BN36" s="551"/>
      <c r="BO36" s="549"/>
      <c r="BP36" s="543"/>
    </row>
    <row r="37" spans="1:69" ht="12" customHeight="1" thickBot="1">
      <c r="A37" s="217"/>
      <c r="B37" s="571"/>
      <c r="C37" s="571"/>
      <c r="D37" s="571"/>
      <c r="E37" s="571"/>
      <c r="F37" s="223"/>
      <c r="G37" s="223"/>
      <c r="H37" s="223"/>
      <c r="I37" s="223"/>
      <c r="J37" s="223"/>
      <c r="K37" s="223"/>
      <c r="L37" s="563" t="s">
        <v>136</v>
      </c>
      <c r="M37" s="563"/>
      <c r="N37" s="563"/>
      <c r="O37" s="218"/>
      <c r="P37" s="223"/>
      <c r="Q37" s="571" t="s">
        <v>146</v>
      </c>
      <c r="R37" s="571"/>
      <c r="S37" s="571"/>
      <c r="T37" s="571"/>
      <c r="X37" s="36"/>
      <c r="Y37" s="215"/>
      <c r="Z37" s="201"/>
      <c r="AA37" s="216"/>
      <c r="AB37" s="201"/>
      <c r="AC37" s="221"/>
      <c r="AD37" s="221"/>
      <c r="AE37" s="221"/>
      <c r="AF37" s="221"/>
      <c r="AG37" s="221"/>
      <c r="AH37" s="221"/>
      <c r="AI37" s="221"/>
      <c r="AJ37" s="215"/>
      <c r="AK37" s="201"/>
      <c r="AL37" s="216"/>
      <c r="AM37" s="201"/>
      <c r="AN37" s="221"/>
      <c r="AO37" s="221"/>
      <c r="AP37" s="221"/>
      <c r="AQ37" s="221"/>
      <c r="AR37" s="221"/>
      <c r="AS37" s="221"/>
      <c r="AT37" s="221"/>
      <c r="AU37" s="33"/>
      <c r="AV37" s="368" t="s">
        <v>50</v>
      </c>
      <c r="AW37" s="367"/>
      <c r="AX37" s="465">
        <f ca="1">AX33/AX35</f>
        <v>17.333333333333332</v>
      </c>
      <c r="AY37" s="466"/>
      <c r="AZ37" s="366" t="s">
        <v>54</v>
      </c>
      <c r="BA37" s="446">
        <f>BL37</f>
        <v>11.142857142857142</v>
      </c>
      <c r="BB37" s="367" t="s">
        <v>54</v>
      </c>
      <c r="BC37" s="446">
        <f>BN37</f>
        <v>0.99697398534729087</v>
      </c>
      <c r="BD37" s="367" t="s">
        <v>54</v>
      </c>
      <c r="BE37" s="444">
        <f>BP37</f>
        <v>0.11538461538461539</v>
      </c>
      <c r="BF37" s="25"/>
      <c r="BG37" s="368" t="s">
        <v>50</v>
      </c>
      <c r="BH37" s="367"/>
      <c r="BI37" s="465">
        <f ca="1">BI33/BI35</f>
        <v>27.333333333333332</v>
      </c>
      <c r="BJ37" s="466"/>
      <c r="BK37" s="366" t="s">
        <v>54</v>
      </c>
      <c r="BL37" s="452">
        <f>AVERAGE(G23:H29)*2</f>
        <v>11.142857142857142</v>
      </c>
      <c r="BM37" s="367" t="s">
        <v>54</v>
      </c>
      <c r="BN37" s="554">
        <f>AVERAGE(I23:J29)</f>
        <v>0.99697398534729087</v>
      </c>
      <c r="BO37" s="367" t="s">
        <v>54</v>
      </c>
      <c r="BP37" s="417">
        <f>SUM(U23:V29)/BI31</f>
        <v>0.11538461538461539</v>
      </c>
    </row>
    <row r="38" spans="1:69" ht="12" customHeight="1" thickBot="1">
      <c r="A38" s="217"/>
      <c r="B38" s="587" t="s">
        <v>128</v>
      </c>
      <c r="C38" s="578" t="str">
        <f>IF(支援効果集計!E31=0,"",支援効果集計!E31)</f>
        <v>リトム共有</v>
      </c>
      <c r="D38" s="578"/>
      <c r="E38" s="578"/>
      <c r="F38" s="578"/>
      <c r="G38" s="578"/>
      <c r="H38" s="578"/>
      <c r="I38" s="578"/>
      <c r="J38" s="581" t="str">
        <f>IF(支援効果集計!H19=0,"",支援効果集計!H19)</f>
        <v/>
      </c>
      <c r="K38" s="582"/>
      <c r="L38" s="564">
        <v>123</v>
      </c>
      <c r="M38" s="564"/>
      <c r="N38" s="556" t="s">
        <v>132</v>
      </c>
      <c r="O38" s="218"/>
      <c r="P38" s="223"/>
      <c r="Q38" s="571"/>
      <c r="R38" s="571"/>
      <c r="S38" s="571"/>
      <c r="T38" s="571"/>
      <c r="V38" s="280" t="s">
        <v>147</v>
      </c>
      <c r="Y38" s="279" t="s">
        <v>148</v>
      </c>
      <c r="Z38" s="215"/>
      <c r="AA38" s="201"/>
      <c r="AB38" s="279" t="s">
        <v>149</v>
      </c>
      <c r="AC38" s="201"/>
      <c r="AD38" s="221"/>
      <c r="AE38" s="221"/>
      <c r="AF38" s="221"/>
      <c r="AG38" s="221"/>
      <c r="AH38" s="221"/>
      <c r="AI38" s="221"/>
      <c r="AJ38" s="215"/>
      <c r="AK38" s="201"/>
      <c r="AL38" s="216"/>
      <c r="AM38" s="201"/>
      <c r="AN38" s="221"/>
      <c r="AO38" s="221"/>
      <c r="AP38" s="221"/>
      <c r="AQ38" s="221"/>
      <c r="AR38" s="221"/>
      <c r="AS38" s="221"/>
      <c r="AT38" s="221"/>
      <c r="AU38" s="33"/>
      <c r="AV38" s="369"/>
      <c r="AW38" s="370"/>
      <c r="AX38" s="467"/>
      <c r="AY38" s="468"/>
      <c r="AZ38" s="471"/>
      <c r="BA38" s="472"/>
      <c r="BB38" s="469"/>
      <c r="BC38" s="472"/>
      <c r="BD38" s="469"/>
      <c r="BE38" s="470"/>
      <c r="BF38" s="25"/>
      <c r="BG38" s="369"/>
      <c r="BH38" s="370"/>
      <c r="BI38" s="467"/>
      <c r="BJ38" s="468"/>
      <c r="BK38" s="471"/>
      <c r="BL38" s="553"/>
      <c r="BM38" s="469"/>
      <c r="BN38" s="555"/>
      <c r="BO38" s="469"/>
      <c r="BP38" s="552"/>
    </row>
    <row r="39" spans="1:69" ht="12" customHeight="1">
      <c r="A39" s="217"/>
      <c r="B39" s="588"/>
      <c r="C39" s="579"/>
      <c r="D39" s="579"/>
      <c r="E39" s="579"/>
      <c r="F39" s="579"/>
      <c r="G39" s="579"/>
      <c r="H39" s="579"/>
      <c r="I39" s="579"/>
      <c r="J39" s="583"/>
      <c r="K39" s="584"/>
      <c r="L39" s="564"/>
      <c r="M39" s="564"/>
      <c r="N39" s="556"/>
      <c r="O39" s="218"/>
      <c r="P39" s="223"/>
      <c r="R39" s="557"/>
      <c r="S39" s="558"/>
      <c r="T39" s="561" t="s">
        <v>132</v>
      </c>
      <c r="U39" s="223"/>
      <c r="V39" s="557"/>
      <c r="W39" s="558"/>
      <c r="X39" s="561" t="s">
        <v>132</v>
      </c>
      <c r="Y39" s="557"/>
      <c r="Z39" s="558"/>
      <c r="AA39" s="561" t="s">
        <v>132</v>
      </c>
      <c r="AB39" s="557"/>
      <c r="AC39" s="558"/>
      <c r="AD39" s="561" t="s">
        <v>132</v>
      </c>
      <c r="AE39" s="221"/>
      <c r="AF39" s="221"/>
      <c r="AG39" s="221"/>
      <c r="AH39" s="221"/>
      <c r="AI39" s="221"/>
      <c r="AJ39" s="215"/>
      <c r="AK39" s="201"/>
      <c r="AL39" s="216"/>
      <c r="AM39" s="201"/>
      <c r="AN39" s="221"/>
      <c r="AO39" s="221"/>
      <c r="AP39" s="221"/>
      <c r="AQ39" s="221"/>
      <c r="AR39" s="221"/>
      <c r="AS39" s="221"/>
      <c r="AT39" s="221"/>
      <c r="AU39" s="33"/>
      <c r="AV39" s="429" t="s">
        <v>35</v>
      </c>
      <c r="AW39" s="418"/>
      <c r="AX39" s="418"/>
      <c r="AY39" s="418">
        <f ca="1">AY13</f>
        <v>12</v>
      </c>
      <c r="AZ39" s="479"/>
      <c r="BA39" s="479" t="s">
        <v>36</v>
      </c>
      <c r="BB39" s="479"/>
      <c r="BC39" s="479"/>
      <c r="BD39" s="474">
        <v>1.66</v>
      </c>
      <c r="BE39" s="475"/>
      <c r="BF39" s="24"/>
      <c r="BG39" s="429" t="s">
        <v>35</v>
      </c>
      <c r="BH39" s="418"/>
      <c r="BI39" s="418"/>
      <c r="BJ39" s="418">
        <f ca="1">AY13</f>
        <v>12</v>
      </c>
      <c r="BK39" s="479"/>
      <c r="BL39" s="479" t="s">
        <v>36</v>
      </c>
      <c r="BM39" s="479"/>
      <c r="BN39" s="479"/>
      <c r="BO39" s="474">
        <v>1.66</v>
      </c>
      <c r="BP39" s="475"/>
    </row>
    <row r="40" spans="1:69" ht="12" customHeight="1">
      <c r="A40" s="217"/>
      <c r="B40" s="588" t="s">
        <v>129</v>
      </c>
      <c r="C40" s="579" t="str">
        <f>IF(支援効果集計!E32=0,"",支援効果集計!E32)</f>
        <v>重点課題の設定</v>
      </c>
      <c r="D40" s="579"/>
      <c r="E40" s="579"/>
      <c r="F40" s="579"/>
      <c r="G40" s="579"/>
      <c r="H40" s="579"/>
      <c r="I40" s="579"/>
      <c r="J40" s="583" t="str">
        <f>IF(支援効果集計!H20=0,"",支援効果集計!H20)</f>
        <v/>
      </c>
      <c r="K40" s="584"/>
      <c r="L40" s="564">
        <v>2</v>
      </c>
      <c r="M40" s="564"/>
      <c r="N40" s="556" t="s">
        <v>132</v>
      </c>
      <c r="O40" s="218"/>
      <c r="P40" s="223"/>
      <c r="R40" s="559"/>
      <c r="S40" s="560"/>
      <c r="T40" s="562"/>
      <c r="U40" s="223"/>
      <c r="V40" s="559"/>
      <c r="W40" s="560"/>
      <c r="X40" s="562"/>
      <c r="Y40" s="559"/>
      <c r="Z40" s="560"/>
      <c r="AA40" s="562"/>
      <c r="AB40" s="559"/>
      <c r="AC40" s="560"/>
      <c r="AD40" s="562"/>
      <c r="AE40" s="221"/>
      <c r="AF40" s="221"/>
      <c r="AG40" s="221"/>
      <c r="AH40" s="221"/>
      <c r="AI40" s="221"/>
      <c r="AJ40" s="215"/>
      <c r="AK40" s="201"/>
      <c r="AL40" s="216"/>
      <c r="AM40" s="201"/>
      <c r="AN40" s="221"/>
      <c r="AO40" s="221"/>
      <c r="AP40" s="221"/>
      <c r="AQ40" s="221"/>
      <c r="AR40" s="221"/>
      <c r="AS40" s="221"/>
      <c r="AT40" s="221"/>
      <c r="AU40" s="33"/>
      <c r="AV40" s="366"/>
      <c r="AW40" s="367"/>
      <c r="AX40" s="367"/>
      <c r="AY40" s="367"/>
      <c r="AZ40" s="367"/>
      <c r="BA40" s="367"/>
      <c r="BB40" s="367"/>
      <c r="BC40" s="367"/>
      <c r="BD40" s="476"/>
      <c r="BE40" s="477"/>
      <c r="BF40" s="24"/>
      <c r="BG40" s="366"/>
      <c r="BH40" s="367"/>
      <c r="BI40" s="367"/>
      <c r="BJ40" s="367"/>
      <c r="BK40" s="367"/>
      <c r="BL40" s="367"/>
      <c r="BM40" s="367"/>
      <c r="BN40" s="367"/>
      <c r="BO40" s="476"/>
      <c r="BP40" s="477"/>
    </row>
    <row r="41" spans="1:69" ht="12" customHeight="1">
      <c r="A41" s="217"/>
      <c r="B41" s="588"/>
      <c r="C41" s="579"/>
      <c r="D41" s="579"/>
      <c r="E41" s="579"/>
      <c r="F41" s="579"/>
      <c r="G41" s="579"/>
      <c r="H41" s="579"/>
      <c r="I41" s="579"/>
      <c r="J41" s="583"/>
      <c r="K41" s="584"/>
      <c r="L41" s="564"/>
      <c r="M41" s="564"/>
      <c r="N41" s="556"/>
      <c r="O41" s="218"/>
      <c r="P41" s="223"/>
      <c r="Q41" s="223"/>
      <c r="R41" s="223"/>
      <c r="S41" s="223"/>
      <c r="T41" s="223"/>
      <c r="U41" s="225"/>
      <c r="V41" s="225"/>
      <c r="W41" s="225"/>
      <c r="X41" s="225"/>
      <c r="Y41" s="215"/>
      <c r="Z41" s="201"/>
      <c r="AA41" s="216"/>
      <c r="AB41" s="201"/>
      <c r="AC41" s="221"/>
      <c r="AD41" s="221"/>
      <c r="AE41" s="221"/>
      <c r="AF41" s="221"/>
      <c r="AG41" s="221"/>
      <c r="AH41" s="221"/>
      <c r="AI41" s="221"/>
      <c r="AJ41" s="215"/>
      <c r="AK41" s="201"/>
      <c r="AL41" s="216"/>
      <c r="AM41" s="201"/>
      <c r="AN41" s="221"/>
      <c r="AO41" s="221"/>
      <c r="AP41" s="221"/>
      <c r="AQ41" s="221"/>
      <c r="AR41" s="221"/>
      <c r="AS41" s="221"/>
      <c r="AT41" s="221"/>
      <c r="AU41" s="33"/>
      <c r="AV41" s="366" t="s">
        <v>37</v>
      </c>
      <c r="AW41" s="367"/>
      <c r="AX41" s="367"/>
      <c r="AY41" s="484">
        <v>9</v>
      </c>
      <c r="AZ41" s="484"/>
      <c r="BA41" s="367" t="s">
        <v>38</v>
      </c>
      <c r="BB41" s="367"/>
      <c r="BC41" s="367"/>
      <c r="BD41" s="476">
        <f>AX31/12/AVERAGE(W17:X22)</f>
        <v>1.3333333333333333</v>
      </c>
      <c r="BE41" s="477"/>
      <c r="BF41" s="26"/>
      <c r="BG41" s="366" t="s">
        <v>37</v>
      </c>
      <c r="BH41" s="367"/>
      <c r="BI41" s="367"/>
      <c r="BJ41" s="484">
        <v>10</v>
      </c>
      <c r="BK41" s="484"/>
      <c r="BL41" s="367" t="s">
        <v>38</v>
      </c>
      <c r="BM41" s="367"/>
      <c r="BN41" s="367"/>
      <c r="BO41" s="476">
        <f>BI31/12/AVERAGE(W23:X29)</f>
        <v>1.5689655172413792</v>
      </c>
      <c r="BP41" s="477"/>
    </row>
    <row r="42" spans="1:69" ht="12" customHeight="1">
      <c r="A42" s="217"/>
      <c r="B42" s="588" t="s">
        <v>130</v>
      </c>
      <c r="C42" s="579" t="str">
        <f>IF(支援効果集計!E33=0,"",支援効果集計!E33)</f>
        <v>勉強会～話し合ってみよう～</v>
      </c>
      <c r="D42" s="579"/>
      <c r="E42" s="579"/>
      <c r="F42" s="579"/>
      <c r="G42" s="579"/>
      <c r="H42" s="579"/>
      <c r="I42" s="579"/>
      <c r="J42" s="583" t="str">
        <f>IF(支援効果集計!H21=0,"",支援効果集計!H21)</f>
        <v/>
      </c>
      <c r="K42" s="584"/>
      <c r="L42" s="564">
        <v>15</v>
      </c>
      <c r="M42" s="564"/>
      <c r="N42" s="556" t="s">
        <v>132</v>
      </c>
      <c r="O42" s="218"/>
      <c r="P42" s="223"/>
      <c r="Q42" s="281" t="s">
        <v>150</v>
      </c>
      <c r="R42" s="572"/>
      <c r="S42" s="573"/>
      <c r="T42" s="573"/>
      <c r="U42" s="573"/>
      <c r="V42" s="573"/>
      <c r="W42" s="573"/>
      <c r="X42" s="573"/>
      <c r="Y42" s="573"/>
      <c r="Z42" s="573"/>
      <c r="AA42" s="573"/>
      <c r="AB42" s="573"/>
      <c r="AC42" s="573"/>
      <c r="AD42" s="574"/>
      <c r="AF42" s="221"/>
      <c r="AG42" s="221"/>
      <c r="AH42" s="221"/>
      <c r="AI42" s="221"/>
      <c r="AJ42" s="215"/>
      <c r="AK42" s="201"/>
      <c r="AL42" s="216"/>
      <c r="AM42" s="201"/>
      <c r="AN42" s="221"/>
      <c r="AO42" s="221"/>
      <c r="AP42" s="221"/>
      <c r="AQ42" s="221"/>
      <c r="AR42" s="221"/>
      <c r="AS42" s="221"/>
      <c r="AT42" s="221"/>
      <c r="AU42" s="33"/>
      <c r="AV42" s="366"/>
      <c r="AW42" s="367"/>
      <c r="AX42" s="367"/>
      <c r="AY42" s="484"/>
      <c r="AZ42" s="484"/>
      <c r="BA42" s="367"/>
      <c r="BB42" s="367"/>
      <c r="BC42" s="367"/>
      <c r="BD42" s="476"/>
      <c r="BE42" s="477"/>
      <c r="BF42" s="26"/>
      <c r="BG42" s="366"/>
      <c r="BH42" s="367"/>
      <c r="BI42" s="367"/>
      <c r="BJ42" s="484"/>
      <c r="BK42" s="484"/>
      <c r="BL42" s="367"/>
      <c r="BM42" s="367"/>
      <c r="BN42" s="367"/>
      <c r="BO42" s="476"/>
      <c r="BP42" s="477"/>
    </row>
    <row r="43" spans="1:69" ht="12" customHeight="1" thickBot="1">
      <c r="A43" s="217"/>
      <c r="B43" s="589"/>
      <c r="C43" s="580"/>
      <c r="D43" s="580"/>
      <c r="E43" s="580"/>
      <c r="F43" s="580"/>
      <c r="G43" s="580"/>
      <c r="H43" s="580"/>
      <c r="I43" s="580"/>
      <c r="J43" s="585"/>
      <c r="K43" s="586"/>
      <c r="L43" s="564"/>
      <c r="M43" s="564"/>
      <c r="N43" s="556"/>
      <c r="O43" s="218"/>
      <c r="P43" s="223"/>
      <c r="Q43" s="223"/>
      <c r="R43" s="575"/>
      <c r="S43" s="576"/>
      <c r="T43" s="576"/>
      <c r="U43" s="576"/>
      <c r="V43" s="576"/>
      <c r="W43" s="576"/>
      <c r="X43" s="576"/>
      <c r="Y43" s="576"/>
      <c r="Z43" s="576"/>
      <c r="AA43" s="576"/>
      <c r="AB43" s="576"/>
      <c r="AC43" s="576"/>
      <c r="AD43" s="577"/>
      <c r="AF43" s="221"/>
      <c r="AG43" s="221"/>
      <c r="AH43" s="221"/>
      <c r="AI43" s="221"/>
      <c r="AJ43" s="215"/>
      <c r="AK43" s="201"/>
      <c r="AL43" s="216"/>
      <c r="AM43" s="201"/>
      <c r="AN43" s="221"/>
      <c r="AO43" s="221"/>
      <c r="AP43" s="221"/>
      <c r="AQ43" s="221"/>
      <c r="AR43" s="221"/>
      <c r="AS43" s="221"/>
      <c r="AT43" s="221"/>
      <c r="AU43" s="33"/>
      <c r="AV43" s="366" t="s">
        <v>58</v>
      </c>
      <c r="AW43" s="367"/>
      <c r="AX43" s="367"/>
      <c r="AY43" s="367">
        <f ca="1">AY41-AY39</f>
        <v>-3</v>
      </c>
      <c r="AZ43" s="367"/>
      <c r="BA43" s="367" t="s">
        <v>39</v>
      </c>
      <c r="BB43" s="367"/>
      <c r="BC43" s="367"/>
      <c r="BD43" s="367">
        <f>BD41-BD39</f>
        <v>-0.32666666666666666</v>
      </c>
      <c r="BE43" s="488"/>
      <c r="BF43" s="24"/>
      <c r="BG43" s="366" t="s">
        <v>58</v>
      </c>
      <c r="BH43" s="367"/>
      <c r="BI43" s="367"/>
      <c r="BJ43" s="367">
        <f ca="1">BJ41-BJ39</f>
        <v>-2</v>
      </c>
      <c r="BK43" s="367"/>
      <c r="BL43" s="367" t="s">
        <v>39</v>
      </c>
      <c r="BM43" s="367"/>
      <c r="BN43" s="367"/>
      <c r="BO43" s="367">
        <f>BO41-BO39</f>
        <v>-9.1034482758620694E-2</v>
      </c>
      <c r="BP43" s="488"/>
    </row>
    <row r="44" spans="1:69" ht="12" customHeight="1">
      <c r="A44" s="217"/>
      <c r="B44" s="222"/>
      <c r="C44" s="222"/>
      <c r="D44" s="222"/>
      <c r="E44" s="222"/>
      <c r="F44" s="223"/>
      <c r="G44" s="223"/>
      <c r="H44" s="223"/>
      <c r="I44" s="223"/>
      <c r="J44" s="223"/>
      <c r="K44" s="223"/>
      <c r="L44" s="217"/>
      <c r="M44" s="223"/>
      <c r="N44" s="223"/>
      <c r="O44" s="218"/>
      <c r="P44" s="223"/>
      <c r="Q44" s="223"/>
      <c r="R44" s="223"/>
      <c r="S44" s="223"/>
      <c r="T44" s="223"/>
      <c r="U44" s="220"/>
      <c r="V44" s="214"/>
      <c r="W44" s="226"/>
      <c r="X44" s="226"/>
      <c r="Y44" s="215"/>
      <c r="Z44" s="201"/>
      <c r="AA44" s="216"/>
      <c r="AB44" s="201"/>
      <c r="AC44" s="221"/>
      <c r="AD44" s="221"/>
      <c r="AE44" s="221"/>
      <c r="AF44" s="221"/>
      <c r="AG44" s="221"/>
      <c r="AH44" s="221"/>
      <c r="AI44" s="221"/>
      <c r="AJ44" s="215"/>
      <c r="AK44" s="201"/>
      <c r="AL44" s="216"/>
      <c r="AM44" s="201"/>
      <c r="AN44" s="221"/>
      <c r="AO44" s="221"/>
      <c r="AP44" s="221"/>
      <c r="AQ44" s="221"/>
      <c r="AR44" s="221"/>
      <c r="AS44" s="221"/>
      <c r="AT44" s="221"/>
      <c r="AU44" s="33"/>
      <c r="AV44" s="366"/>
      <c r="AW44" s="367"/>
      <c r="AX44" s="367"/>
      <c r="AY44" s="367"/>
      <c r="AZ44" s="367"/>
      <c r="BA44" s="367"/>
      <c r="BB44" s="367"/>
      <c r="BC44" s="367"/>
      <c r="BD44" s="367"/>
      <c r="BE44" s="488"/>
      <c r="BF44" s="24"/>
      <c r="BG44" s="366"/>
      <c r="BH44" s="367"/>
      <c r="BI44" s="367"/>
      <c r="BJ44" s="367"/>
      <c r="BK44" s="367"/>
      <c r="BL44" s="367"/>
      <c r="BM44" s="367"/>
      <c r="BN44" s="367"/>
      <c r="BO44" s="367"/>
      <c r="BP44" s="488"/>
    </row>
    <row r="45" spans="1:69" s="18" customFormat="1" ht="12" customHeight="1">
      <c r="A45" s="59"/>
      <c r="B45" s="35"/>
      <c r="C45" s="35"/>
      <c r="D45" s="35"/>
      <c r="L45" s="35"/>
      <c r="M45" s="59"/>
      <c r="N45" s="35"/>
      <c r="O45" s="35"/>
      <c r="P45" s="35"/>
      <c r="Q45" s="35"/>
      <c r="R45" s="35"/>
      <c r="S45" s="35"/>
      <c r="T45" s="35"/>
      <c r="U45" s="35"/>
      <c r="V45" s="35"/>
      <c r="W45" s="35"/>
      <c r="X45" s="35"/>
      <c r="Y45" s="215"/>
      <c r="Z45" s="201"/>
      <c r="AA45" s="216"/>
      <c r="AB45" s="201"/>
      <c r="AC45" s="221"/>
      <c r="AD45" s="221"/>
      <c r="AE45" s="221"/>
      <c r="AF45" s="221"/>
      <c r="AG45" s="221"/>
      <c r="AH45" s="221"/>
      <c r="AI45" s="221"/>
      <c r="AJ45" s="215"/>
      <c r="AK45" s="201"/>
      <c r="AL45" s="216"/>
      <c r="AM45" s="201"/>
      <c r="AN45" s="221"/>
      <c r="AO45" s="221"/>
      <c r="AP45" s="221"/>
      <c r="AQ45" s="221"/>
      <c r="AR45" s="221"/>
      <c r="AS45" s="221"/>
      <c r="AT45" s="221"/>
      <c r="AU45" s="33"/>
      <c r="AV45" s="368" t="s">
        <v>40</v>
      </c>
      <c r="AW45" s="367"/>
      <c r="AX45" s="367"/>
      <c r="AY45" s="367">
        <f ca="1">(AY41*AY47)-AX29</f>
        <v>-81</v>
      </c>
      <c r="AZ45" s="367"/>
      <c r="BA45" s="367" t="s">
        <v>41</v>
      </c>
      <c r="BB45" s="367"/>
      <c r="BC45" s="367"/>
      <c r="BD45" s="465">
        <f>AX31/BD41</f>
        <v>48</v>
      </c>
      <c r="BE45" s="489"/>
      <c r="BF45" s="27"/>
      <c r="BG45" s="368" t="s">
        <v>40</v>
      </c>
      <c r="BH45" s="367"/>
      <c r="BI45" s="367"/>
      <c r="BJ45" s="367">
        <f ca="1">(BJ41*BJ47)-BI29</f>
        <v>-54</v>
      </c>
      <c r="BK45" s="367"/>
      <c r="BL45" s="367" t="s">
        <v>41</v>
      </c>
      <c r="BM45" s="367"/>
      <c r="BN45" s="367"/>
      <c r="BO45" s="465">
        <f>BI31/BO41</f>
        <v>49.714285714285715</v>
      </c>
      <c r="BP45" s="489"/>
      <c r="BQ45" s="21"/>
    </row>
    <row r="46" spans="1:69" ht="12" customHeight="1" thickBot="1">
      <c r="A46" s="217"/>
      <c r="B46" s="201"/>
      <c r="C46" s="216"/>
      <c r="D46" s="220"/>
      <c r="L46" s="220"/>
      <c r="M46" s="217"/>
      <c r="N46" s="201"/>
      <c r="O46" s="216"/>
      <c r="P46" s="220"/>
      <c r="Q46" s="220"/>
      <c r="R46" s="220"/>
      <c r="S46" s="219"/>
      <c r="T46" s="201"/>
      <c r="U46" s="220"/>
      <c r="V46" s="214"/>
      <c r="W46" s="201"/>
      <c r="X46" s="220"/>
      <c r="Y46" s="215"/>
      <c r="Z46" s="201"/>
      <c r="AA46" s="216"/>
      <c r="AB46" s="201"/>
      <c r="AC46" s="221"/>
      <c r="AD46" s="221"/>
      <c r="AE46" s="221"/>
      <c r="AF46" s="221"/>
      <c r="AG46" s="221"/>
      <c r="AH46" s="221"/>
      <c r="AI46" s="221"/>
      <c r="AJ46" s="215"/>
      <c r="AK46" s="201"/>
      <c r="AL46" s="216"/>
      <c r="AM46" s="201"/>
      <c r="AN46" s="221"/>
      <c r="AO46" s="221"/>
      <c r="AP46" s="221"/>
      <c r="AQ46" s="221"/>
      <c r="AR46" s="221"/>
      <c r="AS46" s="221"/>
      <c r="AT46" s="221"/>
      <c r="AU46" s="33"/>
      <c r="AV46" s="369"/>
      <c r="AW46" s="370"/>
      <c r="AX46" s="370"/>
      <c r="AY46" s="370"/>
      <c r="AZ46" s="370"/>
      <c r="BA46" s="370"/>
      <c r="BB46" s="370"/>
      <c r="BC46" s="370"/>
      <c r="BD46" s="467"/>
      <c r="BE46" s="496"/>
      <c r="BF46" s="27"/>
      <c r="BG46" s="369"/>
      <c r="BH46" s="370"/>
      <c r="BI46" s="370"/>
      <c r="BJ46" s="370"/>
      <c r="BK46" s="370"/>
      <c r="BL46" s="370"/>
      <c r="BM46" s="370"/>
      <c r="BN46" s="370"/>
      <c r="BO46" s="467"/>
      <c r="BP46" s="496"/>
    </row>
    <row r="47" spans="1:69" ht="12" customHeight="1">
      <c r="A47" s="217"/>
      <c r="B47" s="201"/>
      <c r="C47" s="216"/>
      <c r="D47" s="220"/>
      <c r="L47" s="220"/>
      <c r="M47" s="217"/>
      <c r="N47" s="201"/>
      <c r="O47" s="216"/>
      <c r="P47" s="220"/>
      <c r="Q47" s="220"/>
      <c r="R47" s="220"/>
      <c r="S47" s="219"/>
      <c r="T47" s="201"/>
      <c r="U47" s="220"/>
      <c r="V47" s="214"/>
      <c r="W47" s="216"/>
      <c r="X47" s="220"/>
      <c r="Y47" s="215"/>
      <c r="Z47" s="201"/>
      <c r="AA47" s="216"/>
      <c r="AB47" s="201"/>
      <c r="AC47" s="221"/>
      <c r="AD47" s="221"/>
      <c r="AE47" s="221"/>
      <c r="AF47" s="221"/>
      <c r="AG47" s="221"/>
      <c r="AH47" s="221"/>
      <c r="AI47" s="221"/>
      <c r="AJ47" s="215"/>
      <c r="AK47" s="201"/>
      <c r="AL47" s="216"/>
      <c r="AM47" s="201"/>
      <c r="AN47" s="221"/>
      <c r="AO47" s="221"/>
      <c r="AP47" s="221"/>
      <c r="AQ47" s="221"/>
      <c r="AR47" s="221"/>
      <c r="AS47" s="221"/>
      <c r="AT47" s="221"/>
      <c r="AU47" s="33"/>
      <c r="AV47" s="429" t="s">
        <v>42</v>
      </c>
      <c r="AW47" s="418"/>
      <c r="AX47" s="418"/>
      <c r="AY47" s="418">
        <f ca="1">C31</f>
        <v>27</v>
      </c>
      <c r="AZ47" s="418"/>
      <c r="BA47" s="418" t="s">
        <v>43</v>
      </c>
      <c r="BB47" s="418"/>
      <c r="BC47" s="418"/>
      <c r="BD47" s="491">
        <f ca="1">AY39*AY47*AY49*1.015</f>
        <v>4720785.3</v>
      </c>
      <c r="BE47" s="492"/>
      <c r="BF47" s="28"/>
      <c r="BG47" s="429" t="s">
        <v>42</v>
      </c>
      <c r="BH47" s="418"/>
      <c r="BI47" s="418"/>
      <c r="BJ47" s="418">
        <f ca="1">C31</f>
        <v>27</v>
      </c>
      <c r="BK47" s="418"/>
      <c r="BL47" s="418" t="s">
        <v>43</v>
      </c>
      <c r="BM47" s="418"/>
      <c r="BN47" s="418"/>
      <c r="BO47" s="491">
        <f ca="1">BJ39*BJ47*BJ49*1.015</f>
        <v>4720785.3</v>
      </c>
      <c r="BP47" s="492"/>
    </row>
    <row r="48" spans="1:69" ht="12" customHeight="1">
      <c r="A48" s="217"/>
      <c r="B48" s="201"/>
      <c r="C48" s="216"/>
      <c r="D48" s="220"/>
      <c r="L48" s="220"/>
      <c r="M48" s="217"/>
      <c r="N48" s="201"/>
      <c r="O48" s="216"/>
      <c r="P48" s="220"/>
      <c r="Q48" s="220"/>
      <c r="R48" s="220"/>
      <c r="S48" s="219"/>
      <c r="T48" s="201"/>
      <c r="U48" s="220"/>
      <c r="V48" s="214"/>
      <c r="W48" s="216"/>
      <c r="X48" s="220"/>
      <c r="Y48" s="215"/>
      <c r="Z48" s="201"/>
      <c r="AA48" s="216"/>
      <c r="AB48" s="201"/>
      <c r="AC48" s="221"/>
      <c r="AD48" s="221"/>
      <c r="AE48" s="221"/>
      <c r="AF48" s="221"/>
      <c r="AG48" s="221"/>
      <c r="AH48" s="221"/>
      <c r="AI48" s="221"/>
      <c r="AJ48" s="215"/>
      <c r="AK48" s="201"/>
      <c r="AL48" s="216"/>
      <c r="AM48" s="201"/>
      <c r="AN48" s="221"/>
      <c r="AO48" s="221"/>
      <c r="AP48" s="221"/>
      <c r="AQ48" s="221"/>
      <c r="AR48" s="221"/>
      <c r="AS48" s="221"/>
      <c r="AT48" s="221"/>
      <c r="AU48" s="33"/>
      <c r="AV48" s="366"/>
      <c r="AW48" s="367"/>
      <c r="AX48" s="367"/>
      <c r="AY48" s="367"/>
      <c r="AZ48" s="367"/>
      <c r="BA48" s="367"/>
      <c r="BB48" s="367"/>
      <c r="BC48" s="367"/>
      <c r="BD48" s="493"/>
      <c r="BE48" s="494"/>
      <c r="BF48" s="28"/>
      <c r="BG48" s="366"/>
      <c r="BH48" s="367"/>
      <c r="BI48" s="367"/>
      <c r="BJ48" s="367"/>
      <c r="BK48" s="367"/>
      <c r="BL48" s="367"/>
      <c r="BM48" s="367"/>
      <c r="BN48" s="367"/>
      <c r="BO48" s="493"/>
      <c r="BP48" s="494"/>
    </row>
    <row r="49" spans="1:69" ht="12" customHeight="1">
      <c r="A49" s="217"/>
      <c r="B49" s="201"/>
      <c r="C49" s="216"/>
      <c r="D49" s="220"/>
      <c r="L49" s="220"/>
      <c r="M49" s="217"/>
      <c r="N49" s="201"/>
      <c r="O49" s="216"/>
      <c r="P49" s="220"/>
      <c r="Q49" s="220"/>
      <c r="R49" s="220"/>
      <c r="S49" s="219"/>
      <c r="T49" s="201"/>
      <c r="U49" s="220"/>
      <c r="V49" s="214"/>
      <c r="W49" s="216"/>
      <c r="X49" s="220"/>
      <c r="Y49" s="215"/>
      <c r="Z49" s="201"/>
      <c r="AA49" s="216"/>
      <c r="AB49" s="201"/>
      <c r="AC49" s="221"/>
      <c r="AD49" s="221"/>
      <c r="AE49" s="221"/>
      <c r="AF49" s="221"/>
      <c r="AG49" s="221"/>
      <c r="AH49" s="221"/>
      <c r="AI49" s="221"/>
      <c r="AJ49" s="215"/>
      <c r="AK49" s="201"/>
      <c r="AL49" s="216"/>
      <c r="AM49" s="201"/>
      <c r="AN49" s="221"/>
      <c r="AO49" s="221"/>
      <c r="AP49" s="221"/>
      <c r="AQ49" s="221"/>
      <c r="AR49" s="221"/>
      <c r="AS49" s="221"/>
      <c r="AT49" s="221"/>
      <c r="AU49" s="16"/>
      <c r="AV49" s="366" t="s">
        <v>44</v>
      </c>
      <c r="AW49" s="367"/>
      <c r="AX49" s="367"/>
      <c r="AY49" s="497">
        <v>14355</v>
      </c>
      <c r="AZ49" s="497"/>
      <c r="BA49" s="367" t="s">
        <v>60</v>
      </c>
      <c r="BB49" s="367"/>
      <c r="BC49" s="367"/>
      <c r="BD49" s="493">
        <f ca="1">AY41*AY47*AY51</f>
        <v>3488265</v>
      </c>
      <c r="BE49" s="494"/>
      <c r="BF49" s="28"/>
      <c r="BG49" s="366" t="s">
        <v>44</v>
      </c>
      <c r="BH49" s="367"/>
      <c r="BI49" s="367"/>
      <c r="BJ49" s="497">
        <v>14355</v>
      </c>
      <c r="BK49" s="497"/>
      <c r="BL49" s="367" t="s">
        <v>60</v>
      </c>
      <c r="BM49" s="367"/>
      <c r="BN49" s="367"/>
      <c r="BO49" s="493">
        <f ca="1">BJ41*BJ47*BJ51</f>
        <v>3875850</v>
      </c>
      <c r="BP49" s="494"/>
      <c r="BQ49" s="18"/>
    </row>
    <row r="50" spans="1:69" ht="12" customHeight="1">
      <c r="A50" s="217"/>
      <c r="B50" s="201"/>
      <c r="C50" s="216"/>
      <c r="D50" s="220"/>
      <c r="L50" s="220"/>
      <c r="M50" s="217"/>
      <c r="N50" s="201"/>
      <c r="O50" s="216"/>
      <c r="P50" s="220"/>
      <c r="Q50" s="220"/>
      <c r="R50" s="220"/>
      <c r="S50" s="219"/>
      <c r="T50" s="201"/>
      <c r="U50" s="220"/>
      <c r="V50" s="214"/>
      <c r="W50" s="216"/>
      <c r="X50" s="220"/>
      <c r="Y50" s="215"/>
      <c r="Z50" s="201"/>
      <c r="AA50" s="216"/>
      <c r="AB50" s="201"/>
      <c r="AC50" s="221"/>
      <c r="AD50" s="221"/>
      <c r="AE50" s="221"/>
      <c r="AF50" s="221"/>
      <c r="AG50" s="221"/>
      <c r="AH50" s="221"/>
      <c r="AI50" s="221"/>
      <c r="AJ50" s="215"/>
      <c r="AK50" s="201"/>
      <c r="AL50" s="216"/>
      <c r="AM50" s="201"/>
      <c r="AN50" s="221"/>
      <c r="AO50" s="221"/>
      <c r="AP50" s="221"/>
      <c r="AQ50" s="221"/>
      <c r="AR50" s="221"/>
      <c r="AS50" s="221"/>
      <c r="AT50" s="221"/>
      <c r="AU50" s="16"/>
      <c r="AV50" s="366"/>
      <c r="AW50" s="367"/>
      <c r="AX50" s="367"/>
      <c r="AY50" s="497"/>
      <c r="AZ50" s="497"/>
      <c r="BA50" s="367"/>
      <c r="BB50" s="367"/>
      <c r="BC50" s="367"/>
      <c r="BD50" s="493"/>
      <c r="BE50" s="494"/>
      <c r="BF50" s="28"/>
      <c r="BG50" s="366"/>
      <c r="BH50" s="367"/>
      <c r="BI50" s="367"/>
      <c r="BJ50" s="497"/>
      <c r="BK50" s="497"/>
      <c r="BL50" s="367"/>
      <c r="BM50" s="367"/>
      <c r="BN50" s="367"/>
      <c r="BO50" s="493"/>
      <c r="BP50" s="494"/>
    </row>
    <row r="51" spans="1:69" ht="12" customHeight="1">
      <c r="A51" s="217"/>
      <c r="B51" s="201"/>
      <c r="C51" s="216"/>
      <c r="D51" s="220"/>
      <c r="E51" s="220"/>
      <c r="F51" s="220"/>
      <c r="G51" s="219"/>
      <c r="H51" s="201"/>
      <c r="I51" s="220"/>
      <c r="J51" s="214"/>
      <c r="K51" s="216"/>
      <c r="L51" s="220"/>
      <c r="M51" s="217"/>
      <c r="N51" s="201"/>
      <c r="O51" s="216"/>
      <c r="P51" s="220"/>
      <c r="Q51" s="220"/>
      <c r="R51" s="220"/>
      <c r="S51" s="219"/>
      <c r="T51" s="201"/>
      <c r="U51" s="220"/>
      <c r="V51" s="214"/>
      <c r="W51" s="216"/>
      <c r="X51" s="220"/>
      <c r="Y51" s="215"/>
      <c r="Z51" s="201"/>
      <c r="AA51" s="216"/>
      <c r="AB51" s="201"/>
      <c r="AC51" s="221"/>
      <c r="AD51" s="221"/>
      <c r="AE51" s="221"/>
      <c r="AF51" s="221"/>
      <c r="AG51" s="221"/>
      <c r="AH51" s="221"/>
      <c r="AI51" s="221"/>
      <c r="AJ51" s="215"/>
      <c r="AK51" s="201"/>
      <c r="AL51" s="216"/>
      <c r="AM51" s="201"/>
      <c r="AN51" s="222"/>
      <c r="AO51" s="222"/>
      <c r="AP51" s="222"/>
      <c r="AQ51" s="222"/>
      <c r="AR51" s="222"/>
      <c r="AS51" s="222"/>
      <c r="AT51" s="222"/>
      <c r="AU51" s="16"/>
      <c r="AV51" s="366" t="s">
        <v>45</v>
      </c>
      <c r="AW51" s="367"/>
      <c r="AX51" s="367"/>
      <c r="AY51" s="497">
        <f>AY25</f>
        <v>14355</v>
      </c>
      <c r="AZ51" s="497"/>
      <c r="BA51" s="367" t="s">
        <v>59</v>
      </c>
      <c r="BB51" s="367"/>
      <c r="BC51" s="367"/>
      <c r="BD51" s="499">
        <f ca="1">BD49-BD47</f>
        <v>-1232520.2999999998</v>
      </c>
      <c r="BE51" s="500"/>
      <c r="BF51" s="28"/>
      <c r="BG51" s="366" t="s">
        <v>45</v>
      </c>
      <c r="BH51" s="367"/>
      <c r="BI51" s="367"/>
      <c r="BJ51" s="497">
        <f>AY25</f>
        <v>14355</v>
      </c>
      <c r="BK51" s="497"/>
      <c r="BL51" s="367" t="s">
        <v>59</v>
      </c>
      <c r="BM51" s="367"/>
      <c r="BN51" s="367"/>
      <c r="BO51" s="499">
        <f ca="1">BO49-BO47</f>
        <v>-844935.29999999981</v>
      </c>
      <c r="BP51" s="500"/>
    </row>
    <row r="52" spans="1:69" ht="12" customHeight="1" thickBot="1">
      <c r="A52" s="217"/>
      <c r="B52" s="201"/>
      <c r="C52" s="216"/>
      <c r="D52" s="220"/>
      <c r="E52" s="220"/>
      <c r="F52" s="220"/>
      <c r="G52" s="219"/>
      <c r="H52" s="201"/>
      <c r="I52" s="220"/>
      <c r="J52" s="214"/>
      <c r="K52" s="216"/>
      <c r="L52" s="220"/>
      <c r="M52" s="217"/>
      <c r="N52" s="201"/>
      <c r="O52" s="216"/>
      <c r="P52" s="220"/>
      <c r="Q52" s="220"/>
      <c r="R52" s="220"/>
      <c r="S52" s="219"/>
      <c r="T52" s="201"/>
      <c r="U52" s="220"/>
      <c r="V52" s="214"/>
      <c r="W52" s="216"/>
      <c r="X52" s="220"/>
      <c r="Y52" s="215"/>
      <c r="Z52" s="201"/>
      <c r="AA52" s="216"/>
      <c r="AB52" s="201"/>
      <c r="AC52" s="227"/>
      <c r="AD52" s="227"/>
      <c r="AE52" s="227"/>
      <c r="AF52" s="227"/>
      <c r="AG52" s="227"/>
      <c r="AH52" s="227"/>
      <c r="AI52" s="227"/>
      <c r="AJ52" s="215"/>
      <c r="AK52" s="201"/>
      <c r="AL52" s="216"/>
      <c r="AM52" s="201"/>
      <c r="AN52" s="222"/>
      <c r="AO52" s="222"/>
      <c r="AP52" s="222"/>
      <c r="AQ52" s="222"/>
      <c r="AR52" s="222"/>
      <c r="AS52" s="222"/>
      <c r="AT52" s="222"/>
      <c r="AU52" s="16"/>
      <c r="AV52" s="471"/>
      <c r="AW52" s="469"/>
      <c r="AX52" s="469"/>
      <c r="AY52" s="498"/>
      <c r="AZ52" s="498"/>
      <c r="BA52" s="469"/>
      <c r="BB52" s="469"/>
      <c r="BC52" s="469"/>
      <c r="BD52" s="501"/>
      <c r="BE52" s="502"/>
      <c r="BF52" s="28"/>
      <c r="BG52" s="471"/>
      <c r="BH52" s="469"/>
      <c r="BI52" s="469"/>
      <c r="BJ52" s="498"/>
      <c r="BK52" s="498"/>
      <c r="BL52" s="469"/>
      <c r="BM52" s="469"/>
      <c r="BN52" s="469"/>
      <c r="BO52" s="501"/>
      <c r="BP52" s="502"/>
    </row>
    <row r="53" spans="1:69" ht="12" customHeight="1">
      <c r="A53" s="36"/>
      <c r="B53" s="220"/>
      <c r="C53" s="220"/>
      <c r="D53" s="220"/>
      <c r="E53" s="220"/>
      <c r="F53" s="220"/>
      <c r="G53" s="220"/>
      <c r="H53" s="220"/>
      <c r="I53" s="220"/>
      <c r="J53" s="220"/>
      <c r="K53" s="220"/>
      <c r="L53" s="220"/>
      <c r="M53" s="220"/>
      <c r="N53" s="220"/>
      <c r="O53" s="220"/>
      <c r="P53" s="220"/>
      <c r="Q53" s="220"/>
      <c r="R53" s="220"/>
      <c r="S53" s="36"/>
      <c r="T53" s="36"/>
      <c r="U53" s="36"/>
      <c r="V53" s="36"/>
      <c r="W53" s="229"/>
      <c r="X53" s="201"/>
      <c r="Y53" s="230"/>
      <c r="Z53" s="34"/>
      <c r="AA53" s="34"/>
      <c r="AB53" s="34"/>
      <c r="AC53" s="34"/>
      <c r="AD53" s="34"/>
      <c r="AE53" s="34"/>
      <c r="AF53" s="34"/>
      <c r="AG53" s="34"/>
      <c r="AH53" s="229"/>
      <c r="AI53" s="201"/>
      <c r="AJ53" s="230"/>
      <c r="AK53" s="34"/>
      <c r="AL53" s="34"/>
      <c r="AM53" s="34"/>
      <c r="AN53" s="34"/>
      <c r="AO53" s="34"/>
      <c r="AP53" s="34"/>
      <c r="AQ53" s="34"/>
      <c r="AR53" s="34"/>
      <c r="AS53" s="34"/>
      <c r="AT53" s="34"/>
      <c r="AU53" s="34"/>
      <c r="AV53" s="82"/>
      <c r="AW53" s="82"/>
      <c r="AX53" s="29"/>
      <c r="AY53" s="30"/>
      <c r="AZ53" s="30"/>
      <c r="BA53" s="24"/>
      <c r="BB53" s="24"/>
      <c r="BC53" s="24"/>
      <c r="BD53" s="28"/>
      <c r="BE53" s="28"/>
      <c r="BF53" s="39"/>
    </row>
    <row r="54" spans="1:69" ht="12" customHeight="1">
      <c r="A54" s="36"/>
      <c r="B54" s="37"/>
      <c r="C54" s="37"/>
      <c r="E54" s="37"/>
      <c r="F54" s="37"/>
      <c r="G54" s="37"/>
      <c r="H54" s="37"/>
      <c r="I54" s="37"/>
      <c r="J54" s="37"/>
      <c r="K54" s="37"/>
      <c r="L54" s="37"/>
      <c r="M54" s="37"/>
      <c r="N54" s="37"/>
      <c r="O54" s="37"/>
      <c r="P54" s="37"/>
      <c r="Q54" s="37"/>
      <c r="R54" s="37"/>
      <c r="S54" s="38"/>
      <c r="T54" s="38"/>
      <c r="U54" s="38"/>
      <c r="V54" s="38"/>
      <c r="W54" s="38"/>
      <c r="X54" s="38"/>
      <c r="Y54" s="3"/>
      <c r="Z54" s="8"/>
      <c r="AA54" s="9"/>
      <c r="AB54" s="10"/>
      <c r="AC54" s="10"/>
      <c r="AD54" s="10"/>
      <c r="AE54" s="10"/>
      <c r="AF54" s="10"/>
      <c r="AG54" s="10"/>
      <c r="AH54" s="10"/>
      <c r="AI54" s="10"/>
      <c r="AJ54" s="3"/>
      <c r="AK54" s="8"/>
      <c r="AL54" s="9"/>
      <c r="AM54" s="10"/>
      <c r="AN54" s="10"/>
      <c r="AO54" s="10"/>
      <c r="AP54" s="10"/>
      <c r="AQ54" s="10"/>
      <c r="AR54" s="10"/>
      <c r="AS54" s="10"/>
      <c r="AT54" s="10"/>
      <c r="AU54" s="34"/>
      <c r="AV54" s="34"/>
      <c r="AW54" s="39"/>
      <c r="AX54" s="40"/>
      <c r="AY54" s="40"/>
      <c r="AZ54" s="30"/>
      <c r="BA54" s="24"/>
      <c r="BB54" s="24"/>
      <c r="BC54" s="24"/>
      <c r="BD54" s="28"/>
      <c r="BE54" s="28"/>
      <c r="BF54" s="39"/>
    </row>
    <row r="55" spans="1:69" ht="12" customHeight="1">
      <c r="A55" s="36"/>
      <c r="B55" s="37"/>
      <c r="C55" s="37"/>
      <c r="D55" s="37"/>
      <c r="E55" s="37"/>
      <c r="F55" s="37"/>
      <c r="G55" s="37"/>
      <c r="H55" s="37"/>
      <c r="I55" s="37"/>
      <c r="J55" s="37"/>
      <c r="K55" s="37"/>
      <c r="L55" s="37"/>
      <c r="M55" s="37"/>
      <c r="N55" s="37"/>
      <c r="O55" s="37"/>
      <c r="P55" s="37"/>
      <c r="Q55" s="37"/>
      <c r="R55" s="37"/>
      <c r="S55" s="38"/>
      <c r="T55" s="38"/>
      <c r="U55" s="38"/>
      <c r="V55" s="38"/>
      <c r="W55" s="38"/>
      <c r="X55" s="38"/>
      <c r="Y55" s="3"/>
      <c r="Z55" s="8"/>
      <c r="AA55" s="9"/>
      <c r="AB55" s="10"/>
      <c r="AC55" s="10"/>
      <c r="AD55" s="10"/>
      <c r="AE55" s="10"/>
      <c r="AF55" s="10"/>
      <c r="AG55" s="10"/>
      <c r="AH55" s="10"/>
      <c r="AI55" s="10"/>
      <c r="AJ55" s="3"/>
      <c r="AK55" s="8"/>
      <c r="AL55" s="9"/>
      <c r="AM55" s="10"/>
      <c r="AN55" s="10"/>
      <c r="AO55" s="10"/>
      <c r="AP55" s="10"/>
      <c r="AQ55" s="10"/>
      <c r="AR55" s="10"/>
      <c r="AS55" s="10"/>
      <c r="AT55" s="10"/>
      <c r="AU55" s="34"/>
      <c r="AV55" s="34"/>
      <c r="AW55" s="39"/>
      <c r="AX55" s="40"/>
      <c r="AY55" s="40"/>
      <c r="AZ55" s="30"/>
      <c r="BA55" s="24"/>
      <c r="BB55" s="24"/>
      <c r="BC55" s="24"/>
      <c r="BD55" s="28"/>
      <c r="BE55" s="28"/>
      <c r="BF55" s="39"/>
    </row>
    <row r="56" spans="1:69" ht="12" customHeight="1">
      <c r="A56" s="36"/>
      <c r="B56" s="37"/>
      <c r="C56" s="37"/>
      <c r="D56" s="37"/>
      <c r="E56" s="37"/>
      <c r="F56" s="37"/>
      <c r="G56" s="37"/>
      <c r="H56" s="37"/>
      <c r="I56" s="37"/>
      <c r="J56" s="37"/>
      <c r="K56" s="37"/>
      <c r="L56" s="37"/>
      <c r="M56" s="37"/>
      <c r="N56" s="37"/>
      <c r="O56" s="37"/>
      <c r="P56" s="37"/>
      <c r="Q56" s="37"/>
      <c r="R56" s="37"/>
      <c r="S56" s="38"/>
      <c r="T56" s="38"/>
      <c r="U56" s="38"/>
      <c r="V56" s="38"/>
      <c r="W56" s="38"/>
      <c r="X56" s="38"/>
      <c r="Y56" s="3"/>
      <c r="Z56" s="8"/>
      <c r="AA56" s="9"/>
      <c r="AB56" s="10"/>
      <c r="AC56" s="10"/>
      <c r="AD56" s="10"/>
      <c r="AE56" s="10"/>
      <c r="AF56" s="10"/>
      <c r="AG56" s="10"/>
      <c r="AH56" s="10"/>
      <c r="AI56" s="10"/>
      <c r="AJ56" s="3"/>
      <c r="AK56" s="8"/>
      <c r="AL56" s="9"/>
      <c r="AM56" s="10"/>
      <c r="AN56" s="10"/>
      <c r="AO56" s="10"/>
      <c r="AP56" s="10"/>
      <c r="AQ56" s="10"/>
      <c r="AR56" s="10"/>
      <c r="AS56" s="10"/>
      <c r="AT56" s="10"/>
      <c r="AU56" s="34"/>
      <c r="AV56" s="34"/>
      <c r="AW56" s="39"/>
      <c r="AX56" s="40"/>
      <c r="AY56" s="40"/>
      <c r="AZ56" s="30"/>
      <c r="BA56" s="24"/>
      <c r="BB56" s="24"/>
      <c r="BC56" s="24"/>
      <c r="BD56" s="28"/>
      <c r="BE56" s="28"/>
      <c r="BF56" s="39"/>
    </row>
    <row r="57" spans="1:69" ht="12" customHeight="1">
      <c r="A57" s="36"/>
      <c r="B57" s="37"/>
      <c r="C57" s="37"/>
      <c r="D57" s="37"/>
      <c r="E57" s="37"/>
      <c r="F57" s="37"/>
      <c r="G57" s="37"/>
      <c r="H57" s="37"/>
      <c r="I57" s="37"/>
      <c r="J57" s="37"/>
      <c r="K57" s="37"/>
      <c r="L57" s="37"/>
      <c r="M57" s="37"/>
      <c r="N57" s="37"/>
      <c r="O57" s="37"/>
      <c r="P57" s="37"/>
      <c r="Q57" s="37"/>
      <c r="R57" s="37"/>
      <c r="S57" s="38"/>
      <c r="T57" s="38"/>
      <c r="U57" s="38"/>
      <c r="V57" s="38"/>
      <c r="W57" s="38"/>
      <c r="X57" s="38"/>
      <c r="Y57" s="3"/>
      <c r="Z57" s="8"/>
      <c r="AA57" s="9"/>
      <c r="AB57" s="10"/>
      <c r="AC57" s="10"/>
      <c r="AD57" s="10"/>
      <c r="AE57" s="10"/>
      <c r="AF57" s="10"/>
      <c r="AG57" s="10"/>
      <c r="AH57" s="10"/>
      <c r="AI57" s="10"/>
      <c r="AJ57" s="3"/>
      <c r="AK57" s="8"/>
      <c r="AL57" s="9"/>
      <c r="AM57" s="10"/>
      <c r="AN57" s="10"/>
      <c r="AO57" s="10"/>
      <c r="AP57" s="10"/>
      <c r="AQ57" s="10"/>
      <c r="AR57" s="10"/>
      <c r="AS57" s="10"/>
      <c r="AT57" s="10"/>
      <c r="AU57" s="39"/>
      <c r="AV57" s="34"/>
      <c r="AW57" s="39"/>
      <c r="AX57" s="40"/>
      <c r="AY57" s="40"/>
      <c r="AZ57" s="30"/>
      <c r="BA57" s="24"/>
      <c r="BB57" s="24"/>
      <c r="BC57" s="24"/>
      <c r="BD57" s="28"/>
      <c r="BE57" s="28"/>
      <c r="BF57" s="39"/>
    </row>
    <row r="58" spans="1:69" ht="12" customHeight="1">
      <c r="A58" s="36"/>
      <c r="B58" s="37"/>
      <c r="C58" s="37"/>
      <c r="D58" s="37"/>
      <c r="E58" s="37"/>
      <c r="F58" s="37"/>
      <c r="G58" s="37"/>
      <c r="H58" s="37"/>
      <c r="I58" s="37"/>
      <c r="J58" s="37"/>
      <c r="K58" s="37"/>
      <c r="L58" s="37"/>
      <c r="M58" s="37"/>
      <c r="N58" s="37"/>
      <c r="O58" s="37"/>
      <c r="P58" s="37"/>
      <c r="Q58" s="37"/>
      <c r="R58" s="37"/>
      <c r="S58" s="38"/>
      <c r="T58" s="38"/>
      <c r="U58" s="38"/>
      <c r="V58" s="38"/>
      <c r="W58" s="38"/>
      <c r="X58" s="38"/>
      <c r="Y58" s="3"/>
      <c r="Z58" s="8"/>
      <c r="AA58" s="9"/>
      <c r="AB58" s="10"/>
      <c r="AC58" s="10"/>
      <c r="AD58" s="10"/>
      <c r="AE58" s="10"/>
      <c r="AF58" s="10"/>
      <c r="AG58" s="10"/>
      <c r="AH58" s="10"/>
      <c r="AI58" s="10"/>
      <c r="AJ58" s="3"/>
      <c r="AK58" s="8"/>
      <c r="AL58" s="9"/>
      <c r="AM58" s="10"/>
      <c r="AN58" s="10"/>
      <c r="AO58" s="10"/>
      <c r="AP58" s="10"/>
      <c r="AQ58" s="10"/>
      <c r="AR58" s="10"/>
      <c r="AS58" s="10"/>
      <c r="AT58" s="10"/>
      <c r="AU58" s="34"/>
      <c r="AV58" s="34"/>
      <c r="AW58" s="39"/>
      <c r="AX58" s="40"/>
      <c r="AY58" s="40"/>
      <c r="AZ58" s="30"/>
      <c r="BA58" s="24"/>
      <c r="BB58" s="24"/>
      <c r="BC58" s="24"/>
      <c r="BD58" s="28"/>
      <c r="BE58" s="28"/>
      <c r="BF58" s="39"/>
    </row>
    <row r="59" spans="1:69" ht="12" customHeight="1">
      <c r="A59" s="36"/>
      <c r="B59" s="37"/>
      <c r="C59" s="37"/>
      <c r="D59" s="37"/>
      <c r="E59" s="37"/>
      <c r="F59" s="37"/>
      <c r="G59" s="37"/>
      <c r="H59" s="37"/>
      <c r="I59" s="37"/>
      <c r="J59" s="37"/>
      <c r="K59" s="37"/>
      <c r="L59" s="37"/>
      <c r="M59" s="37"/>
      <c r="N59" s="37"/>
      <c r="O59" s="37"/>
      <c r="P59" s="37"/>
      <c r="Q59" s="37"/>
      <c r="R59" s="37"/>
      <c r="S59" s="38"/>
      <c r="T59" s="38"/>
      <c r="U59" s="38"/>
      <c r="V59" s="38"/>
      <c r="W59" s="38"/>
      <c r="X59" s="38"/>
      <c r="Y59" s="3"/>
      <c r="Z59" s="8"/>
      <c r="AA59" s="9"/>
      <c r="AB59" s="10"/>
      <c r="AC59" s="10"/>
      <c r="AD59" s="10"/>
      <c r="AE59" s="10"/>
      <c r="AF59" s="10"/>
      <c r="AG59" s="10"/>
      <c r="AH59" s="10"/>
      <c r="AI59" s="10"/>
      <c r="AJ59" s="3"/>
      <c r="AK59" s="8"/>
      <c r="AL59" s="9"/>
      <c r="AM59" s="10"/>
      <c r="AN59" s="10"/>
      <c r="AO59" s="10"/>
      <c r="AP59" s="10"/>
      <c r="AQ59" s="10"/>
      <c r="AR59" s="10"/>
      <c r="AS59" s="10"/>
      <c r="AT59" s="10"/>
      <c r="AU59" s="34"/>
      <c r="AV59" s="34"/>
      <c r="AW59" s="39"/>
      <c r="AX59" s="40"/>
      <c r="AY59" s="40"/>
      <c r="AZ59" s="30"/>
      <c r="BA59" s="24"/>
      <c r="BB59" s="24"/>
      <c r="BC59" s="24"/>
      <c r="BD59" s="28"/>
      <c r="BE59" s="28"/>
      <c r="BF59" s="39"/>
    </row>
    <row r="60" spans="1:69" ht="12" customHeight="1">
      <c r="A60" s="36"/>
      <c r="B60" s="37"/>
      <c r="C60" s="37"/>
      <c r="D60" s="37"/>
      <c r="E60" s="37"/>
      <c r="F60" s="37"/>
      <c r="G60" s="37"/>
      <c r="H60" s="37"/>
      <c r="I60" s="37"/>
      <c r="J60" s="37"/>
      <c r="K60" s="37"/>
      <c r="L60" s="37"/>
      <c r="M60" s="37"/>
      <c r="N60" s="37"/>
      <c r="O60" s="37"/>
      <c r="P60" s="37"/>
      <c r="Q60" s="37"/>
      <c r="R60" s="37"/>
      <c r="S60" s="38"/>
      <c r="T60" s="38"/>
      <c r="U60" s="38"/>
      <c r="V60" s="38"/>
      <c r="W60" s="38"/>
      <c r="X60" s="38"/>
      <c r="Y60" s="3"/>
      <c r="Z60" s="8"/>
      <c r="AA60" s="9"/>
      <c r="AB60" s="10"/>
      <c r="AC60" s="10"/>
      <c r="AD60" s="10"/>
      <c r="AE60" s="10"/>
      <c r="AF60" s="10"/>
      <c r="AG60" s="10"/>
      <c r="AH60" s="10"/>
      <c r="AI60" s="10"/>
      <c r="AJ60" s="3"/>
      <c r="AK60" s="8"/>
      <c r="AL60" s="9"/>
      <c r="AM60" s="10"/>
      <c r="AN60" s="10"/>
      <c r="AO60" s="10"/>
      <c r="AP60" s="10"/>
      <c r="AQ60" s="10"/>
      <c r="AR60" s="10"/>
      <c r="AS60" s="10"/>
      <c r="AT60" s="10"/>
      <c r="AU60" s="34"/>
      <c r="AV60" s="34"/>
      <c r="AW60" s="39"/>
      <c r="AX60" s="40"/>
      <c r="AY60" s="40"/>
      <c r="AZ60" s="30"/>
      <c r="BA60" s="24"/>
      <c r="BB60" s="24"/>
      <c r="BC60" s="24"/>
      <c r="BD60" s="28"/>
      <c r="BE60" s="28"/>
      <c r="BF60" s="39"/>
    </row>
    <row r="61" spans="1:69" ht="12" customHeight="1">
      <c r="A61" s="36"/>
      <c r="B61" s="37"/>
      <c r="C61" s="37"/>
      <c r="D61" s="37"/>
      <c r="E61" s="37"/>
      <c r="F61" s="37"/>
      <c r="G61" s="37"/>
      <c r="H61" s="37"/>
      <c r="I61" s="37"/>
      <c r="J61" s="37"/>
      <c r="K61" s="37"/>
      <c r="L61" s="37"/>
      <c r="M61" s="37"/>
      <c r="N61" s="37"/>
      <c r="O61" s="37"/>
      <c r="P61" s="37"/>
      <c r="Q61" s="37"/>
      <c r="R61" s="37"/>
      <c r="S61" s="38"/>
      <c r="T61" s="38"/>
      <c r="U61" s="38"/>
      <c r="V61" s="38"/>
      <c r="W61" s="38"/>
      <c r="X61" s="38"/>
      <c r="Y61" s="3"/>
      <c r="Z61" s="8"/>
      <c r="AA61" s="9"/>
      <c r="AB61" s="10"/>
      <c r="AC61" s="10"/>
      <c r="AD61" s="10"/>
      <c r="AE61" s="10"/>
      <c r="AF61" s="10"/>
      <c r="AG61" s="10"/>
      <c r="AH61" s="10"/>
      <c r="AI61" s="10"/>
      <c r="AJ61" s="3"/>
      <c r="AK61" s="8"/>
      <c r="AL61" s="9"/>
      <c r="AM61" s="10"/>
      <c r="AN61" s="10"/>
      <c r="AO61" s="10"/>
      <c r="AP61" s="10"/>
      <c r="AQ61" s="10"/>
      <c r="AR61" s="10"/>
      <c r="AS61" s="10"/>
      <c r="AT61" s="10"/>
      <c r="AU61" s="34"/>
      <c r="AV61" s="34"/>
      <c r="AW61" s="39"/>
      <c r="AX61" s="40"/>
      <c r="AY61" s="40"/>
      <c r="AZ61" s="30"/>
      <c r="BA61" s="24"/>
      <c r="BB61" s="24"/>
      <c r="BC61" s="24"/>
      <c r="BD61" s="28"/>
      <c r="BE61" s="28"/>
      <c r="BF61" s="39"/>
    </row>
    <row r="62" spans="1:69" ht="12" customHeight="1">
      <c r="A62" s="36"/>
      <c r="B62" s="37"/>
      <c r="C62" s="37"/>
      <c r="D62" s="37"/>
      <c r="E62" s="37"/>
      <c r="F62" s="37"/>
      <c r="G62" s="37"/>
      <c r="H62" s="37"/>
      <c r="I62" s="37"/>
      <c r="J62" s="37"/>
      <c r="K62" s="37"/>
      <c r="L62" s="37"/>
      <c r="M62" s="37"/>
      <c r="N62" s="37"/>
      <c r="O62" s="37"/>
      <c r="P62" s="37"/>
      <c r="Q62" s="37"/>
      <c r="R62" s="37"/>
      <c r="S62" s="38"/>
      <c r="T62" s="38"/>
      <c r="U62" s="38"/>
      <c r="V62" s="38"/>
      <c r="W62" s="38"/>
      <c r="X62" s="38"/>
      <c r="Y62" s="3"/>
      <c r="Z62" s="8"/>
      <c r="AA62" s="9"/>
      <c r="AB62" s="10"/>
      <c r="AC62" s="10"/>
      <c r="AD62" s="10"/>
      <c r="AE62" s="10"/>
      <c r="AF62" s="10"/>
      <c r="AG62" s="10"/>
      <c r="AH62" s="10"/>
      <c r="AI62" s="10"/>
      <c r="AJ62" s="3"/>
      <c r="AK62" s="8"/>
      <c r="AL62" s="9"/>
      <c r="AM62" s="10"/>
      <c r="AN62" s="10"/>
      <c r="AO62" s="10"/>
      <c r="AP62" s="10"/>
      <c r="AQ62" s="10"/>
      <c r="AR62" s="10"/>
      <c r="AS62" s="10"/>
      <c r="AT62" s="10"/>
      <c r="AU62" s="34"/>
      <c r="AV62" s="34"/>
      <c r="AW62" s="39"/>
      <c r="AX62" s="40"/>
      <c r="AY62" s="40"/>
      <c r="AZ62" s="30"/>
      <c r="BA62" s="24"/>
      <c r="BB62" s="24"/>
      <c r="BC62" s="24"/>
      <c r="BD62" s="28"/>
      <c r="BE62" s="28"/>
      <c r="BF62" s="39"/>
    </row>
    <row r="63" spans="1:69" ht="12" customHeight="1">
      <c r="A63" s="36"/>
      <c r="B63" s="37"/>
      <c r="C63" s="37"/>
      <c r="D63" s="37"/>
      <c r="E63" s="37"/>
      <c r="F63" s="37"/>
      <c r="G63" s="37"/>
      <c r="H63" s="37"/>
      <c r="I63" s="37"/>
      <c r="J63" s="37"/>
      <c r="K63" s="37"/>
      <c r="L63" s="37"/>
      <c r="M63" s="37"/>
      <c r="N63" s="37"/>
      <c r="O63" s="37"/>
      <c r="P63" s="37"/>
      <c r="Q63" s="37"/>
      <c r="R63" s="37"/>
      <c r="S63" s="38"/>
      <c r="T63" s="38"/>
      <c r="U63" s="38"/>
      <c r="V63" s="38"/>
      <c r="W63" s="38"/>
      <c r="X63" s="38"/>
      <c r="Y63" s="3"/>
      <c r="Z63" s="8"/>
      <c r="AA63" s="9"/>
      <c r="AB63" s="10"/>
      <c r="AC63" s="10"/>
      <c r="AD63" s="10"/>
      <c r="AE63" s="10"/>
      <c r="AF63" s="10"/>
      <c r="AG63" s="10"/>
      <c r="AH63" s="10"/>
      <c r="AI63" s="10"/>
      <c r="AJ63" s="3"/>
      <c r="AK63" s="8"/>
      <c r="AL63" s="9"/>
      <c r="AM63" s="10"/>
      <c r="AN63" s="10"/>
      <c r="AO63" s="10"/>
      <c r="AP63" s="10"/>
      <c r="AQ63" s="10"/>
      <c r="AR63" s="10"/>
      <c r="AS63" s="10"/>
      <c r="AT63" s="10"/>
      <c r="AU63" s="34"/>
      <c r="AV63" s="34"/>
      <c r="AW63" s="39"/>
      <c r="AX63" s="40"/>
      <c r="AY63" s="40"/>
      <c r="AZ63" s="30"/>
      <c r="BA63" s="24"/>
      <c r="BB63" s="24"/>
      <c r="BC63" s="24"/>
      <c r="BD63" s="28"/>
      <c r="BE63" s="28"/>
      <c r="BF63" s="39"/>
    </row>
    <row r="64" spans="1:69" ht="12" customHeight="1">
      <c r="A64" s="36"/>
      <c r="B64" s="37"/>
      <c r="C64" s="37"/>
      <c r="D64" s="37"/>
      <c r="E64" s="37"/>
      <c r="F64" s="37"/>
      <c r="G64" s="37"/>
      <c r="H64" s="37"/>
      <c r="I64" s="37"/>
      <c r="J64" s="37"/>
      <c r="K64" s="37"/>
      <c r="L64" s="37"/>
      <c r="M64" s="37"/>
      <c r="N64" s="37"/>
      <c r="O64" s="37"/>
      <c r="P64" s="37"/>
      <c r="Q64" s="37"/>
      <c r="R64" s="37"/>
      <c r="S64" s="38"/>
      <c r="T64" s="38"/>
      <c r="U64" s="38"/>
      <c r="V64" s="38"/>
      <c r="W64" s="38"/>
      <c r="X64" s="38"/>
      <c r="Y64" s="3"/>
      <c r="Z64" s="8"/>
      <c r="AA64" s="9"/>
      <c r="AB64" s="10"/>
      <c r="AC64" s="10"/>
      <c r="AD64" s="10"/>
      <c r="AE64" s="10"/>
      <c r="AF64" s="10"/>
      <c r="AG64" s="10"/>
      <c r="AH64" s="10"/>
      <c r="AI64" s="10"/>
      <c r="AJ64" s="3"/>
      <c r="AK64" s="8"/>
      <c r="AL64" s="9"/>
      <c r="AM64" s="10"/>
      <c r="AN64" s="10"/>
      <c r="AO64" s="10"/>
      <c r="AP64" s="10"/>
      <c r="AQ64" s="10"/>
      <c r="AR64" s="10"/>
      <c r="AS64" s="10"/>
      <c r="AT64" s="10"/>
      <c r="AU64" s="34"/>
      <c r="AV64" s="34"/>
      <c r="AW64" s="39"/>
      <c r="AX64" s="40"/>
      <c r="AY64" s="40"/>
      <c r="AZ64" s="30"/>
      <c r="BA64" s="24"/>
      <c r="BB64" s="24"/>
      <c r="BC64" s="24"/>
      <c r="BD64" s="28"/>
      <c r="BE64" s="28"/>
      <c r="BF64" s="39"/>
    </row>
    <row r="65" spans="1:58" ht="12" customHeight="1">
      <c r="A65" s="36"/>
      <c r="B65" s="37"/>
      <c r="C65" s="37"/>
      <c r="D65" s="37"/>
      <c r="E65" s="37"/>
      <c r="F65" s="37"/>
      <c r="G65" s="37"/>
      <c r="H65" s="37"/>
      <c r="I65" s="37"/>
      <c r="J65" s="37"/>
      <c r="K65" s="37"/>
      <c r="L65" s="37"/>
      <c r="M65" s="37"/>
      <c r="N65" s="37"/>
      <c r="O65" s="37"/>
      <c r="P65" s="37"/>
      <c r="Q65" s="37"/>
      <c r="R65" s="37"/>
      <c r="S65" s="38"/>
      <c r="T65" s="38"/>
      <c r="U65" s="38"/>
      <c r="V65" s="38"/>
      <c r="W65" s="38"/>
      <c r="X65" s="38"/>
      <c r="Y65" s="3"/>
      <c r="Z65" s="8"/>
      <c r="AA65" s="9"/>
      <c r="AB65" s="10"/>
      <c r="AC65" s="10"/>
      <c r="AD65" s="10"/>
      <c r="AE65" s="10"/>
      <c r="AF65" s="10"/>
      <c r="AG65" s="10"/>
      <c r="AH65" s="10"/>
      <c r="AI65" s="10"/>
      <c r="AJ65" s="3"/>
      <c r="AK65" s="8"/>
      <c r="AL65" s="9"/>
      <c r="AM65" s="10"/>
      <c r="AN65" s="10"/>
      <c r="AO65" s="10"/>
      <c r="AP65" s="10"/>
      <c r="AQ65" s="10"/>
      <c r="AR65" s="10"/>
      <c r="AS65" s="10"/>
      <c r="AT65" s="10"/>
      <c r="AU65" s="34"/>
      <c r="AV65" s="34"/>
      <c r="AW65" s="39"/>
      <c r="AX65" s="40"/>
      <c r="AY65" s="40"/>
      <c r="AZ65" s="30"/>
      <c r="BA65" s="24"/>
      <c r="BB65" s="24"/>
      <c r="BC65" s="24"/>
      <c r="BD65" s="28"/>
      <c r="BE65" s="28"/>
      <c r="BF65" s="39"/>
    </row>
    <row r="66" spans="1:58" ht="12" customHeight="1">
      <c r="A66" s="36"/>
      <c r="B66" s="37"/>
      <c r="C66" s="37"/>
      <c r="D66" s="37"/>
      <c r="E66" s="37"/>
      <c r="F66" s="37"/>
      <c r="G66" s="37"/>
      <c r="H66" s="37"/>
      <c r="I66" s="37"/>
      <c r="J66" s="37"/>
      <c r="K66" s="37"/>
      <c r="L66" s="37"/>
      <c r="M66" s="37"/>
      <c r="N66" s="37"/>
      <c r="O66" s="37"/>
      <c r="P66" s="37"/>
      <c r="Q66" s="37"/>
      <c r="R66" s="37"/>
      <c r="S66" s="38"/>
      <c r="T66" s="38"/>
      <c r="U66" s="38"/>
      <c r="V66" s="38"/>
      <c r="W66" s="38"/>
      <c r="X66" s="38"/>
      <c r="Y66" s="3"/>
      <c r="Z66" s="8"/>
      <c r="AA66" s="9"/>
      <c r="AB66" s="10"/>
      <c r="AC66" s="10"/>
      <c r="AD66" s="10"/>
      <c r="AE66" s="10"/>
      <c r="AF66" s="10"/>
      <c r="AG66" s="10"/>
      <c r="AH66" s="10"/>
      <c r="AI66" s="10"/>
      <c r="AJ66" s="3"/>
      <c r="AK66" s="8"/>
      <c r="AL66" s="9"/>
      <c r="AM66" s="10"/>
      <c r="AN66" s="10"/>
      <c r="AO66" s="10"/>
      <c r="AP66" s="10"/>
      <c r="AQ66" s="10"/>
      <c r="AR66" s="10"/>
      <c r="AS66" s="10"/>
      <c r="AT66" s="10"/>
      <c r="AU66" s="34"/>
      <c r="AV66" s="34"/>
      <c r="AW66" s="39"/>
      <c r="AX66" s="40"/>
      <c r="AY66" s="40"/>
      <c r="AZ66" s="30"/>
      <c r="BA66" s="24"/>
      <c r="BB66" s="24"/>
      <c r="BC66" s="24"/>
      <c r="BD66" s="28"/>
      <c r="BE66" s="28"/>
      <c r="BF66" s="39"/>
    </row>
    <row r="67" spans="1:58" ht="12" customHeight="1">
      <c r="A67" s="36"/>
      <c r="B67" s="37"/>
      <c r="C67" s="37"/>
      <c r="D67" s="37"/>
      <c r="E67" s="37"/>
      <c r="F67" s="37"/>
      <c r="G67" s="37"/>
      <c r="H67" s="37"/>
      <c r="I67" s="37"/>
      <c r="J67" s="37"/>
      <c r="K67" s="37"/>
      <c r="L67" s="37"/>
      <c r="M67" s="37"/>
      <c r="N67" s="37"/>
      <c r="O67" s="37"/>
      <c r="P67" s="37"/>
      <c r="Q67" s="37"/>
      <c r="R67" s="37"/>
      <c r="S67" s="38"/>
      <c r="T67" s="38"/>
      <c r="U67" s="38"/>
      <c r="V67" s="38"/>
      <c r="W67" s="38"/>
      <c r="X67" s="38"/>
      <c r="Y67" s="3"/>
      <c r="Z67" s="8"/>
      <c r="AA67" s="9"/>
      <c r="AB67" s="10"/>
      <c r="AC67" s="10"/>
      <c r="AD67" s="10"/>
      <c r="AE67" s="10"/>
      <c r="AF67" s="10"/>
      <c r="AG67" s="10"/>
      <c r="AH67" s="10"/>
      <c r="AI67" s="10"/>
      <c r="AJ67" s="3"/>
      <c r="AK67" s="8"/>
      <c r="AL67" s="9"/>
      <c r="AM67" s="10"/>
      <c r="AN67" s="10"/>
      <c r="AO67" s="10"/>
      <c r="AP67" s="10"/>
      <c r="AQ67" s="10"/>
      <c r="AR67" s="10"/>
      <c r="AS67" s="10"/>
      <c r="AT67" s="10"/>
      <c r="AU67" s="34"/>
      <c r="AV67" s="34"/>
      <c r="AW67" s="39"/>
      <c r="AX67" s="40"/>
      <c r="AY67" s="40"/>
      <c r="AZ67" s="30"/>
      <c r="BA67" s="24"/>
      <c r="BB67" s="24"/>
      <c r="BC67" s="24"/>
      <c r="BD67" s="28"/>
      <c r="BE67" s="28"/>
      <c r="BF67" s="39"/>
    </row>
    <row r="68" spans="1:58" ht="12" customHeight="1">
      <c r="A68" s="36"/>
      <c r="B68" s="37"/>
      <c r="C68" s="37"/>
      <c r="D68" s="37"/>
      <c r="E68" s="37"/>
      <c r="F68" s="37"/>
      <c r="G68" s="37"/>
      <c r="H68" s="37"/>
      <c r="I68" s="37"/>
      <c r="J68" s="37"/>
      <c r="K68" s="37"/>
      <c r="L68" s="37"/>
      <c r="M68" s="37"/>
      <c r="N68" s="37"/>
      <c r="O68" s="37"/>
      <c r="P68" s="37"/>
      <c r="Q68" s="37"/>
      <c r="R68" s="37"/>
      <c r="S68" s="38"/>
      <c r="T68" s="38"/>
      <c r="U68" s="38"/>
      <c r="V68" s="38"/>
      <c r="W68" s="38"/>
      <c r="X68" s="38"/>
      <c r="Y68" s="3"/>
      <c r="Z68" s="8"/>
      <c r="AA68" s="9"/>
      <c r="AB68" s="10"/>
      <c r="AC68" s="10"/>
      <c r="AD68" s="10"/>
      <c r="AE68" s="10"/>
      <c r="AF68" s="10"/>
      <c r="AG68" s="10"/>
      <c r="AH68" s="10"/>
      <c r="AI68" s="10"/>
      <c r="AJ68" s="3"/>
      <c r="AK68" s="8"/>
      <c r="AL68" s="9"/>
      <c r="AM68" s="10"/>
      <c r="AN68" s="10"/>
      <c r="AO68" s="10"/>
      <c r="AP68" s="10"/>
      <c r="AQ68" s="10"/>
      <c r="AR68" s="10"/>
      <c r="AS68" s="10"/>
      <c r="AT68" s="10"/>
      <c r="AU68" s="34"/>
      <c r="AV68" s="34"/>
      <c r="AW68" s="39"/>
      <c r="AX68" s="40"/>
      <c r="AY68" s="40"/>
      <c r="AZ68" s="30"/>
      <c r="BA68" s="24"/>
      <c r="BB68" s="24"/>
      <c r="BC68" s="24"/>
      <c r="BD68" s="28"/>
      <c r="BE68" s="28"/>
      <c r="BF68" s="39"/>
    </row>
    <row r="69" spans="1:58" ht="12" customHeight="1">
      <c r="A69" s="36"/>
      <c r="B69" s="37"/>
      <c r="C69" s="37"/>
      <c r="D69" s="37"/>
      <c r="E69" s="37"/>
      <c r="F69" s="37"/>
      <c r="G69" s="37"/>
      <c r="H69" s="37"/>
      <c r="I69" s="37"/>
      <c r="J69" s="37"/>
      <c r="K69" s="37"/>
      <c r="L69" s="37"/>
      <c r="M69" s="37"/>
      <c r="N69" s="37"/>
      <c r="O69" s="37"/>
      <c r="P69" s="37"/>
      <c r="Q69" s="37"/>
      <c r="R69" s="37"/>
      <c r="S69" s="38"/>
      <c r="T69" s="38"/>
      <c r="U69" s="38"/>
      <c r="V69" s="38"/>
      <c r="W69" s="38"/>
      <c r="X69" s="38"/>
      <c r="Y69" s="3"/>
      <c r="Z69" s="8"/>
      <c r="AA69" s="9"/>
      <c r="AB69" s="10"/>
      <c r="AC69" s="10"/>
      <c r="AD69" s="10"/>
      <c r="AE69" s="10"/>
      <c r="AF69" s="10"/>
      <c r="AG69" s="10"/>
      <c r="AH69" s="10"/>
      <c r="AI69" s="10"/>
      <c r="AJ69" s="3"/>
      <c r="AK69" s="8"/>
      <c r="AL69" s="9"/>
      <c r="AM69" s="10"/>
      <c r="AN69" s="10"/>
      <c r="AO69" s="10"/>
      <c r="AP69" s="10"/>
      <c r="AQ69" s="10"/>
      <c r="AR69" s="10"/>
      <c r="AS69" s="10"/>
      <c r="AT69" s="10"/>
      <c r="AU69" s="34"/>
      <c r="AV69" s="34"/>
      <c r="AW69" s="39"/>
      <c r="AX69" s="40"/>
      <c r="AY69" s="40"/>
      <c r="AZ69" s="30"/>
      <c r="BA69" s="24"/>
      <c r="BB69" s="24"/>
      <c r="BC69" s="24"/>
      <c r="BD69" s="28"/>
      <c r="BE69" s="28"/>
      <c r="BF69" s="39"/>
    </row>
    <row r="70" spans="1:58" ht="12" customHeight="1">
      <c r="A70" s="36"/>
      <c r="B70" s="37"/>
      <c r="C70" s="37"/>
      <c r="D70" s="37"/>
      <c r="E70" s="37"/>
      <c r="F70" s="37"/>
      <c r="G70" s="37"/>
      <c r="H70" s="37"/>
      <c r="I70" s="37"/>
      <c r="J70" s="37"/>
      <c r="K70" s="37"/>
      <c r="L70" s="37"/>
      <c r="M70" s="37"/>
      <c r="N70" s="37"/>
      <c r="O70" s="37"/>
      <c r="P70" s="37"/>
      <c r="Q70" s="37"/>
      <c r="R70" s="37"/>
      <c r="S70" s="38"/>
      <c r="T70" s="38"/>
      <c r="U70" s="38"/>
      <c r="V70" s="38"/>
      <c r="W70" s="38"/>
      <c r="X70" s="38"/>
      <c r="Y70" s="3"/>
      <c r="Z70" s="8"/>
      <c r="AA70" s="9"/>
      <c r="AB70" s="10"/>
      <c r="AC70" s="10"/>
      <c r="AD70" s="10"/>
      <c r="AE70" s="10"/>
      <c r="AF70" s="10"/>
      <c r="AG70" s="10"/>
      <c r="AH70" s="10"/>
      <c r="AI70" s="10"/>
      <c r="AJ70" s="3"/>
      <c r="AK70" s="8"/>
      <c r="AL70" s="9"/>
      <c r="AM70" s="10"/>
      <c r="AN70" s="10"/>
      <c r="AO70" s="10"/>
      <c r="AP70" s="10"/>
      <c r="AQ70" s="10"/>
      <c r="AR70" s="10"/>
      <c r="AS70" s="10"/>
      <c r="AT70" s="10"/>
      <c r="AU70" s="34"/>
      <c r="AV70" s="34"/>
      <c r="AW70" s="39"/>
      <c r="AX70" s="40"/>
      <c r="AY70" s="40"/>
      <c r="AZ70" s="30"/>
      <c r="BA70" s="24"/>
      <c r="BB70" s="24"/>
      <c r="BC70" s="24"/>
      <c r="BD70" s="28"/>
      <c r="BE70" s="28"/>
      <c r="BF70" s="39"/>
    </row>
    <row r="71" spans="1:58" ht="12" customHeight="1">
      <c r="A71" s="36"/>
      <c r="B71" s="37"/>
      <c r="C71" s="37"/>
      <c r="D71" s="37"/>
      <c r="E71" s="37"/>
      <c r="F71" s="37"/>
      <c r="G71" s="37"/>
      <c r="H71" s="37"/>
      <c r="I71" s="37"/>
      <c r="J71" s="37"/>
      <c r="K71" s="37"/>
      <c r="L71" s="37"/>
      <c r="M71" s="37"/>
      <c r="N71" s="37"/>
      <c r="O71" s="37"/>
      <c r="P71" s="37"/>
      <c r="Q71" s="37"/>
      <c r="R71" s="37"/>
      <c r="S71" s="38"/>
      <c r="T71" s="38"/>
      <c r="U71" s="38"/>
      <c r="V71" s="38"/>
      <c r="W71" s="38"/>
      <c r="X71" s="38"/>
      <c r="Y71" s="3"/>
      <c r="Z71" s="8"/>
      <c r="AA71" s="9"/>
      <c r="AB71" s="10"/>
      <c r="AC71" s="10"/>
      <c r="AD71" s="10"/>
      <c r="AE71" s="10"/>
      <c r="AF71" s="10"/>
      <c r="AG71" s="10"/>
      <c r="AH71" s="10"/>
      <c r="AI71" s="10"/>
      <c r="AJ71" s="3"/>
      <c r="AK71" s="8"/>
      <c r="AL71" s="9"/>
      <c r="AM71" s="10"/>
      <c r="AN71" s="10"/>
      <c r="AO71" s="10"/>
      <c r="AP71" s="10"/>
      <c r="AQ71" s="10"/>
      <c r="AR71" s="10"/>
      <c r="AS71" s="10"/>
      <c r="AT71" s="10"/>
      <c r="AU71" s="34"/>
      <c r="AV71" s="34"/>
      <c r="AW71" s="39"/>
      <c r="AX71" s="40"/>
      <c r="AY71" s="40"/>
      <c r="AZ71" s="30"/>
      <c r="BA71" s="24"/>
      <c r="BB71" s="24"/>
      <c r="BC71" s="24"/>
      <c r="BD71" s="28"/>
      <c r="BE71" s="28"/>
      <c r="BF71" s="39"/>
    </row>
    <row r="72" spans="1:58" ht="12" customHeight="1">
      <c r="A72" s="36"/>
      <c r="B72" s="37"/>
      <c r="C72" s="37"/>
      <c r="D72" s="37"/>
      <c r="E72" s="37"/>
      <c r="F72" s="37"/>
      <c r="G72" s="37"/>
      <c r="H72" s="37"/>
      <c r="I72" s="37"/>
      <c r="J72" s="37"/>
      <c r="K72" s="37"/>
      <c r="L72" s="37"/>
      <c r="M72" s="37"/>
      <c r="N72" s="37"/>
      <c r="O72" s="37"/>
      <c r="P72" s="37"/>
      <c r="Q72" s="37"/>
      <c r="R72" s="37"/>
      <c r="S72" s="38"/>
      <c r="T72" s="38"/>
      <c r="U72" s="38"/>
      <c r="V72" s="38"/>
      <c r="W72" s="38"/>
      <c r="X72" s="38"/>
      <c r="Y72" s="3"/>
      <c r="Z72" s="8"/>
      <c r="AA72" s="9"/>
      <c r="AB72" s="10"/>
      <c r="AC72" s="10"/>
      <c r="AD72" s="10"/>
      <c r="AE72" s="10"/>
      <c r="AF72" s="10"/>
      <c r="AG72" s="10"/>
      <c r="AH72" s="10"/>
      <c r="AI72" s="10"/>
      <c r="AJ72" s="3"/>
      <c r="AK72" s="8"/>
      <c r="AL72" s="9"/>
      <c r="AM72" s="10"/>
      <c r="AN72" s="10"/>
      <c r="AO72" s="10"/>
      <c r="AP72" s="10"/>
      <c r="AQ72" s="10"/>
      <c r="AR72" s="10"/>
      <c r="AS72" s="10"/>
      <c r="AT72" s="10"/>
      <c r="AU72" s="34"/>
      <c r="AV72" s="34"/>
      <c r="AW72" s="39"/>
      <c r="AX72" s="40"/>
      <c r="AY72" s="40"/>
      <c r="AZ72" s="30"/>
      <c r="BA72" s="24"/>
      <c r="BB72" s="24"/>
      <c r="BC72" s="24"/>
      <c r="BD72" s="28"/>
      <c r="BE72" s="28"/>
      <c r="BF72" s="39"/>
    </row>
    <row r="73" spans="1:58" ht="12" customHeight="1">
      <c r="A73" s="36"/>
      <c r="B73" s="37"/>
      <c r="C73" s="37"/>
      <c r="D73" s="37"/>
      <c r="E73" s="37"/>
      <c r="F73" s="37"/>
      <c r="G73" s="37"/>
      <c r="H73" s="37"/>
      <c r="I73" s="37"/>
      <c r="J73" s="37"/>
      <c r="K73" s="37"/>
      <c r="L73" s="37"/>
      <c r="M73" s="37"/>
      <c r="N73" s="37"/>
      <c r="O73" s="37"/>
      <c r="P73" s="37"/>
      <c r="Q73" s="37"/>
      <c r="R73" s="37"/>
      <c r="S73" s="38"/>
      <c r="T73" s="38"/>
      <c r="U73" s="38"/>
      <c r="V73" s="38"/>
      <c r="W73" s="38"/>
      <c r="X73" s="38"/>
      <c r="Y73" s="3"/>
      <c r="Z73" s="8"/>
      <c r="AA73" s="9"/>
      <c r="AB73" s="10"/>
      <c r="AC73" s="10"/>
      <c r="AD73" s="10"/>
      <c r="AE73" s="10"/>
      <c r="AF73" s="10"/>
      <c r="AG73" s="10"/>
      <c r="AH73" s="10"/>
      <c r="AI73" s="10"/>
      <c r="AJ73" s="3"/>
      <c r="AK73" s="8"/>
      <c r="AL73" s="9"/>
      <c r="AM73" s="10"/>
      <c r="AN73" s="10"/>
      <c r="AO73" s="10"/>
      <c r="AP73" s="10"/>
      <c r="AQ73" s="10"/>
      <c r="AR73" s="10"/>
      <c r="AS73" s="10"/>
      <c r="AT73" s="10"/>
      <c r="AU73" s="34"/>
      <c r="AV73" s="34"/>
      <c r="AW73" s="39"/>
      <c r="AX73" s="40"/>
      <c r="AY73" s="40"/>
      <c r="AZ73" s="30"/>
      <c r="BA73" s="24"/>
      <c r="BB73" s="24"/>
      <c r="BC73" s="24"/>
      <c r="BD73" s="28"/>
      <c r="BE73" s="28"/>
      <c r="BF73" s="39"/>
    </row>
    <row r="74" spans="1:58" ht="12" customHeight="1">
      <c r="A74" s="36"/>
      <c r="B74" s="37"/>
      <c r="C74" s="37"/>
      <c r="D74" s="37"/>
      <c r="E74" s="37"/>
      <c r="F74" s="37"/>
      <c r="G74" s="37"/>
      <c r="H74" s="37"/>
      <c r="I74" s="37"/>
      <c r="J74" s="37"/>
      <c r="K74" s="37"/>
      <c r="L74" s="37"/>
      <c r="M74" s="37"/>
      <c r="N74" s="37"/>
      <c r="O74" s="37"/>
      <c r="P74" s="37"/>
      <c r="Q74" s="37"/>
      <c r="R74" s="37"/>
      <c r="S74" s="38"/>
      <c r="T74" s="38"/>
      <c r="U74" s="38"/>
      <c r="V74" s="38"/>
      <c r="W74" s="38"/>
      <c r="X74" s="38"/>
      <c r="Y74" s="3"/>
      <c r="Z74" s="8"/>
      <c r="AA74" s="9"/>
      <c r="AB74" s="10"/>
      <c r="AC74" s="10"/>
      <c r="AD74" s="10"/>
      <c r="AE74" s="10"/>
      <c r="AF74" s="10"/>
      <c r="AG74" s="10"/>
      <c r="AH74" s="10"/>
      <c r="AI74" s="10"/>
      <c r="AJ74" s="3"/>
      <c r="AK74" s="8"/>
      <c r="AL74" s="9"/>
      <c r="AM74" s="10"/>
      <c r="AN74" s="10"/>
      <c r="AO74" s="10"/>
      <c r="AP74" s="10"/>
      <c r="AQ74" s="10"/>
      <c r="AR74" s="10"/>
      <c r="AS74" s="10"/>
      <c r="AT74" s="10"/>
      <c r="AU74" s="34"/>
      <c r="AV74" s="34"/>
      <c r="AW74" s="39"/>
      <c r="AX74" s="40"/>
      <c r="AY74" s="40"/>
      <c r="AZ74" s="30"/>
      <c r="BA74" s="24"/>
      <c r="BB74" s="24"/>
      <c r="BC74" s="24"/>
      <c r="BD74" s="28"/>
      <c r="BE74" s="28"/>
      <c r="BF74" s="39"/>
    </row>
    <row r="75" spans="1:58" ht="12" customHeight="1">
      <c r="A75" s="36"/>
      <c r="B75" s="37"/>
      <c r="C75" s="37"/>
      <c r="D75" s="37"/>
      <c r="E75" s="37"/>
      <c r="F75" s="37"/>
      <c r="G75" s="37"/>
      <c r="H75" s="37"/>
      <c r="I75" s="37"/>
      <c r="J75" s="37"/>
      <c r="K75" s="37"/>
      <c r="L75" s="37"/>
      <c r="M75" s="37"/>
      <c r="N75" s="37"/>
      <c r="O75" s="37"/>
      <c r="P75" s="37"/>
      <c r="Q75" s="37"/>
      <c r="R75" s="37"/>
      <c r="S75" s="38"/>
      <c r="T75" s="38"/>
      <c r="U75" s="38"/>
      <c r="V75" s="38"/>
      <c r="W75" s="38"/>
      <c r="X75" s="38"/>
      <c r="Y75" s="3"/>
      <c r="Z75" s="8"/>
      <c r="AA75" s="9"/>
      <c r="AB75" s="10"/>
      <c r="AC75" s="10"/>
      <c r="AD75" s="10"/>
      <c r="AE75" s="10"/>
      <c r="AF75" s="10"/>
      <c r="AG75" s="10"/>
      <c r="AH75" s="10"/>
      <c r="AI75" s="10"/>
      <c r="AJ75" s="3"/>
      <c r="AK75" s="8"/>
      <c r="AL75" s="9"/>
      <c r="AM75" s="10"/>
      <c r="AN75" s="10"/>
      <c r="AO75" s="10"/>
      <c r="AP75" s="10"/>
      <c r="AQ75" s="10"/>
      <c r="AR75" s="10"/>
      <c r="AS75" s="10"/>
      <c r="AT75" s="10"/>
      <c r="AU75" s="34"/>
      <c r="AV75" s="34"/>
      <c r="AW75" s="39"/>
      <c r="AX75" s="40"/>
      <c r="AY75" s="40"/>
      <c r="AZ75" s="30"/>
      <c r="BA75" s="24"/>
      <c r="BB75" s="24"/>
      <c r="BC75" s="24"/>
      <c r="BD75" s="28"/>
      <c r="BE75" s="28"/>
      <c r="BF75" s="39"/>
    </row>
    <row r="76" spans="1:58" ht="12" customHeight="1">
      <c r="A76" s="36"/>
      <c r="B76" s="37"/>
      <c r="C76" s="37"/>
      <c r="D76" s="37"/>
      <c r="E76" s="37"/>
      <c r="F76" s="37"/>
      <c r="G76" s="37"/>
      <c r="H76" s="37"/>
      <c r="I76" s="37"/>
      <c r="J76" s="37"/>
      <c r="K76" s="37"/>
      <c r="L76" s="37"/>
      <c r="M76" s="37"/>
      <c r="N76" s="37"/>
      <c r="O76" s="37"/>
      <c r="P76" s="37"/>
      <c r="Q76" s="37"/>
      <c r="R76" s="37"/>
      <c r="S76" s="38"/>
      <c r="T76" s="38"/>
      <c r="U76" s="38"/>
      <c r="V76" s="38"/>
      <c r="W76" s="38"/>
      <c r="X76" s="38"/>
      <c r="Y76" s="3"/>
      <c r="Z76" s="8"/>
      <c r="AA76" s="9"/>
      <c r="AB76" s="10"/>
      <c r="AC76" s="10"/>
      <c r="AD76" s="10"/>
      <c r="AE76" s="10"/>
      <c r="AF76" s="10"/>
      <c r="AG76" s="10"/>
      <c r="AH76" s="10"/>
      <c r="AI76" s="10"/>
      <c r="AJ76" s="3"/>
      <c r="AK76" s="8"/>
      <c r="AL76" s="9"/>
      <c r="AM76" s="10"/>
      <c r="AN76" s="10"/>
      <c r="AO76" s="10"/>
      <c r="AP76" s="10"/>
      <c r="AQ76" s="10"/>
      <c r="AR76" s="10"/>
      <c r="AS76" s="10"/>
      <c r="AT76" s="10"/>
      <c r="AU76" s="34"/>
      <c r="AV76" s="34"/>
      <c r="AW76" s="39"/>
      <c r="AX76" s="40"/>
      <c r="AY76" s="40"/>
      <c r="AZ76" s="30"/>
      <c r="BA76" s="24"/>
      <c r="BB76" s="24"/>
      <c r="BC76" s="24"/>
      <c r="BD76" s="28"/>
      <c r="BE76" s="28"/>
      <c r="BF76" s="39"/>
    </row>
    <row r="77" spans="1:58" ht="12" customHeight="1">
      <c r="A77" s="36"/>
      <c r="B77" s="37"/>
      <c r="C77" s="37"/>
      <c r="D77" s="37"/>
      <c r="E77" s="37"/>
      <c r="F77" s="37"/>
      <c r="G77" s="37"/>
      <c r="H77" s="37"/>
      <c r="I77" s="37"/>
      <c r="J77" s="37"/>
      <c r="K77" s="37"/>
      <c r="L77" s="37"/>
      <c r="M77" s="37"/>
      <c r="N77" s="37"/>
      <c r="O77" s="37"/>
      <c r="P77" s="37"/>
      <c r="Q77" s="37"/>
      <c r="R77" s="37"/>
      <c r="S77" s="38"/>
      <c r="T77" s="38"/>
      <c r="U77" s="38"/>
      <c r="V77" s="38"/>
      <c r="W77" s="38"/>
      <c r="X77" s="38"/>
      <c r="Y77" s="3"/>
      <c r="Z77" s="8"/>
      <c r="AA77" s="9"/>
      <c r="AB77" s="10"/>
      <c r="AC77" s="10"/>
      <c r="AD77" s="10"/>
      <c r="AE77" s="10"/>
      <c r="AF77" s="10"/>
      <c r="AG77" s="10"/>
      <c r="AH77" s="10"/>
      <c r="AI77" s="10"/>
      <c r="AJ77" s="3"/>
      <c r="AK77" s="8"/>
      <c r="AL77" s="9"/>
      <c r="AM77" s="10"/>
      <c r="AN77" s="10"/>
      <c r="AO77" s="10"/>
      <c r="AP77" s="10"/>
      <c r="AQ77" s="10"/>
      <c r="AR77" s="10"/>
      <c r="AS77" s="10"/>
      <c r="AT77" s="10"/>
      <c r="AU77" s="34"/>
      <c r="AV77" s="34"/>
      <c r="AW77" s="39"/>
      <c r="AX77" s="40"/>
      <c r="AY77" s="40"/>
      <c r="AZ77" s="30"/>
      <c r="BA77" s="24"/>
      <c r="BB77" s="24"/>
      <c r="BC77" s="24"/>
      <c r="BD77" s="28"/>
      <c r="BE77" s="28"/>
      <c r="BF77" s="39"/>
    </row>
    <row r="78" spans="1:58" ht="12" customHeight="1">
      <c r="A78" s="36"/>
      <c r="B78" s="37"/>
      <c r="C78" s="37"/>
      <c r="D78" s="37"/>
      <c r="E78" s="37"/>
      <c r="F78" s="37"/>
      <c r="G78" s="37"/>
      <c r="H78" s="37"/>
      <c r="I78" s="37"/>
      <c r="J78" s="37"/>
      <c r="K78" s="37"/>
      <c r="L78" s="37"/>
      <c r="M78" s="37"/>
      <c r="N78" s="37"/>
      <c r="O78" s="37"/>
      <c r="P78" s="37"/>
      <c r="Q78" s="37"/>
      <c r="R78" s="37"/>
      <c r="S78" s="38"/>
      <c r="T78" s="38"/>
      <c r="U78" s="38"/>
      <c r="V78" s="38"/>
      <c r="W78" s="38"/>
      <c r="X78" s="38"/>
      <c r="Y78" s="3"/>
      <c r="Z78" s="8"/>
      <c r="AA78" s="9"/>
      <c r="AB78" s="10"/>
      <c r="AC78" s="10"/>
      <c r="AD78" s="10"/>
      <c r="AE78" s="10"/>
      <c r="AF78" s="10"/>
      <c r="AG78" s="10"/>
      <c r="AH78" s="10"/>
      <c r="AI78" s="10"/>
      <c r="AJ78" s="3"/>
      <c r="AK78" s="8"/>
      <c r="AL78" s="9"/>
      <c r="AM78" s="10"/>
      <c r="AN78" s="10"/>
      <c r="AO78" s="10"/>
      <c r="AP78" s="10"/>
      <c r="AQ78" s="10"/>
      <c r="AR78" s="10"/>
      <c r="AS78" s="10"/>
      <c r="AT78" s="10"/>
      <c r="AU78" s="34"/>
      <c r="AV78" s="34"/>
      <c r="AW78" s="39"/>
      <c r="AX78" s="40"/>
      <c r="AY78" s="40"/>
      <c r="AZ78" s="30"/>
      <c r="BA78" s="24"/>
      <c r="BB78" s="24"/>
      <c r="BC78" s="24"/>
      <c r="BD78" s="28"/>
      <c r="BE78" s="28"/>
      <c r="BF78" s="39"/>
    </row>
    <row r="79" spans="1:58" ht="12" customHeight="1">
      <c r="A79" s="36"/>
      <c r="B79" s="37"/>
      <c r="C79" s="37"/>
      <c r="D79" s="37"/>
      <c r="E79" s="37"/>
      <c r="F79" s="37"/>
      <c r="G79" s="37"/>
      <c r="H79" s="37"/>
      <c r="I79" s="37"/>
      <c r="J79" s="37"/>
      <c r="K79" s="37"/>
      <c r="L79" s="37"/>
      <c r="M79" s="37"/>
      <c r="N79" s="37"/>
      <c r="O79" s="37"/>
      <c r="P79" s="37"/>
      <c r="Q79" s="37"/>
      <c r="R79" s="37"/>
      <c r="S79" s="38"/>
      <c r="T79" s="38"/>
      <c r="U79" s="38"/>
      <c r="V79" s="38"/>
      <c r="W79" s="38"/>
      <c r="X79" s="38"/>
      <c r="Y79" s="3"/>
      <c r="Z79" s="8"/>
      <c r="AA79" s="9"/>
      <c r="AB79" s="10"/>
      <c r="AC79" s="10"/>
      <c r="AD79" s="10"/>
      <c r="AE79" s="10"/>
      <c r="AF79" s="10"/>
      <c r="AG79" s="10"/>
      <c r="AH79" s="10"/>
      <c r="AI79" s="10"/>
      <c r="AJ79" s="3"/>
      <c r="AK79" s="8"/>
      <c r="AL79" s="9"/>
      <c r="AM79" s="10"/>
      <c r="AN79" s="10"/>
      <c r="AO79" s="10"/>
      <c r="AP79" s="10"/>
      <c r="AQ79" s="10"/>
      <c r="AR79" s="10"/>
      <c r="AS79" s="10"/>
      <c r="AT79" s="10"/>
      <c r="AU79" s="34"/>
      <c r="AV79" s="34"/>
      <c r="AW79" s="39"/>
      <c r="AX79" s="40"/>
      <c r="AY79" s="40"/>
      <c r="AZ79" s="30"/>
      <c r="BA79" s="24"/>
      <c r="BB79" s="24"/>
      <c r="BC79" s="24"/>
      <c r="BD79" s="28"/>
      <c r="BE79" s="28"/>
      <c r="BF79" s="39"/>
    </row>
    <row r="80" spans="1:58" ht="12" customHeight="1">
      <c r="A80" s="36"/>
      <c r="B80" s="37"/>
      <c r="C80" s="37"/>
      <c r="D80" s="37"/>
      <c r="E80" s="37"/>
      <c r="F80" s="37"/>
      <c r="G80" s="37"/>
      <c r="H80" s="37"/>
      <c r="I80" s="37"/>
      <c r="J80" s="37"/>
      <c r="K80" s="37"/>
      <c r="L80" s="37"/>
      <c r="M80" s="37"/>
      <c r="N80" s="37"/>
      <c r="O80" s="37"/>
      <c r="P80" s="37"/>
      <c r="Q80" s="37"/>
      <c r="R80" s="37"/>
      <c r="S80" s="38"/>
      <c r="T80" s="38"/>
      <c r="U80" s="38"/>
      <c r="V80" s="38"/>
      <c r="W80" s="38"/>
      <c r="X80" s="38"/>
      <c r="Y80" s="3"/>
      <c r="Z80" s="8"/>
      <c r="AA80" s="9"/>
      <c r="AB80" s="10"/>
      <c r="AC80" s="10"/>
      <c r="AD80" s="10"/>
      <c r="AE80" s="10"/>
      <c r="AF80" s="10"/>
      <c r="AG80" s="10"/>
      <c r="AH80" s="10"/>
      <c r="AI80" s="10"/>
      <c r="AJ80" s="3"/>
      <c r="AK80" s="8"/>
      <c r="AL80" s="9"/>
      <c r="AM80" s="10"/>
      <c r="AN80" s="10"/>
      <c r="AO80" s="10"/>
      <c r="AP80" s="10"/>
      <c r="AQ80" s="10"/>
      <c r="AR80" s="10"/>
      <c r="AS80" s="10"/>
      <c r="AT80" s="10"/>
      <c r="AU80" s="34"/>
      <c r="AV80" s="34"/>
      <c r="AW80" s="39"/>
      <c r="AX80" s="40"/>
      <c r="AY80" s="40"/>
      <c r="AZ80" s="30"/>
      <c r="BA80" s="24"/>
      <c r="BB80" s="24"/>
      <c r="BC80" s="24"/>
      <c r="BD80" s="28"/>
      <c r="BE80" s="28"/>
      <c r="BF80" s="39"/>
    </row>
    <row r="81" spans="1:58" ht="12" customHeight="1">
      <c r="A81" s="36"/>
      <c r="B81" s="37"/>
      <c r="C81" s="37"/>
      <c r="D81" s="37"/>
      <c r="E81" s="37"/>
      <c r="F81" s="37"/>
      <c r="G81" s="37"/>
      <c r="H81" s="37"/>
      <c r="I81" s="37"/>
      <c r="J81" s="37"/>
      <c r="K81" s="37"/>
      <c r="L81" s="37"/>
      <c r="M81" s="37"/>
      <c r="N81" s="37"/>
      <c r="O81" s="37"/>
      <c r="P81" s="37"/>
      <c r="Q81" s="37"/>
      <c r="R81" s="37"/>
      <c r="S81" s="38"/>
      <c r="T81" s="38"/>
      <c r="U81" s="38"/>
      <c r="V81" s="38"/>
      <c r="W81" s="38"/>
      <c r="X81" s="38"/>
      <c r="Y81" s="3"/>
      <c r="Z81" s="8"/>
      <c r="AA81" s="9"/>
      <c r="AB81" s="10"/>
      <c r="AC81" s="10"/>
      <c r="AD81" s="10"/>
      <c r="AE81" s="10"/>
      <c r="AF81" s="10"/>
      <c r="AG81" s="10"/>
      <c r="AH81" s="10"/>
      <c r="AI81" s="10"/>
      <c r="AJ81" s="3"/>
      <c r="AK81" s="8"/>
      <c r="AL81" s="9"/>
      <c r="AM81" s="10"/>
      <c r="AN81" s="10"/>
      <c r="AO81" s="10"/>
      <c r="AP81" s="10"/>
      <c r="AQ81" s="10"/>
      <c r="AR81" s="10"/>
      <c r="AS81" s="10"/>
      <c r="AT81" s="10"/>
      <c r="AU81" s="34"/>
      <c r="AV81" s="34"/>
      <c r="AW81" s="39"/>
      <c r="AX81" s="40"/>
      <c r="AY81" s="40"/>
      <c r="AZ81" s="40"/>
      <c r="BA81" s="40"/>
      <c r="BB81" s="39"/>
      <c r="BC81" s="39"/>
      <c r="BD81" s="39"/>
      <c r="BE81" s="39"/>
      <c r="BF81" s="39"/>
    </row>
    <row r="82" spans="1:58" ht="12" customHeight="1">
      <c r="A82" s="36"/>
      <c r="B82" s="37"/>
      <c r="C82" s="37"/>
      <c r="D82" s="37"/>
      <c r="E82" s="37"/>
      <c r="F82" s="37"/>
      <c r="G82" s="37"/>
      <c r="H82" s="37"/>
      <c r="I82" s="37"/>
      <c r="J82" s="37"/>
      <c r="K82" s="37"/>
      <c r="L82" s="37"/>
      <c r="M82" s="37"/>
      <c r="N82" s="37"/>
      <c r="O82" s="37"/>
      <c r="P82" s="37"/>
      <c r="Q82" s="37"/>
      <c r="R82" s="37"/>
      <c r="S82" s="38"/>
      <c r="T82" s="38"/>
      <c r="U82" s="38"/>
      <c r="V82" s="38"/>
      <c r="W82" s="38"/>
      <c r="X82" s="38"/>
      <c r="Y82" s="3"/>
      <c r="Z82" s="8"/>
      <c r="AA82" s="9"/>
      <c r="AB82" s="10"/>
      <c r="AC82" s="10"/>
      <c r="AD82" s="10"/>
      <c r="AE82" s="10"/>
      <c r="AF82" s="10"/>
      <c r="AG82" s="10"/>
      <c r="AH82" s="10"/>
      <c r="AI82" s="10"/>
      <c r="AJ82" s="3"/>
      <c r="AK82" s="8"/>
      <c r="AL82" s="9"/>
      <c r="AM82" s="10"/>
      <c r="AN82" s="10"/>
      <c r="AO82" s="10"/>
      <c r="AP82" s="10"/>
      <c r="AQ82" s="10"/>
      <c r="AR82" s="10"/>
      <c r="AS82" s="10"/>
      <c r="AT82" s="10"/>
      <c r="AU82" s="34"/>
      <c r="AV82" s="34"/>
      <c r="AW82" s="39"/>
      <c r="AX82" s="40"/>
      <c r="AY82" s="40"/>
      <c r="AZ82" s="40"/>
      <c r="BA82" s="40"/>
      <c r="BB82" s="39"/>
      <c r="BC82" s="39"/>
      <c r="BD82" s="39"/>
      <c r="BE82" s="39"/>
      <c r="BF82" s="39"/>
    </row>
    <row r="83" spans="1:58" ht="12" customHeight="1">
      <c r="A83" s="36"/>
      <c r="B83" s="37"/>
      <c r="C83" s="37"/>
      <c r="D83" s="37"/>
      <c r="E83" s="37"/>
      <c r="F83" s="37"/>
      <c r="G83" s="37"/>
      <c r="H83" s="37"/>
      <c r="I83" s="37"/>
      <c r="J83" s="37"/>
      <c r="K83" s="37"/>
      <c r="L83" s="37"/>
      <c r="M83" s="37"/>
      <c r="N83" s="37"/>
      <c r="O83" s="37"/>
      <c r="P83" s="37"/>
      <c r="Q83" s="37"/>
      <c r="R83" s="37"/>
      <c r="S83" s="38"/>
      <c r="T83" s="38"/>
      <c r="U83" s="38"/>
      <c r="V83" s="38"/>
      <c r="W83" s="38"/>
      <c r="X83" s="38"/>
      <c r="Y83" s="3"/>
      <c r="Z83" s="8"/>
      <c r="AA83" s="9"/>
      <c r="AB83" s="10"/>
      <c r="AC83" s="10"/>
      <c r="AD83" s="10"/>
      <c r="AE83" s="10"/>
      <c r="AF83" s="10"/>
      <c r="AG83" s="10"/>
      <c r="AH83" s="10"/>
      <c r="AI83" s="10"/>
      <c r="AJ83" s="3"/>
      <c r="AK83" s="8"/>
      <c r="AL83" s="9"/>
      <c r="AM83" s="10"/>
      <c r="AN83" s="10"/>
      <c r="AO83" s="10"/>
      <c r="AP83" s="10"/>
      <c r="AQ83" s="10"/>
      <c r="AR83" s="10"/>
      <c r="AS83" s="10"/>
      <c r="AT83" s="10"/>
      <c r="AU83" s="34"/>
      <c r="AV83" s="34"/>
      <c r="AW83" s="39"/>
      <c r="AX83" s="40"/>
      <c r="AY83" s="40"/>
      <c r="AZ83" s="40"/>
      <c r="BA83" s="40"/>
      <c r="BB83" s="39"/>
      <c r="BC83" s="39"/>
      <c r="BD83" s="39"/>
      <c r="BE83" s="39"/>
      <c r="BF83" s="39"/>
    </row>
    <row r="84" spans="1:58" ht="12" customHeight="1">
      <c r="A84" s="36"/>
      <c r="B84" s="37"/>
      <c r="C84" s="37"/>
      <c r="D84" s="37"/>
      <c r="E84" s="37"/>
      <c r="F84" s="37"/>
      <c r="G84" s="37"/>
      <c r="H84" s="37"/>
      <c r="I84" s="37"/>
      <c r="J84" s="37"/>
      <c r="K84" s="37"/>
      <c r="L84" s="37"/>
      <c r="M84" s="37"/>
      <c r="N84" s="37"/>
      <c r="O84" s="37"/>
      <c r="P84" s="37"/>
      <c r="Q84" s="37"/>
      <c r="R84" s="37"/>
      <c r="S84" s="38"/>
      <c r="T84" s="38"/>
      <c r="U84" s="38"/>
      <c r="V84" s="38"/>
      <c r="W84" s="38"/>
      <c r="X84" s="38"/>
      <c r="Y84" s="3"/>
      <c r="Z84" s="8"/>
      <c r="AA84" s="9"/>
      <c r="AB84" s="10"/>
      <c r="AC84" s="10"/>
      <c r="AD84" s="10"/>
      <c r="AE84" s="10"/>
      <c r="AF84" s="10"/>
      <c r="AG84" s="10"/>
      <c r="AH84" s="10"/>
      <c r="AI84" s="10"/>
      <c r="AJ84" s="3"/>
      <c r="AK84" s="8"/>
      <c r="AL84" s="9"/>
      <c r="AM84" s="10"/>
      <c r="AN84" s="10"/>
      <c r="AO84" s="10"/>
      <c r="AP84" s="10"/>
      <c r="AQ84" s="10"/>
      <c r="AR84" s="10"/>
      <c r="AS84" s="10"/>
      <c r="AT84" s="10"/>
      <c r="AU84" s="34"/>
      <c r="AV84" s="34"/>
      <c r="AW84" s="39"/>
      <c r="AX84" s="40"/>
      <c r="AY84" s="40"/>
      <c r="AZ84" s="40"/>
      <c r="BA84" s="40"/>
      <c r="BB84" s="39"/>
      <c r="BC84" s="39"/>
      <c r="BD84" s="39"/>
      <c r="BE84" s="39"/>
      <c r="BF84" s="39"/>
    </row>
    <row r="85" spans="1:58" ht="12" customHeight="1">
      <c r="A85" s="36"/>
      <c r="B85" s="37"/>
      <c r="C85" s="37"/>
      <c r="D85" s="37"/>
      <c r="E85" s="37"/>
      <c r="F85" s="37"/>
      <c r="G85" s="37"/>
      <c r="H85" s="37"/>
      <c r="I85" s="37"/>
      <c r="J85" s="37"/>
      <c r="K85" s="37"/>
      <c r="L85" s="37"/>
      <c r="M85" s="37"/>
      <c r="N85" s="37"/>
      <c r="O85" s="37"/>
      <c r="P85" s="37"/>
      <c r="Q85" s="37"/>
      <c r="R85" s="37"/>
      <c r="S85" s="38"/>
      <c r="T85" s="38"/>
      <c r="U85" s="38"/>
      <c r="V85" s="38"/>
      <c r="W85" s="38"/>
      <c r="X85" s="38"/>
      <c r="Y85" s="3"/>
      <c r="Z85" s="8"/>
      <c r="AA85" s="9"/>
      <c r="AB85" s="10"/>
      <c r="AC85" s="10"/>
      <c r="AD85" s="10"/>
      <c r="AE85" s="10"/>
      <c r="AF85" s="10"/>
      <c r="AG85" s="10"/>
      <c r="AH85" s="10"/>
      <c r="AI85" s="10"/>
      <c r="AJ85" s="3"/>
      <c r="AK85" s="8"/>
      <c r="AL85" s="9"/>
      <c r="AM85" s="10"/>
      <c r="AN85" s="10"/>
      <c r="AO85" s="10"/>
      <c r="AP85" s="10"/>
      <c r="AQ85" s="10"/>
      <c r="AR85" s="10"/>
      <c r="AS85" s="10"/>
      <c r="AT85" s="10"/>
      <c r="AU85" s="34"/>
      <c r="AV85" s="34"/>
      <c r="AW85" s="39"/>
      <c r="AX85" s="40"/>
      <c r="AY85" s="40"/>
      <c r="AZ85" s="40"/>
      <c r="BA85" s="40"/>
      <c r="BB85" s="39"/>
      <c r="BC85" s="39"/>
      <c r="BD85" s="39"/>
      <c r="BE85" s="39"/>
      <c r="BF85" s="39"/>
    </row>
    <row r="86" spans="1:58" ht="12" customHeight="1">
      <c r="A86" s="36"/>
      <c r="B86" s="37"/>
      <c r="C86" s="37"/>
      <c r="D86" s="37"/>
      <c r="E86" s="37"/>
      <c r="F86" s="37"/>
      <c r="G86" s="37"/>
      <c r="H86" s="37"/>
      <c r="I86" s="37"/>
      <c r="J86" s="37"/>
      <c r="K86" s="37"/>
      <c r="L86" s="37"/>
      <c r="M86" s="37"/>
      <c r="N86" s="37"/>
      <c r="O86" s="37"/>
      <c r="P86" s="37"/>
      <c r="Q86" s="37"/>
      <c r="R86" s="37"/>
      <c r="S86" s="38"/>
      <c r="T86" s="38"/>
      <c r="U86" s="38"/>
      <c r="V86" s="38"/>
      <c r="W86" s="38"/>
      <c r="X86" s="38"/>
      <c r="Y86" s="3"/>
      <c r="Z86" s="8"/>
      <c r="AA86" s="9"/>
      <c r="AB86" s="10"/>
      <c r="AC86" s="10"/>
      <c r="AD86" s="10"/>
      <c r="AE86" s="10"/>
      <c r="AF86" s="10"/>
      <c r="AG86" s="10"/>
      <c r="AH86" s="10"/>
      <c r="AI86" s="10"/>
      <c r="AJ86" s="3"/>
      <c r="AK86" s="8"/>
      <c r="AL86" s="9"/>
      <c r="AM86" s="10"/>
      <c r="AN86" s="10"/>
      <c r="AO86" s="10"/>
      <c r="AP86" s="10"/>
      <c r="AQ86" s="10"/>
      <c r="AR86" s="10"/>
      <c r="AS86" s="10"/>
      <c r="AT86" s="10"/>
      <c r="AU86" s="34"/>
      <c r="AV86" s="34"/>
      <c r="AW86" s="39"/>
      <c r="AX86" s="40"/>
      <c r="AY86" s="40"/>
      <c r="AZ86" s="40"/>
      <c r="BA86" s="40"/>
      <c r="BB86" s="39"/>
      <c r="BC86" s="39"/>
      <c r="BD86" s="39"/>
      <c r="BE86" s="39"/>
      <c r="BF86" s="39"/>
    </row>
    <row r="87" spans="1:58" ht="12" customHeight="1">
      <c r="A87" s="36"/>
      <c r="B87" s="37"/>
      <c r="C87" s="37"/>
      <c r="D87" s="37"/>
      <c r="E87" s="37"/>
      <c r="F87" s="37"/>
      <c r="G87" s="37"/>
      <c r="H87" s="37"/>
      <c r="I87" s="37"/>
      <c r="J87" s="37"/>
      <c r="K87" s="37"/>
      <c r="L87" s="37"/>
      <c r="M87" s="37"/>
      <c r="N87" s="37"/>
      <c r="O87" s="37"/>
      <c r="P87" s="37"/>
      <c r="Q87" s="37"/>
      <c r="R87" s="37"/>
      <c r="S87" s="38"/>
      <c r="T87" s="38"/>
      <c r="U87" s="38"/>
      <c r="V87" s="38"/>
      <c r="W87" s="38"/>
      <c r="X87" s="38"/>
      <c r="Y87" s="3"/>
      <c r="Z87" s="8"/>
      <c r="AA87" s="9"/>
      <c r="AB87" s="10"/>
      <c r="AC87" s="10"/>
      <c r="AD87" s="10"/>
      <c r="AE87" s="10"/>
      <c r="AF87" s="10"/>
      <c r="AG87" s="10"/>
      <c r="AH87" s="10"/>
      <c r="AI87" s="10"/>
      <c r="AJ87" s="3"/>
      <c r="AK87" s="8"/>
      <c r="AL87" s="9"/>
      <c r="AM87" s="10"/>
      <c r="AN87" s="10"/>
      <c r="AO87" s="10"/>
      <c r="AP87" s="10"/>
      <c r="AQ87" s="10"/>
      <c r="AR87" s="10"/>
      <c r="AS87" s="10"/>
      <c r="AT87" s="10"/>
      <c r="AU87" s="34"/>
      <c r="AV87" s="34"/>
      <c r="AW87" s="39"/>
      <c r="AX87" s="40"/>
      <c r="AY87" s="40"/>
      <c r="AZ87" s="40"/>
      <c r="BA87" s="40"/>
      <c r="BB87" s="39"/>
      <c r="BC87" s="39"/>
      <c r="BD87" s="39"/>
      <c r="BE87" s="39"/>
      <c r="BF87" s="39"/>
    </row>
    <row r="88" spans="1:58" ht="12" customHeight="1">
      <c r="A88" s="36"/>
      <c r="B88" s="37"/>
      <c r="C88" s="37"/>
      <c r="D88" s="37"/>
      <c r="E88" s="37"/>
      <c r="F88" s="37"/>
      <c r="G88" s="37"/>
      <c r="H88" s="37"/>
      <c r="I88" s="37"/>
      <c r="J88" s="37"/>
      <c r="K88" s="37"/>
      <c r="L88" s="37"/>
      <c r="M88" s="37"/>
      <c r="N88" s="37"/>
      <c r="O88" s="37"/>
      <c r="P88" s="37"/>
      <c r="Q88" s="37"/>
      <c r="R88" s="37"/>
      <c r="S88" s="38"/>
      <c r="T88" s="38"/>
      <c r="U88" s="38"/>
      <c r="V88" s="38"/>
      <c r="W88" s="38"/>
      <c r="X88" s="38"/>
      <c r="Y88" s="3"/>
      <c r="Z88" s="8"/>
      <c r="AA88" s="9"/>
      <c r="AB88" s="10"/>
      <c r="AC88" s="10"/>
      <c r="AD88" s="10"/>
      <c r="AE88" s="10"/>
      <c r="AF88" s="10"/>
      <c r="AG88" s="10"/>
      <c r="AH88" s="10"/>
      <c r="AI88" s="10"/>
      <c r="AJ88" s="3"/>
      <c r="AK88" s="8"/>
      <c r="AL88" s="9"/>
      <c r="AM88" s="10"/>
      <c r="AN88" s="10"/>
      <c r="AO88" s="10"/>
      <c r="AP88" s="10"/>
      <c r="AQ88" s="10"/>
      <c r="AR88" s="10"/>
      <c r="AS88" s="10"/>
      <c r="AT88" s="10"/>
      <c r="AU88" s="34"/>
      <c r="AV88" s="34"/>
      <c r="AW88" s="39"/>
      <c r="AX88" s="40"/>
      <c r="AY88" s="40"/>
      <c r="AZ88" s="40"/>
      <c r="BA88" s="40"/>
      <c r="BB88" s="39"/>
      <c r="BC88" s="39"/>
      <c r="BD88" s="39"/>
      <c r="BE88" s="39"/>
      <c r="BF88" s="39"/>
    </row>
    <row r="89" spans="1:58" ht="12" customHeight="1">
      <c r="A89" s="36"/>
      <c r="B89" s="37"/>
      <c r="C89" s="37"/>
      <c r="D89" s="37"/>
      <c r="E89" s="37"/>
      <c r="F89" s="37"/>
      <c r="G89" s="37"/>
      <c r="H89" s="37"/>
      <c r="I89" s="37"/>
      <c r="J89" s="37"/>
      <c r="K89" s="37"/>
      <c r="L89" s="37"/>
      <c r="M89" s="37"/>
      <c r="N89" s="37"/>
      <c r="O89" s="37"/>
      <c r="P89" s="37"/>
      <c r="Q89" s="37"/>
      <c r="R89" s="37"/>
      <c r="S89" s="38"/>
      <c r="T89" s="38"/>
      <c r="U89" s="38"/>
      <c r="V89" s="38"/>
      <c r="W89" s="38"/>
      <c r="X89" s="38"/>
      <c r="Y89" s="3"/>
      <c r="Z89" s="8"/>
      <c r="AA89" s="9"/>
      <c r="AB89" s="10"/>
      <c r="AC89" s="10"/>
      <c r="AD89" s="10"/>
      <c r="AE89" s="10"/>
      <c r="AF89" s="10"/>
      <c r="AG89" s="10"/>
      <c r="AH89" s="10"/>
      <c r="AI89" s="10"/>
      <c r="AJ89" s="3"/>
      <c r="AK89" s="8"/>
      <c r="AL89" s="9"/>
      <c r="AM89" s="10"/>
      <c r="AN89" s="10"/>
      <c r="AO89" s="10"/>
      <c r="AP89" s="10"/>
      <c r="AQ89" s="10"/>
      <c r="AR89" s="10"/>
      <c r="AS89" s="10"/>
      <c r="AT89" s="10"/>
      <c r="AU89" s="34"/>
      <c r="AV89" s="34"/>
      <c r="AW89" s="39"/>
      <c r="AX89" s="40"/>
      <c r="AY89" s="40"/>
      <c r="AZ89" s="40"/>
      <c r="BA89" s="40"/>
      <c r="BB89" s="39"/>
      <c r="BC89" s="39"/>
      <c r="BD89" s="39"/>
      <c r="BE89" s="39"/>
      <c r="BF89" s="39"/>
    </row>
    <row r="90" spans="1:58" ht="12" customHeight="1">
      <c r="A90" s="36"/>
      <c r="B90" s="37"/>
      <c r="C90" s="37"/>
      <c r="D90" s="37"/>
      <c r="E90" s="37"/>
      <c r="F90" s="37"/>
      <c r="G90" s="37"/>
      <c r="H90" s="37"/>
      <c r="I90" s="37"/>
      <c r="J90" s="37"/>
      <c r="K90" s="37"/>
      <c r="L90" s="37"/>
      <c r="M90" s="37"/>
      <c r="N90" s="37"/>
      <c r="O90" s="37"/>
      <c r="P90" s="37"/>
      <c r="Q90" s="37"/>
      <c r="R90" s="37"/>
      <c r="S90" s="38"/>
      <c r="T90" s="38"/>
      <c r="U90" s="38"/>
      <c r="V90" s="38"/>
      <c r="W90" s="38"/>
      <c r="X90" s="38"/>
      <c r="Y90" s="3"/>
      <c r="Z90" s="8"/>
      <c r="AA90" s="9"/>
      <c r="AB90" s="10"/>
      <c r="AC90" s="10"/>
      <c r="AD90" s="10"/>
      <c r="AE90" s="10"/>
      <c r="AF90" s="10"/>
      <c r="AG90" s="10"/>
      <c r="AH90" s="10"/>
      <c r="AI90" s="10"/>
      <c r="AJ90" s="3"/>
      <c r="AK90" s="8"/>
      <c r="AL90" s="9"/>
      <c r="AM90" s="10"/>
      <c r="AN90" s="10"/>
      <c r="AO90" s="10"/>
      <c r="AP90" s="10"/>
      <c r="AQ90" s="10"/>
      <c r="AR90" s="10"/>
      <c r="AS90" s="10"/>
      <c r="AT90" s="10"/>
      <c r="AU90" s="34"/>
      <c r="AV90" s="34"/>
      <c r="AW90" s="39"/>
      <c r="AX90" s="40"/>
      <c r="AY90" s="40"/>
      <c r="AZ90" s="40"/>
      <c r="BA90" s="40"/>
      <c r="BB90" s="39"/>
      <c r="BC90" s="39"/>
      <c r="BD90" s="39"/>
      <c r="BE90" s="39"/>
      <c r="BF90" s="39"/>
    </row>
    <row r="91" spans="1:58" ht="12" customHeight="1">
      <c r="A91" s="36"/>
      <c r="B91" s="37"/>
      <c r="C91" s="37"/>
      <c r="D91" s="37"/>
      <c r="E91" s="37"/>
      <c r="F91" s="37"/>
      <c r="G91" s="37"/>
      <c r="H91" s="37"/>
      <c r="I91" s="37"/>
      <c r="J91" s="37"/>
      <c r="K91" s="37"/>
      <c r="L91" s="37"/>
      <c r="M91" s="37"/>
      <c r="N91" s="37"/>
      <c r="O91" s="37"/>
      <c r="P91" s="37"/>
      <c r="Q91" s="37"/>
      <c r="R91" s="37"/>
      <c r="S91" s="38"/>
      <c r="T91" s="38"/>
      <c r="U91" s="38"/>
      <c r="V91" s="38"/>
      <c r="W91" s="38"/>
      <c r="X91" s="38"/>
      <c r="Y91" s="3"/>
      <c r="Z91" s="8"/>
      <c r="AA91" s="9"/>
      <c r="AB91" s="10"/>
      <c r="AC91" s="10"/>
      <c r="AD91" s="10"/>
      <c r="AE91" s="10"/>
      <c r="AF91" s="10"/>
      <c r="AG91" s="10"/>
      <c r="AH91" s="10"/>
      <c r="AI91" s="10"/>
      <c r="AJ91" s="3"/>
      <c r="AK91" s="8"/>
      <c r="AL91" s="9"/>
      <c r="AM91" s="10"/>
      <c r="AN91" s="10"/>
      <c r="AO91" s="10"/>
      <c r="AP91" s="10"/>
      <c r="AQ91" s="10"/>
      <c r="AR91" s="10"/>
      <c r="AS91" s="10"/>
      <c r="AT91" s="10"/>
      <c r="AU91" s="34"/>
      <c r="AV91" s="34"/>
      <c r="AW91" s="39"/>
      <c r="AX91" s="40"/>
      <c r="AY91" s="40"/>
      <c r="AZ91" s="40"/>
      <c r="BA91" s="40"/>
      <c r="BB91" s="39"/>
      <c r="BC91" s="39"/>
      <c r="BD91" s="39"/>
      <c r="BE91" s="39"/>
      <c r="BF91" s="39"/>
    </row>
    <row r="92" spans="1:58" ht="12" customHeight="1">
      <c r="A92" s="36"/>
      <c r="B92" s="37"/>
      <c r="C92" s="37"/>
      <c r="D92" s="37"/>
      <c r="E92" s="37"/>
      <c r="F92" s="37"/>
      <c r="G92" s="37"/>
      <c r="H92" s="37"/>
      <c r="I92" s="37"/>
      <c r="J92" s="37"/>
      <c r="K92" s="37"/>
      <c r="L92" s="37"/>
      <c r="M92" s="37"/>
      <c r="N92" s="37"/>
      <c r="O92" s="37"/>
      <c r="P92" s="37"/>
      <c r="Q92" s="37"/>
      <c r="R92" s="37"/>
      <c r="S92" s="38"/>
      <c r="T92" s="38"/>
      <c r="U92" s="38"/>
      <c r="V92" s="38"/>
      <c r="W92" s="38"/>
      <c r="X92" s="38"/>
      <c r="Y92" s="3"/>
      <c r="Z92" s="8"/>
      <c r="AA92" s="9"/>
      <c r="AB92" s="10"/>
      <c r="AC92" s="10"/>
      <c r="AD92" s="10"/>
      <c r="AE92" s="10"/>
      <c r="AF92" s="10"/>
      <c r="AG92" s="10"/>
      <c r="AH92" s="10"/>
      <c r="AI92" s="10"/>
      <c r="AJ92" s="3"/>
      <c r="AK92" s="8"/>
      <c r="AL92" s="9"/>
      <c r="AM92" s="10"/>
      <c r="AN92" s="10"/>
      <c r="AO92" s="10"/>
      <c r="AP92" s="10"/>
      <c r="AQ92" s="10"/>
      <c r="AR92" s="10"/>
      <c r="AS92" s="10"/>
      <c r="AT92" s="10"/>
      <c r="AU92" s="34"/>
      <c r="AV92" s="34"/>
      <c r="AW92" s="39"/>
      <c r="AX92" s="40"/>
      <c r="AY92" s="40"/>
      <c r="AZ92" s="40"/>
      <c r="BA92" s="40"/>
      <c r="BB92" s="39"/>
      <c r="BC92" s="39"/>
      <c r="BD92" s="39"/>
      <c r="BE92" s="39"/>
      <c r="BF92" s="39"/>
    </row>
    <row r="93" spans="1:58" ht="12" customHeight="1">
      <c r="A93" s="36"/>
      <c r="B93" s="37"/>
      <c r="C93" s="37"/>
      <c r="D93" s="37"/>
      <c r="E93" s="37"/>
      <c r="F93" s="37"/>
      <c r="G93" s="37"/>
      <c r="H93" s="37"/>
      <c r="I93" s="37"/>
      <c r="J93" s="37"/>
      <c r="K93" s="37"/>
      <c r="L93" s="37"/>
      <c r="M93" s="37"/>
      <c r="N93" s="37"/>
      <c r="O93" s="37"/>
      <c r="P93" s="37"/>
      <c r="Q93" s="37"/>
      <c r="R93" s="37"/>
      <c r="S93" s="38"/>
      <c r="T93" s="38"/>
      <c r="U93" s="38"/>
      <c r="V93" s="38"/>
      <c r="W93" s="38"/>
      <c r="X93" s="38"/>
      <c r="Y93" s="3"/>
      <c r="Z93" s="8"/>
      <c r="AA93" s="9"/>
      <c r="AB93" s="10"/>
      <c r="AC93" s="10"/>
      <c r="AD93" s="10"/>
      <c r="AE93" s="10"/>
      <c r="AF93" s="10"/>
      <c r="AG93" s="10"/>
      <c r="AH93" s="10"/>
      <c r="AI93" s="10"/>
      <c r="AJ93" s="3"/>
      <c r="AK93" s="8"/>
      <c r="AL93" s="9"/>
      <c r="AM93" s="10"/>
      <c r="AN93" s="10"/>
      <c r="AO93" s="10"/>
      <c r="AP93" s="10"/>
      <c r="AQ93" s="10"/>
      <c r="AR93" s="10"/>
      <c r="AS93" s="10"/>
      <c r="AT93" s="10"/>
      <c r="AU93" s="34"/>
      <c r="AV93" s="34"/>
      <c r="AW93" s="39"/>
      <c r="AX93" s="40"/>
      <c r="AY93" s="40"/>
      <c r="AZ93" s="40"/>
      <c r="BA93" s="40"/>
      <c r="BB93" s="39"/>
      <c r="BC93" s="39"/>
      <c r="BD93" s="39"/>
      <c r="BE93" s="39"/>
      <c r="BF93" s="39"/>
    </row>
    <row r="94" spans="1:58" ht="12" customHeight="1">
      <c r="A94" s="36"/>
      <c r="B94" s="37"/>
      <c r="C94" s="37"/>
      <c r="D94" s="37"/>
      <c r="E94" s="37"/>
      <c r="F94" s="37"/>
      <c r="G94" s="37"/>
      <c r="H94" s="37"/>
      <c r="I94" s="37"/>
      <c r="J94" s="37"/>
      <c r="K94" s="37"/>
      <c r="L94" s="37"/>
      <c r="M94" s="37"/>
      <c r="N94" s="37"/>
      <c r="O94" s="37"/>
      <c r="P94" s="37"/>
      <c r="Q94" s="37"/>
      <c r="R94" s="37"/>
      <c r="S94" s="38"/>
      <c r="T94" s="38"/>
      <c r="U94" s="38"/>
      <c r="V94" s="38"/>
      <c r="W94" s="38"/>
      <c r="X94" s="38"/>
      <c r="Y94" s="3"/>
      <c r="Z94" s="8"/>
      <c r="AA94" s="9"/>
      <c r="AB94" s="10"/>
      <c r="AC94" s="10"/>
      <c r="AD94" s="10"/>
      <c r="AE94" s="10"/>
      <c r="AF94" s="10"/>
      <c r="AG94" s="10"/>
      <c r="AH94" s="10"/>
      <c r="AI94" s="10"/>
      <c r="AJ94" s="3"/>
      <c r="AK94" s="8"/>
      <c r="AL94" s="9"/>
      <c r="AM94" s="10"/>
      <c r="AN94" s="10"/>
      <c r="AO94" s="10"/>
      <c r="AP94" s="10"/>
      <c r="AQ94" s="10"/>
      <c r="AR94" s="10"/>
      <c r="AS94" s="10"/>
      <c r="AT94" s="10"/>
      <c r="AU94" s="34"/>
      <c r="AV94" s="34"/>
      <c r="AW94" s="39"/>
      <c r="AX94" s="40"/>
      <c r="AY94" s="40"/>
      <c r="AZ94" s="40"/>
      <c r="BA94" s="40"/>
      <c r="BB94" s="39"/>
      <c r="BC94" s="39"/>
      <c r="BD94" s="39"/>
      <c r="BE94" s="39"/>
      <c r="BF94" s="39"/>
    </row>
    <row r="95" spans="1:58" ht="16.2">
      <c r="A95" s="36"/>
      <c r="B95" s="37"/>
      <c r="C95" s="37"/>
      <c r="D95" s="37"/>
      <c r="E95" s="37"/>
      <c r="F95" s="37"/>
      <c r="G95" s="37"/>
      <c r="H95" s="37"/>
      <c r="I95" s="37"/>
      <c r="J95" s="37"/>
      <c r="K95" s="37"/>
      <c r="L95" s="37"/>
      <c r="M95" s="37"/>
      <c r="N95" s="37"/>
      <c r="O95" s="37"/>
      <c r="P95" s="37"/>
      <c r="Q95" s="37"/>
      <c r="R95" s="37"/>
      <c r="S95" s="38"/>
      <c r="T95" s="38"/>
      <c r="U95" s="38"/>
      <c r="V95" s="38"/>
      <c r="W95" s="38"/>
      <c r="X95" s="38"/>
      <c r="Y95" s="3"/>
      <c r="Z95" s="8"/>
      <c r="AA95" s="9"/>
      <c r="AB95" s="10"/>
      <c r="AC95" s="10"/>
      <c r="AD95" s="10"/>
      <c r="AE95" s="10"/>
      <c r="AF95" s="10"/>
      <c r="AG95" s="10"/>
      <c r="AH95" s="10"/>
      <c r="AI95" s="10"/>
      <c r="AJ95" s="3"/>
      <c r="AK95" s="8"/>
      <c r="AL95" s="9"/>
      <c r="AM95" s="10"/>
      <c r="AN95" s="10"/>
      <c r="AO95" s="10"/>
      <c r="AP95" s="10"/>
      <c r="AQ95" s="10"/>
      <c r="AR95" s="10"/>
      <c r="AS95" s="10"/>
      <c r="AT95" s="10"/>
      <c r="AU95" s="34"/>
      <c r="AV95" s="34"/>
      <c r="AW95" s="39"/>
      <c r="AX95" s="40"/>
      <c r="AY95" s="40"/>
      <c r="AZ95" s="40"/>
      <c r="BA95" s="40"/>
      <c r="BB95" s="39"/>
      <c r="BC95" s="39"/>
      <c r="BD95" s="39"/>
      <c r="BE95" s="39"/>
      <c r="BF95" s="39"/>
    </row>
    <row r="96" spans="1:58" ht="16.2">
      <c r="AD96" s="39"/>
      <c r="AE96" s="39"/>
      <c r="AF96" s="39"/>
      <c r="AG96" s="39"/>
      <c r="AH96" s="39"/>
      <c r="AI96" s="39"/>
      <c r="AJ96" s="39"/>
      <c r="AK96" s="39"/>
      <c r="AL96" s="39"/>
      <c r="AM96" s="39"/>
      <c r="AN96" s="39"/>
      <c r="AO96" s="39"/>
      <c r="AP96" s="39"/>
      <c r="AQ96" s="39"/>
      <c r="AR96" s="34"/>
      <c r="AS96" s="34"/>
      <c r="AT96" s="39"/>
      <c r="AU96" s="34"/>
      <c r="AV96" s="34"/>
      <c r="AW96" s="39"/>
      <c r="AX96" s="40"/>
      <c r="AY96" s="40"/>
      <c r="AZ96" s="40"/>
      <c r="BA96" s="40"/>
      <c r="BB96" s="39"/>
      <c r="BC96" s="39"/>
      <c r="BD96" s="39"/>
      <c r="BE96" s="39"/>
      <c r="BF96" s="39"/>
    </row>
    <row r="97" spans="1:58" ht="16.2">
      <c r="A97" s="72" t="s">
        <v>66</v>
      </c>
      <c r="B97" s="41"/>
      <c r="C97" s="41"/>
      <c r="D97" s="42" t="s">
        <v>17</v>
      </c>
      <c r="E97" s="43" t="s">
        <v>18</v>
      </c>
      <c r="F97" s="43" t="s">
        <v>19</v>
      </c>
      <c r="G97" s="43" t="s">
        <v>20</v>
      </c>
      <c r="H97" s="43" t="s">
        <v>22</v>
      </c>
      <c r="I97" s="44"/>
      <c r="J97" s="44"/>
      <c r="K97" s="45" t="s">
        <v>24</v>
      </c>
      <c r="L97" s="44"/>
      <c r="M97" s="44"/>
      <c r="N97" s="44"/>
      <c r="O97" s="44"/>
      <c r="P97" s="44"/>
      <c r="Q97" s="44"/>
      <c r="R97" s="44"/>
      <c r="S97" s="44"/>
      <c r="T97" s="44"/>
      <c r="U97" s="44"/>
      <c r="V97" s="44"/>
      <c r="W97" s="44"/>
      <c r="X97" s="44"/>
      <c r="AD97" s="39"/>
      <c r="AE97" s="39"/>
      <c r="AF97" s="39"/>
      <c r="AG97" s="39"/>
      <c r="AH97" s="39"/>
      <c r="AI97" s="39"/>
      <c r="AJ97" s="39"/>
      <c r="AK97" s="39"/>
      <c r="AL97" s="39"/>
      <c r="AM97" s="39"/>
      <c r="AN97" s="39"/>
      <c r="AO97" s="39"/>
      <c r="AP97" s="39"/>
      <c r="AQ97" s="39"/>
      <c r="AR97" s="34"/>
      <c r="AS97" s="34"/>
      <c r="AT97" s="39"/>
      <c r="AU97" s="34"/>
      <c r="AV97" s="34"/>
      <c r="AW97" s="39"/>
      <c r="AX97" s="40"/>
      <c r="AY97" s="40"/>
      <c r="AZ97" s="40"/>
      <c r="BA97" s="40"/>
      <c r="BB97" s="39"/>
      <c r="BC97" s="39"/>
      <c r="BD97" s="39"/>
      <c r="BE97" s="39"/>
      <c r="BF97" s="39"/>
    </row>
    <row r="98" spans="1:58" ht="16.2">
      <c r="A98" s="72" t="s">
        <v>67</v>
      </c>
      <c r="B98" s="41"/>
      <c r="C98" s="41"/>
      <c r="D98" s="42">
        <v>1</v>
      </c>
      <c r="E98" s="46">
        <v>1</v>
      </c>
      <c r="F98" s="46">
        <v>0</v>
      </c>
      <c r="G98" s="44" t="s">
        <v>21</v>
      </c>
      <c r="H98" s="46">
        <v>1</v>
      </c>
      <c r="I98" s="44"/>
      <c r="J98" s="44"/>
      <c r="K98" s="45" t="s">
        <v>25</v>
      </c>
      <c r="L98" s="44"/>
      <c r="M98" s="44"/>
      <c r="N98" s="44"/>
      <c r="O98" s="44"/>
      <c r="P98" s="44"/>
      <c r="Q98" s="44"/>
      <c r="R98" s="44"/>
      <c r="S98" s="44"/>
      <c r="T98" s="44"/>
      <c r="U98" s="44"/>
      <c r="V98" s="44"/>
      <c r="W98" s="44"/>
      <c r="X98" s="44"/>
      <c r="AD98" s="39"/>
      <c r="AE98" s="39"/>
      <c r="AF98" s="39"/>
      <c r="AG98" s="39"/>
      <c r="AH98" s="39"/>
      <c r="AI98" s="39"/>
      <c r="AJ98" s="39"/>
      <c r="AK98" s="39"/>
      <c r="AL98" s="39"/>
      <c r="AM98" s="39"/>
      <c r="AN98" s="39"/>
      <c r="AO98" s="39"/>
      <c r="AP98" s="39"/>
      <c r="AQ98" s="39"/>
      <c r="AR98" s="34"/>
      <c r="AS98" s="34"/>
      <c r="AT98" s="39"/>
      <c r="AU98" s="34"/>
      <c r="AV98" s="34"/>
      <c r="AW98" s="39"/>
      <c r="AX98" s="40"/>
      <c r="AY98" s="40"/>
      <c r="AZ98" s="40"/>
      <c r="BA98" s="40"/>
      <c r="BB98" s="39"/>
      <c r="BC98" s="39"/>
      <c r="BD98" s="39"/>
      <c r="BE98" s="39"/>
      <c r="BF98" s="39"/>
    </row>
    <row r="99" spans="1:58" ht="16.2">
      <c r="A99" s="72" t="s">
        <v>68</v>
      </c>
      <c r="B99" s="41"/>
      <c r="C99" s="41"/>
      <c r="D99" s="42">
        <v>2</v>
      </c>
      <c r="E99" s="46">
        <v>2</v>
      </c>
      <c r="F99" s="46">
        <v>1</v>
      </c>
      <c r="G99" s="44"/>
      <c r="H99" s="46">
        <v>2</v>
      </c>
      <c r="I99" s="44"/>
      <c r="J99" s="44"/>
      <c r="K99" s="45" t="s">
        <v>26</v>
      </c>
      <c r="L99" s="44"/>
      <c r="M99" s="44"/>
      <c r="N99" s="44"/>
      <c r="O99" s="44"/>
      <c r="P99" s="44"/>
      <c r="Q99" s="44"/>
      <c r="R99" s="44"/>
      <c r="S99" s="44"/>
      <c r="T99" s="44"/>
      <c r="U99" s="44"/>
      <c r="V99" s="44"/>
      <c r="W99" s="44"/>
      <c r="X99" s="44"/>
      <c r="AD99" s="39"/>
      <c r="AE99" s="39"/>
      <c r="AF99" s="39"/>
      <c r="AG99" s="39"/>
      <c r="AH99" s="39"/>
      <c r="AI99" s="39"/>
      <c r="AJ99" s="39"/>
      <c r="AK99" s="39"/>
      <c r="AL99" s="39"/>
      <c r="AM99" s="39"/>
      <c r="AN99" s="39"/>
      <c r="AO99" s="39"/>
      <c r="AP99" s="39"/>
      <c r="AQ99" s="39"/>
      <c r="AR99" s="34"/>
      <c r="AS99" s="34"/>
      <c r="AT99" s="39"/>
      <c r="AU99" s="34"/>
      <c r="AV99" s="34"/>
      <c r="AW99" s="39"/>
      <c r="AX99" s="40"/>
      <c r="AY99" s="40"/>
      <c r="AZ99" s="40"/>
      <c r="BA99" s="40"/>
      <c r="BB99" s="39"/>
      <c r="BC99" s="39"/>
      <c r="BD99" s="39"/>
      <c r="BE99" s="39"/>
      <c r="BF99" s="39"/>
    </row>
    <row r="100" spans="1:58" ht="16.2">
      <c r="A100" s="72" t="s">
        <v>69</v>
      </c>
      <c r="B100" s="41"/>
      <c r="C100" s="41"/>
      <c r="D100" s="42">
        <v>3</v>
      </c>
      <c r="E100" s="46">
        <v>3</v>
      </c>
      <c r="F100" s="46">
        <v>2</v>
      </c>
      <c r="G100" s="44"/>
      <c r="H100" s="46">
        <v>3</v>
      </c>
      <c r="I100" s="44"/>
      <c r="J100" s="44"/>
      <c r="K100" s="45"/>
      <c r="L100" s="44"/>
      <c r="M100" s="44"/>
      <c r="N100" s="44"/>
      <c r="O100" s="44"/>
      <c r="P100" s="44"/>
      <c r="Q100" s="44"/>
      <c r="R100" s="44"/>
      <c r="S100" s="44"/>
      <c r="T100" s="44"/>
      <c r="U100" s="44"/>
      <c r="V100" s="44"/>
      <c r="W100" s="44"/>
      <c r="X100" s="44"/>
      <c r="AD100" s="39"/>
      <c r="AE100" s="39"/>
      <c r="AF100" s="39"/>
      <c r="AG100" s="39"/>
      <c r="AH100" s="39"/>
      <c r="AI100" s="39"/>
      <c r="AJ100" s="39"/>
      <c r="AK100" s="39"/>
      <c r="AL100" s="39"/>
      <c r="AM100" s="39"/>
      <c r="AN100" s="39"/>
      <c r="AO100" s="39"/>
      <c r="AP100" s="39"/>
      <c r="AQ100" s="39"/>
      <c r="AR100" s="34"/>
      <c r="AS100" s="34"/>
      <c r="AT100" s="39"/>
      <c r="AU100" s="34"/>
      <c r="AV100" s="34"/>
      <c r="AW100" s="39"/>
      <c r="AX100" s="40"/>
      <c r="AY100" s="40"/>
      <c r="AZ100" s="40"/>
      <c r="BA100" s="40"/>
      <c r="BB100" s="39"/>
      <c r="BC100" s="39"/>
      <c r="BD100" s="39"/>
      <c r="BE100" s="39"/>
      <c r="BF100" s="39"/>
    </row>
    <row r="101" spans="1:58" ht="16.2">
      <c r="A101" s="72" t="s">
        <v>70</v>
      </c>
      <c r="B101" s="41"/>
      <c r="C101" s="41"/>
      <c r="D101" s="42">
        <v>4</v>
      </c>
      <c r="E101" s="46">
        <v>4</v>
      </c>
      <c r="F101" s="44"/>
      <c r="G101" s="44"/>
      <c r="H101" s="46">
        <v>4</v>
      </c>
      <c r="I101" s="44"/>
      <c r="J101" s="44"/>
      <c r="K101" s="44"/>
      <c r="L101" s="44"/>
      <c r="M101" s="44"/>
      <c r="N101" s="44"/>
      <c r="O101" s="44"/>
      <c r="P101" s="44"/>
      <c r="Q101" s="44"/>
      <c r="R101" s="44"/>
      <c r="S101" s="44"/>
      <c r="T101" s="44"/>
      <c r="U101" s="44"/>
      <c r="V101" s="44"/>
      <c r="W101" s="44"/>
      <c r="X101" s="44"/>
      <c r="AD101" s="39"/>
      <c r="AE101" s="39"/>
      <c r="AF101" s="39"/>
      <c r="AG101" s="39"/>
      <c r="AH101" s="39"/>
      <c r="AI101" s="39"/>
      <c r="AJ101" s="39"/>
      <c r="AK101" s="39"/>
      <c r="AL101" s="39"/>
      <c r="AM101" s="39"/>
      <c r="AN101" s="39"/>
      <c r="AO101" s="39"/>
      <c r="AP101" s="39"/>
      <c r="AQ101" s="39"/>
      <c r="AR101" s="34"/>
      <c r="AS101" s="34"/>
      <c r="AT101" s="39"/>
      <c r="AU101" s="34"/>
      <c r="AV101" s="34"/>
      <c r="AW101" s="39"/>
      <c r="AX101" s="40"/>
      <c r="AY101" s="40"/>
      <c r="AZ101" s="40"/>
      <c r="BA101" s="40"/>
      <c r="BB101" s="39"/>
      <c r="BC101" s="39"/>
      <c r="BD101" s="39"/>
      <c r="BE101" s="39"/>
      <c r="BF101" s="39"/>
    </row>
    <row r="102" spans="1:58" ht="16.2">
      <c r="A102" s="72" t="s">
        <v>71</v>
      </c>
      <c r="B102" s="41"/>
      <c r="C102" s="41"/>
      <c r="D102" s="42">
        <v>5</v>
      </c>
      <c r="E102" s="46">
        <v>5</v>
      </c>
      <c r="F102" s="44"/>
      <c r="G102" s="44"/>
      <c r="H102" s="46">
        <v>5</v>
      </c>
      <c r="I102" s="44"/>
      <c r="J102" s="44"/>
      <c r="K102" s="44"/>
      <c r="L102" s="44"/>
      <c r="M102" s="44"/>
      <c r="N102" s="44"/>
      <c r="O102" s="44"/>
      <c r="P102" s="44"/>
      <c r="Q102" s="44"/>
      <c r="R102" s="44"/>
      <c r="S102" s="44"/>
      <c r="T102" s="44"/>
      <c r="U102" s="44"/>
      <c r="V102" s="44"/>
      <c r="W102" s="44"/>
      <c r="X102" s="44"/>
      <c r="AD102" s="39"/>
      <c r="AE102" s="39"/>
      <c r="AF102" s="39"/>
      <c r="AG102" s="39"/>
      <c r="AH102" s="39"/>
      <c r="AI102" s="39"/>
      <c r="AJ102" s="39"/>
      <c r="AK102" s="39"/>
      <c r="AL102" s="39"/>
      <c r="AM102" s="39"/>
      <c r="AN102" s="39"/>
      <c r="AO102" s="39"/>
      <c r="AP102" s="39"/>
      <c r="AQ102" s="39"/>
      <c r="AR102" s="34"/>
      <c r="AS102" s="34"/>
      <c r="AT102" s="39"/>
      <c r="AU102" s="34"/>
      <c r="AV102" s="34"/>
      <c r="AW102" s="39"/>
      <c r="AX102" s="40"/>
      <c r="AY102" s="40"/>
      <c r="AZ102" s="40"/>
      <c r="BA102" s="40"/>
      <c r="BB102" s="39"/>
      <c r="BC102" s="39"/>
      <c r="BD102" s="39"/>
      <c r="BE102" s="39"/>
      <c r="BF102" s="39"/>
    </row>
    <row r="103" spans="1:58" ht="16.2">
      <c r="A103" s="72" t="s">
        <v>72</v>
      </c>
      <c r="B103" s="41"/>
      <c r="C103" s="41"/>
      <c r="D103" s="42">
        <v>6</v>
      </c>
      <c r="E103" s="46">
        <v>6</v>
      </c>
      <c r="F103" s="44"/>
      <c r="G103" s="44"/>
      <c r="H103" s="46">
        <v>6</v>
      </c>
      <c r="I103" s="44"/>
      <c r="J103" s="44"/>
      <c r="K103" s="44"/>
      <c r="L103" s="44"/>
      <c r="M103" s="44"/>
      <c r="N103" s="44"/>
      <c r="O103" s="44"/>
      <c r="P103" s="44"/>
      <c r="Q103" s="44"/>
      <c r="R103" s="44"/>
      <c r="S103" s="44"/>
      <c r="T103" s="44"/>
      <c r="U103" s="44"/>
      <c r="V103" s="44"/>
      <c r="W103" s="44"/>
      <c r="X103" s="44"/>
      <c r="AU103" s="34"/>
      <c r="AV103" s="34"/>
      <c r="AW103" s="39"/>
      <c r="AX103" s="40"/>
      <c r="AY103" s="40"/>
      <c r="AZ103" s="40"/>
      <c r="BA103" s="40"/>
      <c r="BB103" s="39"/>
      <c r="BC103" s="39"/>
      <c r="BD103" s="39"/>
      <c r="BE103" s="39"/>
      <c r="BF103" s="39"/>
    </row>
    <row r="104" spans="1:58" ht="16.2">
      <c r="A104" s="72" t="s">
        <v>73</v>
      </c>
      <c r="B104" s="41"/>
      <c r="C104" s="41"/>
      <c r="D104" s="42">
        <v>7</v>
      </c>
      <c r="E104" s="46">
        <v>7</v>
      </c>
      <c r="F104" s="44"/>
      <c r="G104" s="44"/>
      <c r="H104" s="46">
        <v>7</v>
      </c>
      <c r="I104" s="44"/>
      <c r="J104" s="44"/>
      <c r="K104" s="44"/>
      <c r="L104" s="44"/>
      <c r="M104" s="44"/>
      <c r="N104" s="44"/>
      <c r="O104" s="44"/>
      <c r="P104" s="44"/>
      <c r="Q104" s="44"/>
      <c r="R104" s="44"/>
      <c r="S104" s="44"/>
      <c r="T104" s="44"/>
      <c r="U104" s="44"/>
      <c r="V104" s="44"/>
      <c r="W104" s="44"/>
      <c r="X104" s="44"/>
      <c r="AU104" s="34"/>
      <c r="AV104" s="34"/>
      <c r="AW104" s="39"/>
      <c r="AX104" s="40"/>
      <c r="AY104" s="40"/>
      <c r="AZ104" s="40"/>
      <c r="BA104" s="40"/>
      <c r="BB104" s="39"/>
      <c r="BC104" s="39"/>
      <c r="BD104" s="39"/>
      <c r="BE104" s="39"/>
      <c r="BF104" s="39"/>
    </row>
    <row r="105" spans="1:58" ht="16.2">
      <c r="A105" s="72" t="s">
        <v>74</v>
      </c>
      <c r="B105" s="41"/>
      <c r="C105" s="41"/>
      <c r="D105" s="42">
        <v>8</v>
      </c>
      <c r="E105" s="46">
        <v>8</v>
      </c>
      <c r="F105" s="44"/>
      <c r="G105" s="44"/>
      <c r="H105" s="46">
        <v>8</v>
      </c>
      <c r="I105" s="44"/>
      <c r="J105" s="44"/>
      <c r="K105" s="44"/>
      <c r="L105" s="44"/>
      <c r="M105" s="44"/>
      <c r="N105" s="44"/>
      <c r="O105" s="44"/>
      <c r="P105" s="44"/>
      <c r="Q105" s="44"/>
      <c r="R105" s="44"/>
      <c r="S105" s="44"/>
      <c r="T105" s="44"/>
      <c r="U105" s="44"/>
      <c r="V105" s="44"/>
      <c r="W105" s="44"/>
      <c r="X105" s="44"/>
      <c r="AU105" s="34"/>
      <c r="AV105" s="34"/>
      <c r="AW105" s="39"/>
      <c r="AX105" s="40"/>
      <c r="AY105" s="40"/>
      <c r="AZ105" s="40"/>
      <c r="BA105" s="40"/>
      <c r="BB105" s="39"/>
      <c r="BC105" s="39"/>
      <c r="BD105" s="39"/>
      <c r="BE105" s="39"/>
      <c r="BF105" s="39"/>
    </row>
    <row r="106" spans="1:58" ht="16.2">
      <c r="A106" s="73" t="s">
        <v>75</v>
      </c>
      <c r="B106" s="41"/>
      <c r="C106" s="41"/>
      <c r="D106" s="42">
        <v>9</v>
      </c>
      <c r="E106" s="46">
        <v>9</v>
      </c>
      <c r="F106" s="44"/>
      <c r="G106" s="44"/>
      <c r="H106" s="46">
        <v>9</v>
      </c>
      <c r="I106" s="44"/>
      <c r="J106" s="44"/>
      <c r="K106" s="44"/>
      <c r="L106" s="44"/>
      <c r="M106" s="44"/>
      <c r="N106" s="44"/>
      <c r="O106" s="44"/>
      <c r="P106" s="44"/>
      <c r="Q106" s="44"/>
      <c r="R106" s="44"/>
      <c r="S106" s="44"/>
      <c r="T106" s="44"/>
      <c r="U106" s="44"/>
      <c r="V106" s="44"/>
      <c r="W106" s="44"/>
      <c r="X106" s="44"/>
      <c r="AU106" s="34"/>
      <c r="AV106" s="34"/>
      <c r="AW106" s="39"/>
      <c r="AX106" s="40"/>
      <c r="AY106" s="40"/>
      <c r="AZ106" s="40"/>
      <c r="BA106" s="40"/>
      <c r="BB106" s="39"/>
      <c r="BC106" s="39"/>
      <c r="BD106" s="39"/>
      <c r="BE106" s="39"/>
      <c r="BF106" s="39"/>
    </row>
    <row r="107" spans="1:58">
      <c r="A107" s="73" t="s">
        <v>76</v>
      </c>
      <c r="B107" s="41"/>
      <c r="C107" s="41"/>
      <c r="D107" s="42">
        <v>10</v>
      </c>
      <c r="E107" s="46">
        <v>10</v>
      </c>
      <c r="F107" s="44"/>
      <c r="G107" s="44"/>
      <c r="H107" s="46">
        <v>10</v>
      </c>
      <c r="I107" s="44"/>
      <c r="J107" s="44"/>
      <c r="K107" s="44"/>
      <c r="L107" s="44"/>
      <c r="M107" s="44"/>
      <c r="N107" s="44"/>
      <c r="O107" s="44"/>
      <c r="P107" s="44"/>
      <c r="Q107" s="44"/>
      <c r="R107" s="44"/>
      <c r="S107" s="44"/>
      <c r="T107" s="44"/>
      <c r="U107" s="44"/>
      <c r="V107" s="44"/>
      <c r="W107" s="44"/>
      <c r="X107" s="44"/>
      <c r="AP107" s="2"/>
      <c r="AQ107" s="2"/>
      <c r="AR107" s="2"/>
      <c r="AS107" s="2"/>
      <c r="AT107" s="2"/>
    </row>
    <row r="108" spans="1:58">
      <c r="A108" s="41"/>
      <c r="B108" s="41"/>
      <c r="C108" s="41"/>
      <c r="D108" s="42">
        <v>11</v>
      </c>
      <c r="E108" s="46">
        <v>11</v>
      </c>
      <c r="F108" s="44"/>
      <c r="G108" s="44"/>
      <c r="H108" s="44"/>
      <c r="I108" s="44"/>
      <c r="J108" s="44"/>
      <c r="K108" s="44"/>
      <c r="L108" s="44"/>
      <c r="M108" s="44"/>
      <c r="N108" s="44"/>
      <c r="O108" s="44"/>
      <c r="P108" s="44"/>
      <c r="Q108" s="44"/>
      <c r="R108" s="44"/>
      <c r="S108" s="44"/>
      <c r="T108" s="44"/>
      <c r="U108" s="44"/>
      <c r="V108" s="44"/>
      <c r="W108" s="44"/>
      <c r="X108" s="44"/>
      <c r="AP108" s="2"/>
      <c r="AQ108" s="2"/>
      <c r="AR108" s="2"/>
      <c r="AS108" s="2"/>
      <c r="AT108" s="2"/>
    </row>
    <row r="109" spans="1:58">
      <c r="A109" s="41"/>
      <c r="B109" s="41"/>
      <c r="C109" s="41"/>
      <c r="D109" s="42">
        <v>12</v>
      </c>
      <c r="E109" s="46">
        <v>12</v>
      </c>
      <c r="F109" s="44"/>
      <c r="G109" s="44"/>
      <c r="H109" s="44"/>
      <c r="I109" s="44"/>
      <c r="J109" s="44"/>
      <c r="K109" s="44"/>
      <c r="L109" s="44"/>
      <c r="M109" s="44"/>
      <c r="N109" s="44"/>
      <c r="O109" s="44"/>
      <c r="P109" s="44"/>
      <c r="Q109" s="44"/>
      <c r="R109" s="44"/>
      <c r="S109" s="44"/>
      <c r="T109" s="44"/>
      <c r="U109" s="44"/>
      <c r="V109" s="44"/>
      <c r="W109" s="44"/>
      <c r="X109" s="44"/>
      <c r="AP109" s="2"/>
      <c r="AQ109" s="2"/>
      <c r="AR109" s="2"/>
      <c r="AS109" s="2"/>
      <c r="AT109" s="2"/>
    </row>
    <row r="110" spans="1:58">
      <c r="A110" s="41"/>
      <c r="B110" s="41"/>
      <c r="C110" s="41"/>
      <c r="D110" s="47"/>
      <c r="E110" s="46">
        <v>13</v>
      </c>
      <c r="F110" s="44"/>
      <c r="G110" s="44"/>
      <c r="H110" s="44"/>
      <c r="I110" s="44"/>
      <c r="J110" s="44"/>
      <c r="K110" s="44"/>
      <c r="L110" s="44"/>
      <c r="M110" s="44"/>
      <c r="N110" s="44"/>
      <c r="O110" s="44"/>
      <c r="P110" s="44"/>
      <c r="Q110" s="44"/>
      <c r="R110" s="44"/>
      <c r="S110" s="44"/>
      <c r="T110" s="44"/>
      <c r="U110" s="44"/>
      <c r="V110" s="44"/>
      <c r="W110" s="44"/>
      <c r="X110" s="44"/>
      <c r="AP110" s="2"/>
      <c r="AQ110" s="2"/>
      <c r="AR110" s="2"/>
      <c r="AS110" s="2"/>
      <c r="AT110" s="2"/>
    </row>
    <row r="111" spans="1:58">
      <c r="A111" s="41"/>
      <c r="B111" s="41"/>
      <c r="C111" s="41"/>
      <c r="D111" s="47"/>
      <c r="E111" s="46">
        <v>14</v>
      </c>
      <c r="F111" s="44"/>
      <c r="G111" s="44"/>
      <c r="H111" s="44"/>
      <c r="I111" s="44"/>
      <c r="J111" s="44"/>
      <c r="K111" s="44"/>
      <c r="L111" s="44"/>
      <c r="M111" s="44"/>
      <c r="N111" s="44"/>
      <c r="O111" s="44"/>
      <c r="P111" s="44"/>
      <c r="Q111" s="44"/>
      <c r="R111" s="44"/>
      <c r="S111" s="44"/>
      <c r="T111" s="44"/>
      <c r="U111" s="44"/>
      <c r="V111" s="44"/>
      <c r="W111" s="44"/>
      <c r="X111" s="44"/>
      <c r="AP111" s="2"/>
      <c r="AQ111" s="2"/>
      <c r="AR111" s="2"/>
      <c r="AS111" s="2"/>
      <c r="AT111" s="2"/>
      <c r="AU111" s="2"/>
      <c r="AV111" s="2"/>
      <c r="AW111" s="2"/>
      <c r="AX111" s="2"/>
      <c r="AY111" s="2"/>
      <c r="AZ111" s="2"/>
      <c r="BA111" s="2"/>
    </row>
    <row r="112" spans="1:58">
      <c r="A112" s="41"/>
      <c r="B112" s="41"/>
      <c r="C112" s="41"/>
      <c r="D112" s="47"/>
      <c r="E112" s="46">
        <v>15</v>
      </c>
      <c r="F112" s="44"/>
      <c r="G112" s="44"/>
      <c r="H112" s="44"/>
      <c r="I112" s="44"/>
      <c r="J112" s="44"/>
      <c r="K112" s="44"/>
      <c r="L112" s="44"/>
      <c r="M112" s="44"/>
      <c r="N112" s="44"/>
      <c r="O112" s="44"/>
      <c r="P112" s="44"/>
      <c r="Q112" s="44"/>
      <c r="R112" s="44"/>
      <c r="S112" s="44"/>
      <c r="T112" s="44"/>
      <c r="U112" s="44"/>
      <c r="V112" s="44"/>
      <c r="W112" s="44"/>
      <c r="X112" s="44"/>
      <c r="AP112" s="2"/>
      <c r="AQ112" s="2"/>
      <c r="AR112" s="2"/>
      <c r="AS112" s="2"/>
      <c r="AT112" s="2"/>
      <c r="AU112" s="2"/>
      <c r="AV112" s="2"/>
      <c r="AW112" s="2"/>
      <c r="AX112" s="2"/>
      <c r="AY112" s="2"/>
      <c r="AZ112" s="2"/>
      <c r="BA112" s="2"/>
    </row>
    <row r="113" spans="4:53">
      <c r="D113" s="44"/>
      <c r="E113" s="46">
        <v>16</v>
      </c>
      <c r="F113" s="44"/>
      <c r="G113" s="44"/>
      <c r="H113" s="44"/>
      <c r="I113" s="44"/>
      <c r="J113" s="44"/>
      <c r="K113" s="44"/>
      <c r="L113" s="44"/>
      <c r="M113" s="44"/>
      <c r="N113" s="44"/>
      <c r="O113" s="44"/>
      <c r="P113" s="44"/>
      <c r="Q113" s="44"/>
      <c r="R113" s="44"/>
      <c r="S113" s="44"/>
      <c r="T113" s="44"/>
      <c r="U113" s="44"/>
      <c r="V113" s="44"/>
      <c r="W113" s="44"/>
      <c r="X113" s="44"/>
      <c r="AU113" s="2"/>
      <c r="AV113" s="2"/>
      <c r="AW113" s="2"/>
      <c r="AX113" s="2"/>
      <c r="AY113" s="2"/>
      <c r="AZ113" s="2"/>
      <c r="BA113" s="2"/>
    </row>
    <row r="114" spans="4:53">
      <c r="D114" s="44"/>
      <c r="E114" s="46">
        <v>17</v>
      </c>
      <c r="F114" s="44"/>
      <c r="G114" s="44"/>
      <c r="H114" s="44"/>
      <c r="I114" s="44"/>
      <c r="J114" s="44"/>
      <c r="K114" s="44"/>
      <c r="L114" s="44"/>
      <c r="M114" s="44"/>
      <c r="N114" s="44"/>
      <c r="O114" s="44"/>
      <c r="P114" s="44"/>
      <c r="Q114" s="44"/>
      <c r="R114" s="44"/>
      <c r="S114" s="44"/>
      <c r="T114" s="44"/>
      <c r="U114" s="44"/>
      <c r="V114" s="44"/>
      <c r="W114" s="44"/>
      <c r="X114" s="44"/>
      <c r="AU114" s="2"/>
      <c r="AV114" s="2"/>
      <c r="AW114" s="2"/>
      <c r="AX114" s="2"/>
      <c r="AY114" s="2"/>
      <c r="AZ114" s="2"/>
      <c r="BA114" s="2"/>
    </row>
    <row r="115" spans="4:53">
      <c r="D115" s="44"/>
      <c r="E115" s="46">
        <v>18</v>
      </c>
      <c r="F115" s="44"/>
      <c r="G115" s="44"/>
      <c r="H115" s="44"/>
      <c r="I115" s="44"/>
      <c r="J115" s="44"/>
      <c r="K115" s="44"/>
      <c r="L115" s="44"/>
      <c r="M115" s="44"/>
      <c r="N115" s="44"/>
      <c r="O115" s="44"/>
      <c r="P115" s="44"/>
      <c r="Q115" s="44"/>
      <c r="R115" s="44"/>
      <c r="S115" s="44"/>
      <c r="T115" s="44"/>
      <c r="U115" s="44"/>
      <c r="V115" s="44"/>
      <c r="W115" s="44"/>
      <c r="X115" s="44"/>
      <c r="AU115" s="2"/>
      <c r="AV115" s="2"/>
      <c r="AW115" s="2"/>
      <c r="AX115" s="2"/>
      <c r="AY115" s="2"/>
      <c r="AZ115" s="2"/>
      <c r="BA115" s="2"/>
    </row>
    <row r="116" spans="4:53">
      <c r="D116" s="44"/>
      <c r="E116" s="46">
        <v>19</v>
      </c>
      <c r="F116" s="44"/>
      <c r="G116" s="44"/>
      <c r="H116" s="44"/>
      <c r="I116" s="44"/>
      <c r="J116" s="44"/>
      <c r="K116" s="44"/>
      <c r="L116" s="44"/>
      <c r="M116" s="44"/>
      <c r="N116" s="44"/>
      <c r="O116" s="44"/>
      <c r="P116" s="44"/>
      <c r="Q116" s="44"/>
      <c r="R116" s="44"/>
      <c r="S116" s="44"/>
      <c r="T116" s="44"/>
      <c r="U116" s="44"/>
      <c r="V116" s="44"/>
      <c r="W116" s="44"/>
      <c r="X116" s="44"/>
      <c r="AU116" s="2"/>
      <c r="AV116" s="2"/>
      <c r="AW116" s="2"/>
      <c r="AX116" s="2"/>
      <c r="AY116" s="2"/>
      <c r="AZ116" s="2"/>
      <c r="BA116" s="2"/>
    </row>
    <row r="117" spans="4:53">
      <c r="D117" s="44"/>
      <c r="E117" s="46">
        <v>20</v>
      </c>
      <c r="F117" s="44"/>
      <c r="G117" s="44"/>
      <c r="H117" s="44"/>
      <c r="I117" s="44"/>
      <c r="J117" s="44"/>
      <c r="K117" s="44"/>
      <c r="L117" s="44"/>
      <c r="M117" s="44"/>
      <c r="N117" s="44"/>
      <c r="O117" s="44"/>
      <c r="P117" s="44"/>
      <c r="Q117" s="44"/>
      <c r="R117" s="44"/>
      <c r="S117" s="44"/>
      <c r="T117" s="44"/>
      <c r="U117" s="44"/>
      <c r="V117" s="44"/>
      <c r="W117" s="44"/>
      <c r="X117" s="44"/>
    </row>
    <row r="118" spans="4:53">
      <c r="D118" s="44"/>
      <c r="E118" s="46">
        <v>21</v>
      </c>
      <c r="F118" s="44"/>
      <c r="G118" s="44"/>
      <c r="H118" s="44"/>
      <c r="I118" s="44"/>
      <c r="J118" s="44"/>
      <c r="K118" s="44"/>
      <c r="L118" s="44"/>
      <c r="M118" s="44"/>
      <c r="N118" s="44"/>
      <c r="O118" s="44"/>
      <c r="P118" s="44"/>
      <c r="Q118" s="44"/>
      <c r="R118" s="44"/>
      <c r="S118" s="44"/>
      <c r="T118" s="44"/>
      <c r="U118" s="44"/>
      <c r="V118" s="44"/>
      <c r="W118" s="44"/>
      <c r="X118" s="44"/>
    </row>
    <row r="119" spans="4:53">
      <c r="D119" s="44"/>
      <c r="E119" s="46">
        <v>22</v>
      </c>
      <c r="F119" s="44"/>
      <c r="G119" s="44"/>
      <c r="H119" s="44"/>
      <c r="I119" s="44"/>
      <c r="J119" s="44"/>
      <c r="K119" s="44"/>
      <c r="L119" s="44"/>
      <c r="M119" s="44"/>
      <c r="N119" s="44"/>
      <c r="O119" s="44"/>
      <c r="P119" s="44"/>
      <c r="Q119" s="44"/>
      <c r="R119" s="44"/>
      <c r="S119" s="44"/>
      <c r="T119" s="44"/>
      <c r="U119" s="44"/>
      <c r="V119" s="44"/>
      <c r="W119" s="44"/>
      <c r="X119" s="44"/>
    </row>
    <row r="120" spans="4:53">
      <c r="D120" s="44"/>
      <c r="E120" s="46">
        <v>23</v>
      </c>
      <c r="F120" s="44"/>
      <c r="G120" s="44"/>
      <c r="H120" s="44"/>
      <c r="I120" s="44"/>
      <c r="J120" s="44"/>
      <c r="K120" s="44"/>
      <c r="L120" s="44"/>
      <c r="M120" s="44"/>
      <c r="N120" s="44"/>
      <c r="O120" s="44"/>
      <c r="P120" s="44"/>
      <c r="Q120" s="44"/>
      <c r="R120" s="44"/>
      <c r="S120" s="44"/>
      <c r="T120" s="44"/>
      <c r="U120" s="44"/>
      <c r="V120" s="44"/>
      <c r="W120" s="44"/>
      <c r="X120" s="44"/>
    </row>
    <row r="121" spans="4:53">
      <c r="D121" s="44"/>
      <c r="E121" s="46">
        <v>24</v>
      </c>
      <c r="F121" s="44"/>
      <c r="G121" s="44"/>
      <c r="H121" s="44"/>
      <c r="I121" s="44"/>
      <c r="J121" s="44"/>
      <c r="K121" s="44"/>
      <c r="L121" s="44"/>
      <c r="M121" s="44"/>
      <c r="N121" s="44"/>
      <c r="O121" s="44"/>
      <c r="P121" s="44"/>
      <c r="Q121" s="44"/>
      <c r="R121" s="44"/>
      <c r="S121" s="44"/>
      <c r="T121" s="44"/>
      <c r="U121" s="44"/>
      <c r="V121" s="44"/>
      <c r="W121" s="44"/>
      <c r="X121" s="44"/>
    </row>
    <row r="122" spans="4:53">
      <c r="D122" s="44"/>
      <c r="E122" s="46">
        <v>25</v>
      </c>
      <c r="F122" s="44"/>
      <c r="G122" s="44"/>
      <c r="H122" s="44"/>
      <c r="I122" s="44"/>
      <c r="J122" s="44"/>
      <c r="K122" s="44"/>
      <c r="L122" s="44"/>
      <c r="M122" s="44"/>
      <c r="N122" s="44"/>
      <c r="O122" s="44"/>
      <c r="P122" s="44"/>
      <c r="Q122" s="44"/>
      <c r="R122" s="44"/>
      <c r="S122" s="44"/>
      <c r="T122" s="44"/>
      <c r="U122" s="44"/>
      <c r="V122" s="44"/>
      <c r="W122" s="44"/>
      <c r="X122" s="44"/>
    </row>
    <row r="123" spans="4:53">
      <c r="D123" s="44"/>
      <c r="E123" s="46">
        <v>26</v>
      </c>
      <c r="F123" s="44"/>
      <c r="G123" s="44"/>
      <c r="H123" s="44"/>
      <c r="I123" s="44"/>
      <c r="J123" s="44"/>
      <c r="K123" s="44"/>
      <c r="L123" s="44"/>
      <c r="M123" s="44"/>
      <c r="N123" s="44"/>
      <c r="O123" s="44"/>
      <c r="P123" s="44"/>
      <c r="Q123" s="44"/>
      <c r="R123" s="44"/>
      <c r="S123" s="44"/>
      <c r="T123" s="44"/>
      <c r="U123" s="44"/>
      <c r="V123" s="44"/>
      <c r="W123" s="44"/>
      <c r="X123" s="44"/>
    </row>
    <row r="124" spans="4:53">
      <c r="D124" s="44"/>
      <c r="E124" s="46">
        <v>27</v>
      </c>
      <c r="F124" s="44"/>
      <c r="G124" s="44"/>
      <c r="H124" s="44"/>
      <c r="I124" s="44"/>
      <c r="J124" s="44"/>
      <c r="K124" s="44"/>
      <c r="L124" s="44"/>
      <c r="M124" s="44"/>
      <c r="N124" s="44"/>
      <c r="O124" s="44"/>
      <c r="P124" s="44"/>
      <c r="Q124" s="44"/>
      <c r="R124" s="44"/>
      <c r="S124" s="44"/>
      <c r="T124" s="44"/>
      <c r="U124" s="44"/>
      <c r="V124" s="44"/>
      <c r="W124" s="44"/>
      <c r="X124" s="44"/>
    </row>
    <row r="125" spans="4:53">
      <c r="D125" s="44"/>
      <c r="E125" s="46">
        <v>28</v>
      </c>
      <c r="F125" s="44"/>
      <c r="G125" s="44"/>
      <c r="H125" s="44"/>
      <c r="I125" s="44"/>
      <c r="J125" s="44"/>
      <c r="K125" s="44"/>
      <c r="L125" s="44"/>
      <c r="M125" s="44"/>
      <c r="N125" s="44"/>
      <c r="O125" s="44"/>
      <c r="P125" s="44"/>
      <c r="Q125" s="44"/>
      <c r="R125" s="44"/>
      <c r="S125" s="44"/>
      <c r="T125" s="44"/>
      <c r="U125" s="44"/>
      <c r="V125" s="44"/>
      <c r="W125" s="44"/>
      <c r="X125" s="44"/>
    </row>
    <row r="126" spans="4:53">
      <c r="D126" s="44"/>
      <c r="E126" s="46">
        <v>29</v>
      </c>
      <c r="F126" s="44"/>
      <c r="G126" s="44"/>
      <c r="H126" s="44"/>
      <c r="I126" s="44"/>
      <c r="J126" s="44"/>
      <c r="K126" s="44"/>
      <c r="L126" s="44"/>
      <c r="M126" s="44"/>
      <c r="N126" s="44"/>
      <c r="O126" s="44"/>
      <c r="P126" s="44"/>
      <c r="Q126" s="44"/>
      <c r="R126" s="44"/>
      <c r="S126" s="44"/>
      <c r="T126" s="44"/>
      <c r="U126" s="44"/>
      <c r="V126" s="44"/>
      <c r="W126" s="44"/>
      <c r="X126" s="44"/>
    </row>
    <row r="127" spans="4:53">
      <c r="D127" s="44"/>
      <c r="E127" s="46">
        <v>30</v>
      </c>
      <c r="F127" s="44"/>
      <c r="G127" s="44"/>
      <c r="H127" s="44"/>
      <c r="I127" s="44"/>
      <c r="J127" s="44"/>
      <c r="K127" s="44"/>
      <c r="L127" s="44"/>
      <c r="M127" s="44"/>
      <c r="N127" s="44"/>
      <c r="O127" s="44"/>
      <c r="P127" s="44"/>
      <c r="Q127" s="44"/>
      <c r="R127" s="44"/>
      <c r="S127" s="44"/>
      <c r="T127" s="44"/>
      <c r="U127" s="44"/>
      <c r="V127" s="44"/>
      <c r="W127" s="44"/>
      <c r="X127" s="44"/>
    </row>
    <row r="128" spans="4:53">
      <c r="D128" s="44"/>
      <c r="E128" s="46">
        <v>31</v>
      </c>
      <c r="F128" s="44"/>
      <c r="G128" s="44"/>
      <c r="H128" s="44"/>
      <c r="I128" s="44"/>
      <c r="J128" s="44"/>
      <c r="K128" s="44"/>
      <c r="L128" s="44"/>
      <c r="M128" s="44"/>
      <c r="N128" s="44"/>
      <c r="O128" s="44"/>
      <c r="P128" s="44"/>
      <c r="Q128" s="44"/>
      <c r="R128" s="44"/>
      <c r="S128" s="44"/>
      <c r="T128" s="44"/>
      <c r="U128" s="44"/>
      <c r="V128" s="44"/>
      <c r="W128" s="44"/>
      <c r="X128" s="44"/>
    </row>
    <row r="129" spans="4:24">
      <c r="D129" s="44"/>
      <c r="E129" s="44"/>
      <c r="F129" s="44"/>
      <c r="G129" s="44"/>
      <c r="H129" s="44"/>
      <c r="I129" s="44"/>
      <c r="J129" s="44"/>
      <c r="K129" s="44"/>
      <c r="L129" s="44"/>
      <c r="M129" s="44"/>
      <c r="N129" s="44"/>
      <c r="O129" s="44"/>
      <c r="P129" s="44"/>
      <c r="Q129" s="44"/>
      <c r="R129" s="44"/>
      <c r="S129" s="44"/>
      <c r="T129" s="44"/>
      <c r="U129" s="44"/>
      <c r="V129" s="44"/>
      <c r="W129" s="44"/>
      <c r="X129" s="44"/>
    </row>
    <row r="130" spans="4:24">
      <c r="D130" s="44"/>
      <c r="E130" s="44"/>
      <c r="F130" s="44"/>
      <c r="G130" s="44"/>
      <c r="H130" s="44"/>
      <c r="I130" s="44"/>
      <c r="J130" s="44"/>
      <c r="K130" s="44"/>
      <c r="L130" s="44"/>
      <c r="M130" s="44"/>
      <c r="N130" s="44"/>
      <c r="O130" s="44"/>
      <c r="P130" s="44"/>
      <c r="Q130" s="44"/>
      <c r="R130" s="44"/>
      <c r="S130" s="44"/>
      <c r="T130" s="44"/>
      <c r="U130" s="44"/>
      <c r="V130" s="44"/>
      <c r="W130" s="44"/>
      <c r="X130" s="44"/>
    </row>
    <row r="131" spans="4:24">
      <c r="D131" s="44"/>
      <c r="E131" s="44"/>
      <c r="F131" s="44"/>
      <c r="G131" s="44"/>
      <c r="H131" s="44"/>
      <c r="I131" s="44"/>
      <c r="J131" s="44"/>
      <c r="K131" s="44"/>
      <c r="L131" s="44"/>
      <c r="M131" s="44"/>
      <c r="N131" s="44"/>
      <c r="O131" s="44"/>
      <c r="P131" s="44"/>
      <c r="Q131" s="44"/>
      <c r="R131" s="44"/>
      <c r="S131" s="44"/>
      <c r="T131" s="44"/>
      <c r="U131" s="44"/>
      <c r="V131" s="44"/>
      <c r="W131" s="44"/>
      <c r="X131" s="44"/>
    </row>
  </sheetData>
  <sheetProtection selectLockedCells="1"/>
  <mergeCells count="613">
    <mergeCell ref="AX3:AY4"/>
    <mergeCell ref="U2:V3"/>
    <mergeCell ref="W2:X3"/>
    <mergeCell ref="AA4:AB4"/>
    <mergeCell ref="Q37:T38"/>
    <mergeCell ref="R39:S40"/>
    <mergeCell ref="T39:T40"/>
    <mergeCell ref="V39:W40"/>
    <mergeCell ref="X39:X40"/>
    <mergeCell ref="Y39:Z40"/>
    <mergeCell ref="AA39:AA40"/>
    <mergeCell ref="AB39:AC40"/>
    <mergeCell ref="AD39:AD40"/>
    <mergeCell ref="AC2:AD3"/>
    <mergeCell ref="AE2:AJ3"/>
    <mergeCell ref="Y4:Z4"/>
    <mergeCell ref="AV1:AW2"/>
    <mergeCell ref="Y5:Z5"/>
    <mergeCell ref="AA5:AB5"/>
    <mergeCell ref="AE5:AF5"/>
    <mergeCell ref="AH5:AI5"/>
    <mergeCell ref="AH4:AI4"/>
    <mergeCell ref="AD1:AG1"/>
    <mergeCell ref="AV3:AW4"/>
    <mergeCell ref="I2:J3"/>
    <mergeCell ref="K2:L3"/>
    <mergeCell ref="M2:N3"/>
    <mergeCell ref="O2:P3"/>
    <mergeCell ref="Q2:R3"/>
    <mergeCell ref="S2:T3"/>
    <mergeCell ref="A1:B1"/>
    <mergeCell ref="D1:F1"/>
    <mergeCell ref="L1:N1"/>
    <mergeCell ref="BM3:BN4"/>
    <mergeCell ref="BO3:BP4"/>
    <mergeCell ref="A4:B4"/>
    <mergeCell ref="C4:D4"/>
    <mergeCell ref="I4:J4"/>
    <mergeCell ref="K4:L4"/>
    <mergeCell ref="M4:N4"/>
    <mergeCell ref="O4:P4"/>
    <mergeCell ref="Q4:R4"/>
    <mergeCell ref="S4:T4"/>
    <mergeCell ref="AZ3:BA4"/>
    <mergeCell ref="BB3:BC4"/>
    <mergeCell ref="BD3:BE4"/>
    <mergeCell ref="BG3:BH4"/>
    <mergeCell ref="BI3:BJ4"/>
    <mergeCell ref="BK3:BL4"/>
    <mergeCell ref="Y2:Z3"/>
    <mergeCell ref="AA2:AB3"/>
    <mergeCell ref="AE4:AF4"/>
    <mergeCell ref="BG1:BH2"/>
    <mergeCell ref="A2:B3"/>
    <mergeCell ref="C2:D3"/>
    <mergeCell ref="E2:F3"/>
    <mergeCell ref="G2:H3"/>
    <mergeCell ref="O5:P5"/>
    <mergeCell ref="Q5:R5"/>
    <mergeCell ref="S5:T5"/>
    <mergeCell ref="BO5:BO6"/>
    <mergeCell ref="BB5:BB6"/>
    <mergeCell ref="BC5:BC6"/>
    <mergeCell ref="BD5:BD6"/>
    <mergeCell ref="Y6:Z6"/>
    <mergeCell ref="AA6:AB6"/>
    <mergeCell ref="AE6:AF6"/>
    <mergeCell ref="AH6:AI6"/>
    <mergeCell ref="AX5:AY6"/>
    <mergeCell ref="BP5:BP6"/>
    <mergeCell ref="A6:B6"/>
    <mergeCell ref="C6:D6"/>
    <mergeCell ref="I6:J6"/>
    <mergeCell ref="K6:L6"/>
    <mergeCell ref="M6:N6"/>
    <mergeCell ref="O6:P6"/>
    <mergeCell ref="Q6:R6"/>
    <mergeCell ref="S6:T6"/>
    <mergeCell ref="BG5:BH6"/>
    <mergeCell ref="BI5:BJ6"/>
    <mergeCell ref="BK5:BK6"/>
    <mergeCell ref="BL5:BL6"/>
    <mergeCell ref="BM5:BM6"/>
    <mergeCell ref="BN5:BN6"/>
    <mergeCell ref="AZ5:AZ6"/>
    <mergeCell ref="BA5:BA6"/>
    <mergeCell ref="BE5:BE6"/>
    <mergeCell ref="AV5:AW6"/>
    <mergeCell ref="A5:B5"/>
    <mergeCell ref="C5:D5"/>
    <mergeCell ref="I5:J5"/>
    <mergeCell ref="K5:L5"/>
    <mergeCell ref="M5:N5"/>
    <mergeCell ref="Q7:R7"/>
    <mergeCell ref="S7:T7"/>
    <mergeCell ref="Y7:Z7"/>
    <mergeCell ref="AA7:AB7"/>
    <mergeCell ref="AE7:AF7"/>
    <mergeCell ref="AH7:AI7"/>
    <mergeCell ref="A7:B7"/>
    <mergeCell ref="C7:D7"/>
    <mergeCell ref="I7:J7"/>
    <mergeCell ref="K7:L7"/>
    <mergeCell ref="M7:N7"/>
    <mergeCell ref="O7:P7"/>
    <mergeCell ref="BB7:BB8"/>
    <mergeCell ref="BC7:BC8"/>
    <mergeCell ref="BD7:BD8"/>
    <mergeCell ref="BE7:BE8"/>
    <mergeCell ref="AV7:AW8"/>
    <mergeCell ref="AX7:AY8"/>
    <mergeCell ref="Y8:Z8"/>
    <mergeCell ref="AA8:AB8"/>
    <mergeCell ref="AE8:AF8"/>
    <mergeCell ref="AH8:AI8"/>
    <mergeCell ref="A9:B9"/>
    <mergeCell ref="C9:D9"/>
    <mergeCell ref="I9:J9"/>
    <mergeCell ref="K9:L9"/>
    <mergeCell ref="M9:N9"/>
    <mergeCell ref="O9:P9"/>
    <mergeCell ref="BO7:BO8"/>
    <mergeCell ref="BP7:BP8"/>
    <mergeCell ref="A8:B8"/>
    <mergeCell ref="C8:D8"/>
    <mergeCell ref="I8:J8"/>
    <mergeCell ref="K8:L8"/>
    <mergeCell ref="M8:N8"/>
    <mergeCell ref="O8:P8"/>
    <mergeCell ref="Q8:R8"/>
    <mergeCell ref="S8:T8"/>
    <mergeCell ref="BG7:BH8"/>
    <mergeCell ref="BI7:BJ8"/>
    <mergeCell ref="BK7:BK8"/>
    <mergeCell ref="BL7:BL8"/>
    <mergeCell ref="BM7:BM8"/>
    <mergeCell ref="BN7:BN8"/>
    <mergeCell ref="AZ7:AZ8"/>
    <mergeCell ref="BA7:BA8"/>
    <mergeCell ref="Y10:Z10"/>
    <mergeCell ref="AA10:AB10"/>
    <mergeCell ref="AE10:AF10"/>
    <mergeCell ref="AH10:AI10"/>
    <mergeCell ref="Q9:R9"/>
    <mergeCell ref="S9:T9"/>
    <mergeCell ref="Y9:Z9"/>
    <mergeCell ref="AA9:AB9"/>
    <mergeCell ref="AE9:AF9"/>
    <mergeCell ref="AH9:AI9"/>
    <mergeCell ref="BO9:BO10"/>
    <mergeCell ref="BP9:BP10"/>
    <mergeCell ref="A10:B10"/>
    <mergeCell ref="C10:D10"/>
    <mergeCell ref="I10:J10"/>
    <mergeCell ref="K10:L10"/>
    <mergeCell ref="M10:N10"/>
    <mergeCell ref="O10:P10"/>
    <mergeCell ref="Q10:R10"/>
    <mergeCell ref="S10:T10"/>
    <mergeCell ref="BG9:BH10"/>
    <mergeCell ref="BI9:BJ10"/>
    <mergeCell ref="BK9:BK10"/>
    <mergeCell ref="BL9:BL10"/>
    <mergeCell ref="BM9:BM10"/>
    <mergeCell ref="BN9:BN10"/>
    <mergeCell ref="AZ9:AZ10"/>
    <mergeCell ref="BA9:BA10"/>
    <mergeCell ref="BB9:BB10"/>
    <mergeCell ref="BC9:BC10"/>
    <mergeCell ref="BD9:BD10"/>
    <mergeCell ref="BE9:BE10"/>
    <mergeCell ref="AV9:AW10"/>
    <mergeCell ref="AX9:AY10"/>
    <mergeCell ref="Q11:R11"/>
    <mergeCell ref="S11:T11"/>
    <mergeCell ref="Y11:Z11"/>
    <mergeCell ref="AA11:AB11"/>
    <mergeCell ref="AE11:AF11"/>
    <mergeCell ref="AH11:AI11"/>
    <mergeCell ref="A11:B11"/>
    <mergeCell ref="C11:D11"/>
    <mergeCell ref="I11:J11"/>
    <mergeCell ref="K11:L11"/>
    <mergeCell ref="M11:N11"/>
    <mergeCell ref="O11:P11"/>
    <mergeCell ref="BB11:BB12"/>
    <mergeCell ref="BC11:BC12"/>
    <mergeCell ref="BD11:BD12"/>
    <mergeCell ref="BE11:BE12"/>
    <mergeCell ref="AV11:AW12"/>
    <mergeCell ref="AX11:AY12"/>
    <mergeCell ref="Y12:Z12"/>
    <mergeCell ref="AA12:AB12"/>
    <mergeCell ref="AE12:AF12"/>
    <mergeCell ref="AH12:AI12"/>
    <mergeCell ref="A13:B13"/>
    <mergeCell ref="C13:D13"/>
    <mergeCell ref="I13:J13"/>
    <mergeCell ref="K13:L13"/>
    <mergeCell ref="M13:N13"/>
    <mergeCell ref="O13:P13"/>
    <mergeCell ref="BO11:BO12"/>
    <mergeCell ref="BP11:BP12"/>
    <mergeCell ref="A12:B12"/>
    <mergeCell ref="C12:D12"/>
    <mergeCell ref="I12:J12"/>
    <mergeCell ref="K12:L12"/>
    <mergeCell ref="M12:N12"/>
    <mergeCell ref="O12:P12"/>
    <mergeCell ref="Q12:R12"/>
    <mergeCell ref="S12:T12"/>
    <mergeCell ref="BG11:BH12"/>
    <mergeCell ref="BI11:BJ12"/>
    <mergeCell ref="BK11:BK12"/>
    <mergeCell ref="BL11:BL12"/>
    <mergeCell ref="BM11:BM12"/>
    <mergeCell ref="BN11:BN12"/>
    <mergeCell ref="AZ11:AZ12"/>
    <mergeCell ref="BA11:BA12"/>
    <mergeCell ref="BA13:BC14"/>
    <mergeCell ref="BD13:BE14"/>
    <mergeCell ref="BG13:BI14"/>
    <mergeCell ref="BJ13:BK14"/>
    <mergeCell ref="BL13:BN14"/>
    <mergeCell ref="BO13:BP14"/>
    <mergeCell ref="AV13:AX14"/>
    <mergeCell ref="AY13:AZ14"/>
    <mergeCell ref="Q14:R14"/>
    <mergeCell ref="S14:T14"/>
    <mergeCell ref="Y14:Z14"/>
    <mergeCell ref="AA14:AB14"/>
    <mergeCell ref="AE14:AF14"/>
    <mergeCell ref="AH14:AI14"/>
    <mergeCell ref="Q13:R13"/>
    <mergeCell ref="S13:T13"/>
    <mergeCell ref="Y13:Z13"/>
    <mergeCell ref="AA13:AB13"/>
    <mergeCell ref="AE13:AF13"/>
    <mergeCell ref="AH13:AI13"/>
    <mergeCell ref="A14:B14"/>
    <mergeCell ref="C14:D14"/>
    <mergeCell ref="I14:J14"/>
    <mergeCell ref="K14:L14"/>
    <mergeCell ref="M14:N14"/>
    <mergeCell ref="O14:P14"/>
    <mergeCell ref="Q15:R15"/>
    <mergeCell ref="S15:T15"/>
    <mergeCell ref="Y15:Z15"/>
    <mergeCell ref="BO15:BP16"/>
    <mergeCell ref="AV15:AX16"/>
    <mergeCell ref="AY15:AZ16"/>
    <mergeCell ref="Q16:R16"/>
    <mergeCell ref="S16:T16"/>
    <mergeCell ref="Y16:Z16"/>
    <mergeCell ref="AA16:AB16"/>
    <mergeCell ref="AA15:AB15"/>
    <mergeCell ref="A15:B15"/>
    <mergeCell ref="C15:D15"/>
    <mergeCell ref="I15:J15"/>
    <mergeCell ref="K15:L15"/>
    <mergeCell ref="M15:N15"/>
    <mergeCell ref="O15:P15"/>
    <mergeCell ref="BA15:BC16"/>
    <mergeCell ref="BD15:BE16"/>
    <mergeCell ref="A16:B16"/>
    <mergeCell ref="C16:D16"/>
    <mergeCell ref="I16:J16"/>
    <mergeCell ref="K16:L16"/>
    <mergeCell ref="M16:N16"/>
    <mergeCell ref="O16:P16"/>
    <mergeCell ref="A17:B17"/>
    <mergeCell ref="C17:D17"/>
    <mergeCell ref="I17:J17"/>
    <mergeCell ref="K17:L17"/>
    <mergeCell ref="M17:N17"/>
    <mergeCell ref="O17:P17"/>
    <mergeCell ref="BG15:BI16"/>
    <mergeCell ref="BJ15:BK16"/>
    <mergeCell ref="BL15:BN16"/>
    <mergeCell ref="BA17:BC18"/>
    <mergeCell ref="BD17:BE18"/>
    <mergeCell ref="BG17:BI18"/>
    <mergeCell ref="BJ17:BK18"/>
    <mergeCell ref="BL17:BN18"/>
    <mergeCell ref="A18:B18"/>
    <mergeCell ref="C18:D18"/>
    <mergeCell ref="I18:J18"/>
    <mergeCell ref="K18:L18"/>
    <mergeCell ref="M18:N18"/>
    <mergeCell ref="O18:P18"/>
    <mergeCell ref="BO19:BP20"/>
    <mergeCell ref="AV19:AX20"/>
    <mergeCell ref="AY19:AZ20"/>
    <mergeCell ref="Q20:R20"/>
    <mergeCell ref="S20:T20"/>
    <mergeCell ref="Y20:Z20"/>
    <mergeCell ref="AA20:AB20"/>
    <mergeCell ref="AA19:AB19"/>
    <mergeCell ref="BO17:BP18"/>
    <mergeCell ref="AV17:AX18"/>
    <mergeCell ref="AY17:AZ18"/>
    <mergeCell ref="Q18:R18"/>
    <mergeCell ref="S18:T18"/>
    <mergeCell ref="Y18:Z18"/>
    <mergeCell ref="AA18:AB18"/>
    <mergeCell ref="Q17:R17"/>
    <mergeCell ref="S17:T17"/>
    <mergeCell ref="Y17:Z17"/>
    <mergeCell ref="AA17:AB17"/>
    <mergeCell ref="M19:N19"/>
    <mergeCell ref="O19:P19"/>
    <mergeCell ref="BA19:BC20"/>
    <mergeCell ref="BD19:BE20"/>
    <mergeCell ref="A20:B20"/>
    <mergeCell ref="C20:D20"/>
    <mergeCell ref="I20:J20"/>
    <mergeCell ref="K20:L20"/>
    <mergeCell ref="M20:N20"/>
    <mergeCell ref="O20:P20"/>
    <mergeCell ref="Q19:R19"/>
    <mergeCell ref="S19:T19"/>
    <mergeCell ref="Y19:Z19"/>
    <mergeCell ref="A21:B21"/>
    <mergeCell ref="C21:D21"/>
    <mergeCell ref="I21:J21"/>
    <mergeCell ref="K21:L21"/>
    <mergeCell ref="M21:N21"/>
    <mergeCell ref="O21:P21"/>
    <mergeCell ref="BG19:BI20"/>
    <mergeCell ref="BJ19:BK20"/>
    <mergeCell ref="BL19:BN20"/>
    <mergeCell ref="BA21:BC22"/>
    <mergeCell ref="BD21:BE22"/>
    <mergeCell ref="BG21:BI22"/>
    <mergeCell ref="BJ21:BK22"/>
    <mergeCell ref="BL21:BN22"/>
    <mergeCell ref="A22:B22"/>
    <mergeCell ref="C22:D22"/>
    <mergeCell ref="I22:J22"/>
    <mergeCell ref="K22:L22"/>
    <mergeCell ref="M22:N22"/>
    <mergeCell ref="O22:P22"/>
    <mergeCell ref="A19:B19"/>
    <mergeCell ref="C19:D19"/>
    <mergeCell ref="I19:J19"/>
    <mergeCell ref="K19:L19"/>
    <mergeCell ref="BO21:BP22"/>
    <mergeCell ref="AV21:AX22"/>
    <mergeCell ref="AY21:AZ22"/>
    <mergeCell ref="Q22:R22"/>
    <mergeCell ref="S22:T22"/>
    <mergeCell ref="Y22:Z22"/>
    <mergeCell ref="AA22:AB22"/>
    <mergeCell ref="Q21:R21"/>
    <mergeCell ref="S21:T21"/>
    <mergeCell ref="Y21:Z21"/>
    <mergeCell ref="AA21:AB21"/>
    <mergeCell ref="A24:B24"/>
    <mergeCell ref="C24:D24"/>
    <mergeCell ref="I24:J24"/>
    <mergeCell ref="K24:L24"/>
    <mergeCell ref="M24:N24"/>
    <mergeCell ref="O24:P24"/>
    <mergeCell ref="BG23:BI24"/>
    <mergeCell ref="Q23:R23"/>
    <mergeCell ref="S23:T23"/>
    <mergeCell ref="Y23:Z23"/>
    <mergeCell ref="A23:B23"/>
    <mergeCell ref="C23:D23"/>
    <mergeCell ref="I23:J23"/>
    <mergeCell ref="K23:L23"/>
    <mergeCell ref="M23:N23"/>
    <mergeCell ref="O23:P23"/>
    <mergeCell ref="BJ23:BK24"/>
    <mergeCell ref="BL23:BN24"/>
    <mergeCell ref="BO23:BP24"/>
    <mergeCell ref="AV23:AX24"/>
    <mergeCell ref="AY23:AZ24"/>
    <mergeCell ref="Q24:R24"/>
    <mergeCell ref="S24:T24"/>
    <mergeCell ref="Y24:Z24"/>
    <mergeCell ref="AA24:AB24"/>
    <mergeCell ref="AA23:AB23"/>
    <mergeCell ref="BA23:BC24"/>
    <mergeCell ref="BD23:BE24"/>
    <mergeCell ref="BD25:BE26"/>
    <mergeCell ref="BG25:BI26"/>
    <mergeCell ref="BJ25:BK26"/>
    <mergeCell ref="BL25:BN26"/>
    <mergeCell ref="BO25:BP26"/>
    <mergeCell ref="AV25:AX26"/>
    <mergeCell ref="AY25:AZ26"/>
    <mergeCell ref="Q26:R26"/>
    <mergeCell ref="S26:T26"/>
    <mergeCell ref="Y26:Z26"/>
    <mergeCell ref="AA26:AB26"/>
    <mergeCell ref="Q25:R25"/>
    <mergeCell ref="S25:T25"/>
    <mergeCell ref="Y25:Z25"/>
    <mergeCell ref="AA25:AB25"/>
    <mergeCell ref="O28:P28"/>
    <mergeCell ref="A27:B27"/>
    <mergeCell ref="C27:D27"/>
    <mergeCell ref="I27:J27"/>
    <mergeCell ref="K27:L27"/>
    <mergeCell ref="M27:N27"/>
    <mergeCell ref="O27:P27"/>
    <mergeCell ref="BA25:BC26"/>
    <mergeCell ref="A25:B25"/>
    <mergeCell ref="C25:D25"/>
    <mergeCell ref="I25:J25"/>
    <mergeCell ref="K25:L25"/>
    <mergeCell ref="M25:N25"/>
    <mergeCell ref="O25:P25"/>
    <mergeCell ref="Q28:R28"/>
    <mergeCell ref="S28:T28"/>
    <mergeCell ref="Y28:Z28"/>
    <mergeCell ref="Q29:R29"/>
    <mergeCell ref="S29:T29"/>
    <mergeCell ref="Y29:Z29"/>
    <mergeCell ref="AA28:AB28"/>
    <mergeCell ref="BM29:BN30"/>
    <mergeCell ref="A26:B26"/>
    <mergeCell ref="C26:D26"/>
    <mergeCell ref="I26:J26"/>
    <mergeCell ref="K26:L26"/>
    <mergeCell ref="M26:N26"/>
    <mergeCell ref="O26:P26"/>
    <mergeCell ref="AV27:AW28"/>
    <mergeCell ref="BG27:BH28"/>
    <mergeCell ref="Q27:R27"/>
    <mergeCell ref="S27:T27"/>
    <mergeCell ref="Y27:Z27"/>
    <mergeCell ref="AA27:AB27"/>
    <mergeCell ref="A28:B28"/>
    <mergeCell ref="C28:D28"/>
    <mergeCell ref="I28:J28"/>
    <mergeCell ref="K28:L28"/>
    <mergeCell ref="Y30:Z30"/>
    <mergeCell ref="AA30:AB30"/>
    <mergeCell ref="M28:N28"/>
    <mergeCell ref="BO29:BP30"/>
    <mergeCell ref="A30:B30"/>
    <mergeCell ref="C30:D30"/>
    <mergeCell ref="I30:J30"/>
    <mergeCell ref="K30:L30"/>
    <mergeCell ref="M30:N30"/>
    <mergeCell ref="O30:P30"/>
    <mergeCell ref="Q30:R30"/>
    <mergeCell ref="S30:T30"/>
    <mergeCell ref="AZ29:BA30"/>
    <mergeCell ref="BB29:BC30"/>
    <mergeCell ref="BD29:BE30"/>
    <mergeCell ref="BG29:BH30"/>
    <mergeCell ref="BI29:BJ30"/>
    <mergeCell ref="BK29:BL30"/>
    <mergeCell ref="A29:B29"/>
    <mergeCell ref="C29:D29"/>
    <mergeCell ref="I29:J29"/>
    <mergeCell ref="K29:L29"/>
    <mergeCell ref="M29:N29"/>
    <mergeCell ref="AV29:AW30"/>
    <mergeCell ref="AX29:AY30"/>
    <mergeCell ref="O29:P29"/>
    <mergeCell ref="AA29:AB29"/>
    <mergeCell ref="M31:N31"/>
    <mergeCell ref="Y31:Z31"/>
    <mergeCell ref="BK31:BK32"/>
    <mergeCell ref="BL31:BL32"/>
    <mergeCell ref="BM31:BM32"/>
    <mergeCell ref="A31:B31"/>
    <mergeCell ref="C31:D31"/>
    <mergeCell ref="E31:F31"/>
    <mergeCell ref="G31:H31"/>
    <mergeCell ref="I31:J31"/>
    <mergeCell ref="K31:L31"/>
    <mergeCell ref="AV31:AW32"/>
    <mergeCell ref="AV33:AW34"/>
    <mergeCell ref="AX33:AY34"/>
    <mergeCell ref="AZ33:AZ34"/>
    <mergeCell ref="BA33:BA34"/>
    <mergeCell ref="BB33:BB34"/>
    <mergeCell ref="BC33:BC34"/>
    <mergeCell ref="BN31:BN32"/>
    <mergeCell ref="BO31:BO32"/>
    <mergeCell ref="BP31:BP32"/>
    <mergeCell ref="BB31:BB32"/>
    <mergeCell ref="BC31:BC32"/>
    <mergeCell ref="BD31:BD32"/>
    <mergeCell ref="BE31:BE32"/>
    <mergeCell ref="BG31:BH32"/>
    <mergeCell ref="BI31:BJ32"/>
    <mergeCell ref="AX31:AY32"/>
    <mergeCell ref="BO33:BO34"/>
    <mergeCell ref="AZ31:AZ32"/>
    <mergeCell ref="BA31:BA32"/>
    <mergeCell ref="BM35:BM36"/>
    <mergeCell ref="BN35:BN36"/>
    <mergeCell ref="BO35:BO36"/>
    <mergeCell ref="BP33:BP34"/>
    <mergeCell ref="BD33:BD34"/>
    <mergeCell ref="BE33:BE34"/>
    <mergeCell ref="BG33:BH34"/>
    <mergeCell ref="BI33:BJ34"/>
    <mergeCell ref="BK33:BK34"/>
    <mergeCell ref="BL33:BL34"/>
    <mergeCell ref="B36:E37"/>
    <mergeCell ref="B38:B39"/>
    <mergeCell ref="C38:I39"/>
    <mergeCell ref="J38:K39"/>
    <mergeCell ref="L37:N37"/>
    <mergeCell ref="L38:M39"/>
    <mergeCell ref="N38:N39"/>
    <mergeCell ref="BP35:BP36"/>
    <mergeCell ref="BC35:BC36"/>
    <mergeCell ref="BD35:BD36"/>
    <mergeCell ref="BE35:BE36"/>
    <mergeCell ref="BG35:BH36"/>
    <mergeCell ref="BI35:BJ36"/>
    <mergeCell ref="BK35:BK36"/>
    <mergeCell ref="AV35:AW36"/>
    <mergeCell ref="AX35:AY36"/>
    <mergeCell ref="AZ35:AZ36"/>
    <mergeCell ref="BA35:BA36"/>
    <mergeCell ref="BB35:BB36"/>
    <mergeCell ref="A34:G35"/>
    <mergeCell ref="H34:U35"/>
    <mergeCell ref="BL35:BL36"/>
    <mergeCell ref="BM33:BM34"/>
    <mergeCell ref="BN33:BN34"/>
    <mergeCell ref="BA37:BA38"/>
    <mergeCell ref="BB37:BB38"/>
    <mergeCell ref="BC37:BC38"/>
    <mergeCell ref="BD37:BD38"/>
    <mergeCell ref="BE37:BE38"/>
    <mergeCell ref="BG37:BH38"/>
    <mergeCell ref="AV37:AW38"/>
    <mergeCell ref="AX37:AY38"/>
    <mergeCell ref="AZ37:AZ38"/>
    <mergeCell ref="BD39:BE40"/>
    <mergeCell ref="BG39:BI40"/>
    <mergeCell ref="BP37:BP38"/>
    <mergeCell ref="BI37:BJ38"/>
    <mergeCell ref="BK37:BK38"/>
    <mergeCell ref="BL37:BL38"/>
    <mergeCell ref="BM37:BM38"/>
    <mergeCell ref="BN37:BN38"/>
    <mergeCell ref="BO37:BO38"/>
    <mergeCell ref="BO41:BP42"/>
    <mergeCell ref="AV41:AX42"/>
    <mergeCell ref="AY41:AZ42"/>
    <mergeCell ref="BA41:BC42"/>
    <mergeCell ref="BD41:BE42"/>
    <mergeCell ref="BL43:BN44"/>
    <mergeCell ref="BO43:BP44"/>
    <mergeCell ref="BG43:BI44"/>
    <mergeCell ref="B40:B41"/>
    <mergeCell ref="C40:I41"/>
    <mergeCell ref="J40:K41"/>
    <mergeCell ref="B42:B43"/>
    <mergeCell ref="C42:I43"/>
    <mergeCell ref="J42:K43"/>
    <mergeCell ref="L40:M41"/>
    <mergeCell ref="N40:N41"/>
    <mergeCell ref="L42:M43"/>
    <mergeCell ref="BJ39:BK40"/>
    <mergeCell ref="BL39:BN40"/>
    <mergeCell ref="BO39:BP40"/>
    <mergeCell ref="AV39:AX40"/>
    <mergeCell ref="AY39:AZ40"/>
    <mergeCell ref="BA39:BC40"/>
    <mergeCell ref="BG41:BI42"/>
    <mergeCell ref="AV43:AX44"/>
    <mergeCell ref="AY43:AZ44"/>
    <mergeCell ref="BA43:BC44"/>
    <mergeCell ref="BD43:BE44"/>
    <mergeCell ref="N42:N43"/>
    <mergeCell ref="R42:AD43"/>
    <mergeCell ref="BJ45:BK46"/>
    <mergeCell ref="BL45:BN46"/>
    <mergeCell ref="BJ43:BK44"/>
    <mergeCell ref="BJ41:BK42"/>
    <mergeCell ref="BL41:BN42"/>
    <mergeCell ref="BO45:BP46"/>
    <mergeCell ref="AV45:AX46"/>
    <mergeCell ref="AY45:AZ46"/>
    <mergeCell ref="BA45:BC46"/>
    <mergeCell ref="BD45:BE46"/>
    <mergeCell ref="BA47:BC48"/>
    <mergeCell ref="BD47:BE48"/>
    <mergeCell ref="BG47:BI48"/>
    <mergeCell ref="BJ47:BK48"/>
    <mergeCell ref="BL47:BN48"/>
    <mergeCell ref="BO47:BP48"/>
    <mergeCell ref="AV47:AX48"/>
    <mergeCell ref="AY47:AZ48"/>
    <mergeCell ref="BG45:BI46"/>
    <mergeCell ref="BA49:BC50"/>
    <mergeCell ref="BD49:BE50"/>
    <mergeCell ref="BG49:BI50"/>
    <mergeCell ref="BJ49:BK50"/>
    <mergeCell ref="BL49:BN50"/>
    <mergeCell ref="BO49:BP50"/>
    <mergeCell ref="AV49:AX50"/>
    <mergeCell ref="AY49:AZ50"/>
    <mergeCell ref="BA51:BC52"/>
    <mergeCell ref="BD51:BE52"/>
    <mergeCell ref="BG51:BI52"/>
    <mergeCell ref="BJ51:BK52"/>
    <mergeCell ref="BL51:BN52"/>
    <mergeCell ref="BO51:BP52"/>
    <mergeCell ref="AV51:AX52"/>
    <mergeCell ref="AY51:AZ52"/>
  </mergeCells>
  <phoneticPr fontId="2"/>
  <dataValidations count="3">
    <dataValidation type="list" allowBlank="1" showInputMessage="1" showErrorMessage="1" sqref="AM34:AM52 AB51:AB52 K51:K52 W51:W52" xr:uid="{A1A747CD-39A5-4FB6-BAA0-D6ECC1688417}">
      <formula1>$E$98:$E$128</formula1>
    </dataValidation>
    <dataValidation type="list" allowBlank="1" showInputMessage="1" showErrorMessage="1" sqref="T51:T52 AK51:AK52 B51:B52 H51:H52 N51:N52 Z51:Z52" xr:uid="{E1045B90-FB3C-4859-AB81-EC99854C0E07}">
      <formula1>$D$98:$D$109</formula1>
    </dataValidation>
    <dataValidation imeMode="off" allowBlank="1" showInputMessage="1" showErrorMessage="1" sqref="E4:H30 U4:X30" xr:uid="{E4CC7D45-9C20-4F74-A8BE-B7E55939B913}"/>
  </dataValidations>
  <pageMargins left="0.7" right="0.7" top="0.75" bottom="0.75" header="0.3" footer="0.3"/>
  <pageSetup paperSize="9" scale="32" orientation="landscape" horizontalDpi="4294967292" verticalDpi="4294967292" copies="3" r:id="rId1"/>
  <rowBreaks count="1" manualBreakCount="1">
    <brk id="52" max="16383" man="1"/>
  </rowBreaks>
  <colBreaks count="1" manualBreakCount="1">
    <brk id="4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AL35"/>
  <sheetViews>
    <sheetView tabSelected="1" topLeftCell="A19" zoomScale="115" zoomScaleNormal="115" workbookViewId="0">
      <selection activeCell="H34" sqref="H34"/>
    </sheetView>
  </sheetViews>
  <sheetFormatPr defaultColWidth="6.5" defaultRowHeight="24" customHeight="1"/>
  <cols>
    <col min="1" max="1" width="5.19921875" style="142" customWidth="1"/>
    <col min="2" max="2" width="8.796875" style="141" customWidth="1"/>
    <col min="3" max="3" width="11.296875" style="141" customWidth="1"/>
    <col min="4" max="4" width="5.19921875" style="141" hidden="1" customWidth="1"/>
    <col min="5" max="5" width="7.796875" style="142" bestFit="1" customWidth="1"/>
    <col min="6" max="6" width="7.296875" style="142" customWidth="1"/>
    <col min="7" max="8" width="7.5" style="148" customWidth="1"/>
    <col min="9" max="13" width="7.5" style="142" customWidth="1"/>
    <col min="14" max="14" width="5.19921875" style="141" hidden="1" customWidth="1"/>
    <col min="15" max="17" width="7.5" style="142" customWidth="1"/>
    <col min="18" max="22" width="6.5" style="142"/>
    <col min="23" max="23" width="7" style="142" bestFit="1" customWidth="1"/>
    <col min="24" max="26" width="6.5" style="142"/>
    <col min="27" max="27" width="4.19921875" style="142" customWidth="1"/>
    <col min="28" max="34" width="6.5" style="142"/>
    <col min="35" max="35" width="3.5" style="142" bestFit="1" customWidth="1"/>
    <col min="36" max="16384" width="6.5" style="142"/>
  </cols>
  <sheetData>
    <row r="1" spans="2:28" s="139" customFormat="1" ht="24" customHeight="1">
      <c r="B1" s="138"/>
      <c r="C1" s="138"/>
      <c r="D1" s="138"/>
      <c r="G1" s="140" t="s">
        <v>102</v>
      </c>
      <c r="H1" s="140" t="s">
        <v>92</v>
      </c>
      <c r="I1" s="139" t="s">
        <v>89</v>
      </c>
      <c r="J1" s="139" t="s">
        <v>86</v>
      </c>
      <c r="K1" s="139" t="s">
        <v>90</v>
      </c>
      <c r="M1" s="139" t="s">
        <v>91</v>
      </c>
      <c r="N1" s="138"/>
      <c r="O1" s="139" t="s">
        <v>109</v>
      </c>
      <c r="P1" s="139" t="s">
        <v>111</v>
      </c>
      <c r="Q1" s="139" t="s">
        <v>110</v>
      </c>
      <c r="R1" s="139" t="s">
        <v>112</v>
      </c>
      <c r="S1" s="139" t="s">
        <v>113</v>
      </c>
      <c r="T1" s="139" t="s">
        <v>114</v>
      </c>
      <c r="U1" s="139" t="s">
        <v>115</v>
      </c>
      <c r="V1" s="139" t="s">
        <v>116</v>
      </c>
      <c r="W1" s="139" t="s">
        <v>117</v>
      </c>
      <c r="X1" s="139" t="s">
        <v>118</v>
      </c>
      <c r="Y1" s="139" t="s">
        <v>119</v>
      </c>
      <c r="Z1" s="139" t="s">
        <v>120</v>
      </c>
    </row>
    <row r="2" spans="2:28" ht="16.5" customHeight="1">
      <c r="B2" s="345" t="s">
        <v>162</v>
      </c>
      <c r="C2" s="351" t="s">
        <v>125</v>
      </c>
      <c r="F2" s="347" t="s">
        <v>85</v>
      </c>
      <c r="G2" s="349" t="s">
        <v>106</v>
      </c>
      <c r="H2" s="329" t="s">
        <v>105</v>
      </c>
      <c r="I2" s="337" t="s">
        <v>103</v>
      </c>
      <c r="J2" s="331" t="s">
        <v>104</v>
      </c>
      <c r="K2" s="335" t="s">
        <v>88</v>
      </c>
      <c r="L2" s="333" t="s">
        <v>87</v>
      </c>
      <c r="M2" s="331" t="s">
        <v>107</v>
      </c>
      <c r="O2" s="143" t="s">
        <v>121</v>
      </c>
      <c r="P2" s="144" t="str" cm="1">
        <f t="array" aca="1" ref="P2" ca="1">IFERROR(INDIRECT($D4&amp;"!"&amp;O2),"")</f>
        <v/>
      </c>
      <c r="Q2" s="145"/>
      <c r="R2" s="143" t="s">
        <v>122</v>
      </c>
      <c r="S2" s="144" t="str" cm="1">
        <f t="array" aca="1" ref="S2" ca="1">IFERROR(INDIRECT($D4&amp;"!"&amp;R2),"")</f>
        <v/>
      </c>
      <c r="T2" s="145"/>
      <c r="U2" s="143" t="s">
        <v>124</v>
      </c>
      <c r="V2" s="144" t="str" cm="1">
        <f t="array" aca="1" ref="V2" ca="1">IFERROR(INDIRECT($D4&amp;"!"&amp;U2),"")</f>
        <v/>
      </c>
      <c r="W2" s="145"/>
      <c r="X2" s="143" t="s">
        <v>123</v>
      </c>
      <c r="Y2" s="144" t="str" cm="1">
        <f t="array" aca="1" ref="Y2" ca="1">IFERROR(INDIRECT($D4&amp;"!"&amp;X2),"")</f>
        <v/>
      </c>
      <c r="Z2" s="145"/>
    </row>
    <row r="3" spans="2:28" ht="30" customHeight="1">
      <c r="B3" s="346"/>
      <c r="C3" s="352"/>
      <c r="F3" s="348"/>
      <c r="G3" s="350"/>
      <c r="H3" s="330"/>
      <c r="I3" s="338"/>
      <c r="J3" s="332"/>
      <c r="K3" s="336"/>
      <c r="L3" s="334"/>
      <c r="M3" s="332"/>
      <c r="O3" s="203" t="s">
        <v>126</v>
      </c>
      <c r="P3" s="146" t="s">
        <v>88</v>
      </c>
      <c r="Q3" s="147" t="s">
        <v>108</v>
      </c>
      <c r="R3" s="203" t="s">
        <v>126</v>
      </c>
      <c r="S3" s="146" t="s">
        <v>88</v>
      </c>
      <c r="T3" s="147" t="s">
        <v>108</v>
      </c>
      <c r="U3" s="203" t="s">
        <v>126</v>
      </c>
      <c r="V3" s="146" t="s">
        <v>88</v>
      </c>
      <c r="W3" s="147" t="s">
        <v>108</v>
      </c>
      <c r="X3" s="203" t="s">
        <v>126</v>
      </c>
      <c r="Y3" s="146" t="s">
        <v>88</v>
      </c>
      <c r="Z3" s="147" t="s">
        <v>108</v>
      </c>
    </row>
    <row r="4" spans="2:28" ht="24.75" customHeight="1">
      <c r="B4" s="151"/>
      <c r="C4" s="342"/>
      <c r="D4" s="152"/>
      <c r="E4" s="159"/>
      <c r="F4" s="160"/>
      <c r="G4" s="161"/>
      <c r="H4" s="162"/>
      <c r="I4" s="163"/>
      <c r="J4" s="164"/>
      <c r="K4" s="165"/>
      <c r="L4" s="166"/>
      <c r="M4" s="167"/>
      <c r="N4" s="168"/>
      <c r="O4" s="204"/>
      <c r="P4" s="166"/>
      <c r="Q4" s="169"/>
      <c r="R4" s="204"/>
      <c r="S4" s="166"/>
      <c r="T4" s="169"/>
      <c r="U4" s="204"/>
      <c r="V4" s="166"/>
      <c r="W4" s="169"/>
      <c r="X4" s="204"/>
      <c r="Y4" s="166"/>
      <c r="Z4" s="169"/>
    </row>
    <row r="5" spans="2:28" ht="24.75" customHeight="1">
      <c r="B5" s="153" t="s">
        <v>81</v>
      </c>
      <c r="C5" s="343"/>
      <c r="D5" s="154"/>
      <c r="E5" s="170"/>
      <c r="F5" s="171"/>
      <c r="G5" s="172"/>
      <c r="H5" s="173"/>
      <c r="I5" s="174"/>
      <c r="J5" s="175"/>
      <c r="K5" s="176"/>
      <c r="L5" s="177"/>
      <c r="M5" s="178"/>
      <c r="N5" s="179"/>
      <c r="O5" s="205"/>
      <c r="P5" s="177"/>
      <c r="Q5" s="180"/>
      <c r="R5" s="205"/>
      <c r="S5" s="177"/>
      <c r="T5" s="180"/>
      <c r="U5" s="205"/>
      <c r="V5" s="177"/>
      <c r="W5" s="180"/>
      <c r="X5" s="205"/>
      <c r="Y5" s="177"/>
      <c r="Z5" s="180"/>
    </row>
    <row r="6" spans="2:28" ht="24.75" customHeight="1">
      <c r="B6" s="155"/>
      <c r="C6" s="344"/>
      <c r="D6" s="156"/>
      <c r="E6" s="181"/>
      <c r="F6" s="182"/>
      <c r="G6" s="183"/>
      <c r="H6" s="184"/>
      <c r="I6" s="185"/>
      <c r="J6" s="186"/>
      <c r="K6" s="187"/>
      <c r="L6" s="188"/>
      <c r="M6" s="189"/>
      <c r="N6" s="190"/>
      <c r="O6" s="206"/>
      <c r="P6" s="188"/>
      <c r="Q6" s="191"/>
      <c r="R6" s="206"/>
      <c r="S6" s="188"/>
      <c r="T6" s="191"/>
      <c r="U6" s="206"/>
      <c r="V6" s="188"/>
      <c r="W6" s="191"/>
      <c r="X6" s="206"/>
      <c r="Y6" s="188"/>
      <c r="Z6" s="191"/>
    </row>
    <row r="7" spans="2:28" ht="24.75" customHeight="1">
      <c r="B7" s="151"/>
      <c r="C7" s="342">
        <f ca="1">IFERROR(SUM(J7:J9)/SUM(F7:F9),0)</f>
        <v>0.38559322033898308</v>
      </c>
      <c r="D7" s="152" t="str">
        <f t="shared" ref="D7:D15" si="0">TEXT(E7,"ge.m")</f>
        <v>R3.7</v>
      </c>
      <c r="E7" s="159">
        <v>44378</v>
      </c>
      <c r="F7" s="160">
        <v>113</v>
      </c>
      <c r="G7" s="161" cm="1">
        <f t="array" aca="1" ref="G7" ca="1">INDIRECT($D7&amp;"!"&amp;G$1)</f>
        <v>4.1851851851851851</v>
      </c>
      <c r="H7" s="162" cm="1">
        <f t="array" aca="1" ref="H7" ca="1">INDIRECT($D7&amp;"!"&amp;H$1)</f>
        <v>27</v>
      </c>
      <c r="I7" s="163" cm="1">
        <f t="array" aca="1" ref="I7" ca="1">INDIRECT($D7&amp;"!"&amp;I$1)</f>
        <v>21</v>
      </c>
      <c r="J7" s="164" cm="1">
        <f t="array" aca="1" ref="J7" ca="1">INDIRECT($D7&amp;"!"&amp;J$1)</f>
        <v>20</v>
      </c>
      <c r="K7" s="165" cm="1">
        <f t="array" aca="1" ref="K7" ca="1">INDIRECT($D7&amp;"!"&amp;K$1)</f>
        <v>0.95238095238095233</v>
      </c>
      <c r="L7" s="166">
        <f t="shared" ref="L7:L15" ca="1" si="1">IFERROR(J7/F7,0)</f>
        <v>0.17699115044247787</v>
      </c>
      <c r="M7" s="167" cm="1">
        <f t="array" aca="1" ref="M7" ca="1">INDIRECT($D7&amp;"!"&amp;M$1)</f>
        <v>0.7407407407407407</v>
      </c>
      <c r="N7" s="168" t="s">
        <v>93</v>
      </c>
      <c r="O7" s="204" cm="1">
        <f t="array" aca="1" ref="O7" ca="1">IFERROR(INDIRECT($D7&amp;"!"&amp;O$1),"")</f>
        <v>0.5</v>
      </c>
      <c r="P7" s="166" cm="1">
        <f t="array" aca="1" ref="P7" ca="1">IFERROR(INDIRECT($D7&amp;"!"&amp;P$1),"")</f>
        <v>0.91666666666666663</v>
      </c>
      <c r="Q7" s="169" cm="1">
        <f t="array" aca="1" ref="Q7" ca="1">IFERROR(INDIRECT($D7&amp;"!"&amp;Q$1),"")</f>
        <v>0</v>
      </c>
      <c r="R7" s="204" cm="1">
        <f t="array" aca="1" ref="R7" ca="1">IFERROR(INDIRECT($D7&amp;"!"&amp;R$1),"")</f>
        <v>0.66666666666666663</v>
      </c>
      <c r="S7" s="166" cm="1">
        <f t="array" aca="1" ref="S7" ca="1">IFERROR(INDIRECT($D7&amp;"!"&amp;S$1),"")</f>
        <v>0.84166666666666679</v>
      </c>
      <c r="T7" s="169" cm="1">
        <f t="array" aca="1" ref="T7" ca="1">IFERROR(INDIRECT($D7&amp;"!"&amp;T$1),"")</f>
        <v>0</v>
      </c>
      <c r="U7" s="204" cm="1">
        <f t="array" aca="1" ref="U7" ca="1">IFERROR(INDIRECT($D7&amp;"!"&amp;U$1),"")</f>
        <v>0.83333333333333337</v>
      </c>
      <c r="V7" s="166" cm="1">
        <f t="array" aca="1" ref="V7" ca="1">IFERROR(INDIRECT($D7&amp;"!"&amp;V$1),"")</f>
        <v>0.90735560735560739</v>
      </c>
      <c r="W7" s="169" cm="1">
        <f t="array" aca="1" ref="W7" ca="1">IFERROR(INDIRECT($D7&amp;"!"&amp;W$1),"")</f>
        <v>0</v>
      </c>
      <c r="X7" s="204" cm="1">
        <f t="array" aca="1" ref="X7" ca="1">IFERROR(INDIRECT($D7&amp;"!"&amp;X$1),"")</f>
        <v>0.8571428571428571</v>
      </c>
      <c r="Y7" s="166" cm="1">
        <f t="array" aca="1" ref="Y7" ca="1">IFERROR(INDIRECT($D7&amp;"!"&amp;Y$1),"")</f>
        <v>0.9347534965403167</v>
      </c>
      <c r="Z7" s="169" cm="1">
        <f t="array" aca="1" ref="Z7" ca="1">IFERROR(INDIRECT($D7&amp;"!"&amp;Z$1),"")</f>
        <v>0</v>
      </c>
    </row>
    <row r="8" spans="2:28" ht="24.75" customHeight="1">
      <c r="B8" s="153" t="s">
        <v>82</v>
      </c>
      <c r="C8" s="343"/>
      <c r="D8" s="154" t="str">
        <f t="shared" si="0"/>
        <v>R3.8</v>
      </c>
      <c r="E8" s="170">
        <f t="shared" ref="E8:E15" si="2">EDATE(E7,1)</f>
        <v>44409</v>
      </c>
      <c r="F8" s="171">
        <v>164</v>
      </c>
      <c r="G8" s="172" cm="1">
        <f t="array" aca="1" ref="G8" ca="1">INDIRECT($D8&amp;"!"&amp;G$1)</f>
        <v>6.3076923076923075</v>
      </c>
      <c r="H8" s="173" cm="1">
        <f t="array" aca="1" ref="H8" ca="1">INDIRECT($D8&amp;"!"&amp;H$1)</f>
        <v>26</v>
      </c>
      <c r="I8" s="174" cm="1">
        <f t="array" aca="1" ref="I8" ca="1">INDIRECT($D8&amp;"!"&amp;I$1)</f>
        <v>52</v>
      </c>
      <c r="J8" s="175" cm="1">
        <f t="array" aca="1" ref="J8" ca="1">INDIRECT($D8&amp;"!"&amp;J$1)</f>
        <v>54</v>
      </c>
      <c r="K8" s="176" cm="1">
        <f t="array" aca="1" ref="K8" ca="1">INDIRECT($D8&amp;"!"&amp;K$1)</f>
        <v>1.0384615384615385</v>
      </c>
      <c r="L8" s="177">
        <f t="shared" ca="1" si="1"/>
        <v>0.32926829268292684</v>
      </c>
      <c r="M8" s="178" cm="1">
        <f t="array" aca="1" ref="M8" ca="1">INDIRECT($D8&amp;"!"&amp;M$1)</f>
        <v>2.0769230769230771</v>
      </c>
      <c r="N8" s="179" t="s">
        <v>94</v>
      </c>
      <c r="O8" s="205" cm="1">
        <f t="array" aca="1" ref="O8" ca="1">IFERROR(INDIRECT($D8&amp;"!"&amp;O$1),"")</f>
        <v>1.25</v>
      </c>
      <c r="P8" s="177" cm="1">
        <f t="array" aca="1" ref="P8" ca="1">IFERROR(INDIRECT($D8&amp;"!"&amp;P$1),"")</f>
        <v>1</v>
      </c>
      <c r="Q8" s="180" cm="1">
        <f t="array" aca="1" ref="Q8" ca="1">IFERROR(INDIRECT($D8&amp;"!"&amp;Q$1),"")</f>
        <v>0</v>
      </c>
      <c r="R8" s="205" cm="1">
        <f t="array" aca="1" ref="R8" ca="1">IFERROR(INDIRECT($D8&amp;"!"&amp;R$1),"")</f>
        <v>2.1666666666666665</v>
      </c>
      <c r="S8" s="177" cm="1">
        <f t="array" aca="1" ref="S8" ca="1">IFERROR(INDIRECT($D8&amp;"!"&amp;S$1),"")</f>
        <v>1.0159090909090909</v>
      </c>
      <c r="T8" s="180" cm="1">
        <f t="array" aca="1" ref="T8" ca="1">IFERROR(INDIRECT($D8&amp;"!"&amp;T$1),"")</f>
        <v>0</v>
      </c>
      <c r="U8" s="205" cm="1">
        <f t="array" aca="1" ref="U8" ca="1">IFERROR(INDIRECT($D8&amp;"!"&amp;U$1),"")</f>
        <v>2.5</v>
      </c>
      <c r="V8" s="177" cm="1">
        <f t="array" aca="1" ref="V8" ca="1">IFERROR(INDIRECT($D8&amp;"!"&amp;V$1),"")</f>
        <v>1.0541391995196343</v>
      </c>
      <c r="W8" s="180" cm="1">
        <f t="array" aca="1" ref="W8" ca="1">IFERROR(INDIRECT($D8&amp;"!"&amp;W$1),"")</f>
        <v>0</v>
      </c>
      <c r="X8" s="205" cm="1">
        <f t="array" aca="1" ref="X8" ca="1">IFERROR(INDIRECT($D8&amp;"!"&amp;X$1),"")</f>
        <v>2.8</v>
      </c>
      <c r="Y8" s="177" cm="1">
        <f t="array" aca="1" ref="Y8" ca="1">IFERROR(INDIRECT($D8&amp;"!"&amp;Y$1),"")</f>
        <v>1.0400879582210572</v>
      </c>
      <c r="Z8" s="180" cm="1">
        <f t="array" aca="1" ref="Z8" ca="1">IFERROR(INDIRECT($D8&amp;"!"&amp;Z$1),"")</f>
        <v>0</v>
      </c>
    </row>
    <row r="9" spans="2:28" ht="24.75" customHeight="1">
      <c r="B9" s="155"/>
      <c r="C9" s="344"/>
      <c r="D9" s="156" t="str">
        <f t="shared" si="0"/>
        <v>R3.9</v>
      </c>
      <c r="E9" s="181">
        <f t="shared" si="2"/>
        <v>44440</v>
      </c>
      <c r="F9" s="182">
        <v>195</v>
      </c>
      <c r="G9" s="183" cm="1">
        <f t="array" aca="1" ref="G9" ca="1">INDIRECT($D9&amp;"!"&amp;G$1)</f>
        <v>7.5</v>
      </c>
      <c r="H9" s="184" cm="1">
        <f t="array" aca="1" ref="H9" ca="1">INDIRECT($D9&amp;"!"&amp;H$1)</f>
        <v>26</v>
      </c>
      <c r="I9" s="185" cm="1">
        <f t="array" aca="1" ref="I9" ca="1">INDIRECT($D9&amp;"!"&amp;I$1)</f>
        <v>90</v>
      </c>
      <c r="J9" s="186" cm="1">
        <f t="array" aca="1" ref="J9" ca="1">INDIRECT($D9&amp;"!"&amp;J$1)</f>
        <v>108</v>
      </c>
      <c r="K9" s="187" cm="1">
        <f t="array" aca="1" ref="K9" ca="1">INDIRECT($D9&amp;"!"&amp;K$1)</f>
        <v>1.2</v>
      </c>
      <c r="L9" s="188">
        <f t="shared" ca="1" si="1"/>
        <v>0.55384615384615388</v>
      </c>
      <c r="M9" s="189" cm="1">
        <f t="array" aca="1" ref="M9" ca="1">INDIRECT($D9&amp;"!"&amp;M$1)</f>
        <v>4.1538461538461542</v>
      </c>
      <c r="N9" s="190" t="s">
        <v>95</v>
      </c>
      <c r="O9" s="206" cm="1">
        <f t="array" aca="1" ref="O9" ca="1">IFERROR(INDIRECT($D9&amp;"!"&amp;O$1),"")</f>
        <v>3.5714285714285716</v>
      </c>
      <c r="P9" s="188" cm="1">
        <f t="array" aca="1" ref="P9" ca="1">IFERROR(INDIRECT($D9&amp;"!"&amp;P$1),"")</f>
        <v>1.0059523809523809</v>
      </c>
      <c r="Q9" s="191" cm="1">
        <f t="array" aca="1" ref="Q9" ca="1">IFERROR(INDIRECT($D9&amp;"!"&amp;Q$1),"")</f>
        <v>0.04</v>
      </c>
      <c r="R9" s="206" cm="1">
        <f t="array" aca="1" ref="R9" ca="1">IFERROR(INDIRECT($D9&amp;"!"&amp;R$1),"")</f>
        <v>4</v>
      </c>
      <c r="S9" s="188" cm="1">
        <f t="array" aca="1" ref="S9" ca="1">IFERROR(INDIRECT($D9&amp;"!"&amp;S$1),"")</f>
        <v>1.008376880868489</v>
      </c>
      <c r="T9" s="191" cm="1">
        <f t="array" aca="1" ref="T9" ca="1">IFERROR(INDIRECT($D9&amp;"!"&amp;T$1),"")</f>
        <v>0.125</v>
      </c>
      <c r="U9" s="206" cm="1">
        <f t="array" aca="1" ref="U9" ca="1">IFERROR(INDIRECT($D9&amp;"!"&amp;U$1),"")</f>
        <v>4.833333333333333</v>
      </c>
      <c r="V9" s="188" cm="1">
        <f t="array" aca="1" ref="V9" ca="1">IFERROR(INDIRECT($D9&amp;"!"&amp;V$1),"")</f>
        <v>1.1302591049760862</v>
      </c>
      <c r="W9" s="191" cm="1">
        <f t="array" aca="1" ref="W9" ca="1">IFERROR(INDIRECT($D9&amp;"!"&amp;W$1),"")</f>
        <v>0.13793103448275862</v>
      </c>
      <c r="X9" s="206" cm="1">
        <f t="array" aca="1" ref="X9" ca="1">IFERROR(INDIRECT($D9&amp;"!"&amp;X$1),"")</f>
        <v>4.2857142857142856</v>
      </c>
      <c r="Y9" s="188" cm="1">
        <f t="array" aca="1" ref="Y9" ca="1">IFERROR(INDIRECT($D9&amp;"!"&amp;Y$1),"")</f>
        <v>1.2161126140131062</v>
      </c>
      <c r="Z9" s="191" cm="1">
        <f t="array" aca="1" ref="Z9" ca="1">IFERROR(INDIRECT($D9&amp;"!"&amp;Z$1),"")</f>
        <v>0.23333333333333334</v>
      </c>
    </row>
    <row r="10" spans="2:28" ht="24.75" customHeight="1">
      <c r="B10" s="151"/>
      <c r="C10" s="342">
        <f ca="1">IFERROR(SUM(J10:J12)/SUM(F10:F12),0)</f>
        <v>0.68513513513513513</v>
      </c>
      <c r="D10" s="152" t="str">
        <f t="shared" si="0"/>
        <v>R3.10</v>
      </c>
      <c r="E10" s="159">
        <f t="shared" si="2"/>
        <v>44470</v>
      </c>
      <c r="F10" s="160">
        <v>231</v>
      </c>
      <c r="G10" s="161" cm="1">
        <f t="array" aca="1" ref="G10" ca="1">INDIRECT($D10&amp;"!"&amp;G$1)</f>
        <v>8.884615384615385</v>
      </c>
      <c r="H10" s="162" cm="1">
        <f t="array" aca="1" ref="H10" ca="1">INDIRECT($D10&amp;"!"&amp;H$1)</f>
        <v>26</v>
      </c>
      <c r="I10" s="163" cm="1">
        <f t="array" aca="1" ref="I10" ca="1">INDIRECT($D10&amp;"!"&amp;I$1)</f>
        <v>137</v>
      </c>
      <c r="J10" s="164" cm="1">
        <f t="array" aca="1" ref="J10" ca="1">INDIRECT($D10&amp;"!"&amp;J$1)</f>
        <v>138</v>
      </c>
      <c r="K10" s="165" cm="1">
        <f t="array" aca="1" ref="K10" ca="1">INDIRECT($D10&amp;"!"&amp;K$1)</f>
        <v>1.0072992700729928</v>
      </c>
      <c r="L10" s="166">
        <f t="shared" ca="1" si="1"/>
        <v>0.59740259740259738</v>
      </c>
      <c r="M10" s="167" cm="1">
        <f t="array" aca="1" ref="M10" ca="1">INDIRECT($D10&amp;"!"&amp;M$1)</f>
        <v>5.3076923076923075</v>
      </c>
      <c r="N10" s="168" t="s">
        <v>96</v>
      </c>
      <c r="O10" s="204" cm="1">
        <f t="array" aca="1" ref="O10" ca="1">IFERROR(INDIRECT($D10&amp;"!"&amp;O$1),"")</f>
        <v>4.833333333333333</v>
      </c>
      <c r="P10" s="166" cm="1">
        <f t="array" aca="1" ref="P10" ca="1">IFERROR(INDIRECT($D10&amp;"!"&amp;P$1),"")</f>
        <v>0.96789473684210525</v>
      </c>
      <c r="Q10" s="169" cm="1">
        <f t="array" aca="1" ref="Q10" ca="1">IFERROR(INDIRECT($D10&amp;"!"&amp;Q$1),"")</f>
        <v>0</v>
      </c>
      <c r="R10" s="204" cm="1">
        <f t="array" aca="1" ref="R10" ca="1">IFERROR(INDIRECT($D10&amp;"!"&amp;R$1),"")</f>
        <v>5.333333333333333</v>
      </c>
      <c r="S10" s="166" cm="1">
        <f t="array" aca="1" ref="S10" ca="1">IFERROR(INDIRECT($D10&amp;"!"&amp;S$1),"")</f>
        <v>1.0181212881046846</v>
      </c>
      <c r="T10" s="169" cm="1">
        <f t="array" aca="1" ref="T10" ca="1">IFERROR(INDIRECT($D10&amp;"!"&amp;T$1),"")</f>
        <v>0</v>
      </c>
      <c r="U10" s="204" cm="1">
        <f t="array" aca="1" ref="U10" ca="1">IFERROR(INDIRECT($D10&amp;"!"&amp;U$1),"")</f>
        <v>6</v>
      </c>
      <c r="V10" s="166" cm="1">
        <f t="array" aca="1" ref="V10" ca="1">IFERROR(INDIRECT($D10&amp;"!"&amp;V$1),"")</f>
        <v>1.0360767449606201</v>
      </c>
      <c r="W10" s="169" cm="1">
        <f t="array" aca="1" ref="W10" ca="1">IFERROR(INDIRECT($D10&amp;"!"&amp;W$1),"")</f>
        <v>8.3333333333333329E-2</v>
      </c>
      <c r="X10" s="204" cm="1">
        <f t="array" aca="1" ref="X10" ca="1">IFERROR(INDIRECT($D10&amp;"!"&amp;X$1),"")</f>
        <v>4.4285714285714288</v>
      </c>
      <c r="Y10" s="166" cm="1">
        <f t="array" aca="1" ref="Y10" ca="1">IFERROR(INDIRECT($D10&amp;"!"&amp;Y$1),"")</f>
        <v>1.0188395974954498</v>
      </c>
      <c r="Z10" s="169" cm="1">
        <f t="array" aca="1" ref="Z10" ca="1">IFERROR(INDIRECT($D10&amp;"!"&amp;Z$1),"")</f>
        <v>0</v>
      </c>
    </row>
    <row r="11" spans="2:28" ht="24.75" customHeight="1">
      <c r="B11" s="153" t="s">
        <v>83</v>
      </c>
      <c r="C11" s="343"/>
      <c r="D11" s="154" t="str">
        <f t="shared" si="0"/>
        <v>R3.11</v>
      </c>
      <c r="E11" s="170">
        <f t="shared" si="2"/>
        <v>44501</v>
      </c>
      <c r="F11" s="171">
        <v>250</v>
      </c>
      <c r="G11" s="172" cm="1">
        <f t="array" aca="1" ref="G11" ca="1">INDIRECT($D11&amp;"!"&amp;G$1)</f>
        <v>9.615384615384615</v>
      </c>
      <c r="H11" s="173" cm="1">
        <f t="array" aca="1" ref="H11" ca="1">INDIRECT($D11&amp;"!"&amp;H$1)</f>
        <v>26</v>
      </c>
      <c r="I11" s="174" cm="1">
        <f t="array" aca="1" ref="I11" ca="1">INDIRECT($D11&amp;"!"&amp;I$1)</f>
        <v>168</v>
      </c>
      <c r="J11" s="175" cm="1">
        <f t="array" aca="1" ref="J11" ca="1">INDIRECT($D11&amp;"!"&amp;J$1)</f>
        <v>176</v>
      </c>
      <c r="K11" s="176" cm="1">
        <f t="array" aca="1" ref="K11" ca="1">INDIRECT($D11&amp;"!"&amp;K$1)</f>
        <v>1.0476190476190477</v>
      </c>
      <c r="L11" s="177">
        <f t="shared" ca="1" si="1"/>
        <v>0.70399999999999996</v>
      </c>
      <c r="M11" s="178" cm="1">
        <f t="array" aca="1" ref="M11" ca="1">INDIRECT($D11&amp;"!"&amp;M$1)</f>
        <v>6.7692307692307692</v>
      </c>
      <c r="N11" s="179" t="s">
        <v>97</v>
      </c>
      <c r="O11" s="205" cm="1">
        <f t="array" aca="1" ref="O11" ca="1">IFERROR(INDIRECT($D11&amp;"!"&amp;O$1),"")</f>
        <v>6.5</v>
      </c>
      <c r="P11" s="177" cm="1">
        <f t="array" aca="1" ref="P11" ca="1">IFERROR(INDIRECT($D11&amp;"!"&amp;P$1),"")</f>
        <v>1.0321069253012234</v>
      </c>
      <c r="Q11" s="180" cm="1">
        <f t="array" aca="1" ref="Q11" ca="1">IFERROR(INDIRECT($D11&amp;"!"&amp;Q$1),"")</f>
        <v>5.7692307692307696E-2</v>
      </c>
      <c r="R11" s="205" cm="1">
        <f t="array" aca="1" ref="R11" ca="1">IFERROR(INDIRECT($D11&amp;"!"&amp;R$1),"")</f>
        <v>6.833333333333333</v>
      </c>
      <c r="S11" s="177" cm="1">
        <f t="array" aca="1" ref="S11" ca="1">IFERROR(INDIRECT($D11&amp;"!"&amp;S$1),"")</f>
        <v>1.0281993672233056</v>
      </c>
      <c r="T11" s="180" cm="1">
        <f t="array" aca="1" ref="T11" ca="1">IFERROR(INDIRECT($D11&amp;"!"&amp;T$1),"")</f>
        <v>0.14634146341463414</v>
      </c>
      <c r="U11" s="205" cm="1">
        <f t="array" aca="1" ref="U11" ca="1">IFERROR(INDIRECT($D11&amp;"!"&amp;U$1),"")</f>
        <v>6.5</v>
      </c>
      <c r="V11" s="177" cm="1">
        <f t="array" aca="1" ref="V11" ca="1">IFERROR(INDIRECT($D11&amp;"!"&amp;V$1),"")</f>
        <v>1.0065458496110613</v>
      </c>
      <c r="W11" s="180" cm="1">
        <f t="array" aca="1" ref="W11" ca="1">IFERROR(INDIRECT($D11&amp;"!"&amp;W$1),"")</f>
        <v>0.15384615384615385</v>
      </c>
      <c r="X11" s="205" cm="1">
        <f t="array" aca="1" ref="X11" ca="1">IFERROR(INDIRECT($D11&amp;"!"&amp;X$1),"")</f>
        <v>7.4</v>
      </c>
      <c r="Y11" s="177" cm="1">
        <f t="array" aca="1" ref="Y11" ca="1">IFERROR(INDIRECT($D11&amp;"!"&amp;Y$1),"")</f>
        <v>1.0264788231974267</v>
      </c>
      <c r="Z11" s="180" cm="1">
        <f t="array" aca="1" ref="Z11" ca="1">IFERROR(INDIRECT($D11&amp;"!"&amp;Z$1),"")</f>
        <v>0.10810810810810811</v>
      </c>
    </row>
    <row r="12" spans="2:28" s="148" customFormat="1" ht="24.75" customHeight="1">
      <c r="B12" s="157"/>
      <c r="C12" s="344"/>
      <c r="D12" s="158" t="str">
        <f t="shared" si="0"/>
        <v>R3.12</v>
      </c>
      <c r="E12" s="181">
        <f t="shared" si="2"/>
        <v>44531</v>
      </c>
      <c r="F12" s="182">
        <v>259</v>
      </c>
      <c r="G12" s="183" cm="1">
        <f t="array" aca="1" ref="G12" ca="1">INDIRECT($D12&amp;"!"&amp;G$1)</f>
        <v>10.791666666666666</v>
      </c>
      <c r="H12" s="184" cm="1">
        <f t="array" aca="1" ref="H12" ca="1">INDIRECT($D12&amp;"!"&amp;H$1)</f>
        <v>24</v>
      </c>
      <c r="I12" s="185" cm="1">
        <f t="array" aca="1" ref="I12" ca="1">INDIRECT($D12&amp;"!"&amp;I$1)</f>
        <v>191</v>
      </c>
      <c r="J12" s="186" cm="1">
        <f t="array" aca="1" ref="J12" ca="1">INDIRECT($D12&amp;"!"&amp;J$1)</f>
        <v>193</v>
      </c>
      <c r="K12" s="187" cm="1">
        <f t="array" aca="1" ref="K12" ca="1">INDIRECT($D12&amp;"!"&amp;K$1)</f>
        <v>1.0104712041884816</v>
      </c>
      <c r="L12" s="188">
        <f t="shared" ca="1" si="1"/>
        <v>0.74517374517374513</v>
      </c>
      <c r="M12" s="192" cm="1">
        <f t="array" aca="1" ref="M12" ca="1">INDIRECT($D12&amp;"!"&amp;M$1)</f>
        <v>8.0416666666666661</v>
      </c>
      <c r="N12" s="193" t="s">
        <v>98</v>
      </c>
      <c r="O12" s="206" cm="1">
        <f t="array" aca="1" ref="O12" ca="1">IFERROR(INDIRECT($D12&amp;"!"&amp;O$1),"")</f>
        <v>7.7142857142857144</v>
      </c>
      <c r="P12" s="188" cm="1">
        <f t="array" aca="1" ref="P12" ca="1">IFERROR(INDIRECT($D12&amp;"!"&amp;P$1),"")</f>
        <v>1.010640988582165</v>
      </c>
      <c r="Q12" s="191" cm="1">
        <f t="array" aca="1" ref="Q12" ca="1">IFERROR(INDIRECT($D12&amp;"!"&amp;Q$1),"")</f>
        <v>7.407407407407407E-2</v>
      </c>
      <c r="R12" s="206" cm="1">
        <f t="array" aca="1" ref="R12" ca="1">IFERROR(INDIRECT($D12&amp;"!"&amp;R$1),"")</f>
        <v>7.7142857142857144</v>
      </c>
      <c r="S12" s="188" cm="1">
        <f t="array" aca="1" ref="S12" ca="1">IFERROR(INDIRECT($D12&amp;"!"&amp;S$1),"")</f>
        <v>0.99781615285274339</v>
      </c>
      <c r="T12" s="191" cm="1">
        <f t="array" aca="1" ref="T12" ca="1">IFERROR(INDIRECT($D12&amp;"!"&amp;T$1),"")</f>
        <v>0</v>
      </c>
      <c r="U12" s="206" cm="1">
        <f t="array" aca="1" ref="U12" ca="1">IFERROR(INDIRECT($D12&amp;"!"&amp;U$1),"")</f>
        <v>8.6666666666666661</v>
      </c>
      <c r="V12" s="188" cm="1">
        <f t="array" aca="1" ref="V12" ca="1">IFERROR(INDIRECT($D12&amp;"!"&amp;V$1),"")</f>
        <v>0.99601884576989941</v>
      </c>
      <c r="W12" s="191" cm="1">
        <f t="array" aca="1" ref="W12" ca="1">IFERROR(INDIRECT($D12&amp;"!"&amp;W$1),"")</f>
        <v>3.8461538461538464E-2</v>
      </c>
      <c r="X12" s="206" cm="1">
        <f t="array" aca="1" ref="X12" ca="1">IFERROR(INDIRECT($D12&amp;"!"&amp;X$1),"")</f>
        <v>8.4</v>
      </c>
      <c r="Y12" s="188" cm="1">
        <f t="array" aca="1" ref="Y12" ca="1">IFERROR(INDIRECT($D12&amp;"!"&amp;Y$1),"")</f>
        <v>1.0105097135871504</v>
      </c>
      <c r="Z12" s="191" cm="1">
        <f t="array" aca="1" ref="Z12" ca="1">IFERROR(INDIRECT($D12&amp;"!"&amp;Z$1),"")</f>
        <v>0.16666666666666666</v>
      </c>
    </row>
    <row r="13" spans="2:28" ht="24.75" customHeight="1">
      <c r="B13" s="151"/>
      <c r="C13" s="342">
        <f ca="1">IFERROR(SUM(J13:J15)/SUM(F13:F15),0)</f>
        <v>0.84335981838819518</v>
      </c>
      <c r="D13" s="152" t="str">
        <f t="shared" si="0"/>
        <v>R4.1</v>
      </c>
      <c r="E13" s="159">
        <f t="shared" si="2"/>
        <v>44562</v>
      </c>
      <c r="F13" s="160">
        <v>281</v>
      </c>
      <c r="G13" s="161" cm="1">
        <f t="array" aca="1" ref="G13" ca="1">INDIRECT($D13&amp;"!"&amp;G$1)</f>
        <v>11.708333333333334</v>
      </c>
      <c r="H13" s="162" cm="1">
        <f t="array" aca="1" ref="H13" ca="1">INDIRECT($D13&amp;"!"&amp;H$1)</f>
        <v>24</v>
      </c>
      <c r="I13" s="163" cm="1">
        <f t="array" aca="1" ref="I13" ca="1">INDIRECT($D13&amp;"!"&amp;I$1)</f>
        <v>232</v>
      </c>
      <c r="J13" s="164" cm="1">
        <f t="array" aca="1" ref="J13" ca="1">INDIRECT($D13&amp;"!"&amp;J$1)</f>
        <v>197</v>
      </c>
      <c r="K13" s="165" cm="1">
        <f t="array" aca="1" ref="K13" ca="1">INDIRECT($D13&amp;"!"&amp;K$1)</f>
        <v>0.84913793103448276</v>
      </c>
      <c r="L13" s="166">
        <f t="shared" ca="1" si="1"/>
        <v>0.70106761565836295</v>
      </c>
      <c r="M13" s="167" cm="1">
        <f t="array" aca="1" ref="M13" ca="1">INDIRECT($D13&amp;"!"&amp;M$1)</f>
        <v>8.2083333333333339</v>
      </c>
      <c r="N13" s="168" t="s">
        <v>99</v>
      </c>
      <c r="O13" s="204" cm="1">
        <f t="array" aca="1" ref="O13" ca="1">IFERROR(INDIRECT($D13&amp;"!"&amp;O$1),"")</f>
        <v>7.333333333333333</v>
      </c>
      <c r="P13" s="166" cm="1">
        <f t="array" aca="1" ref="P13" ca="1">IFERROR(INDIRECT($D13&amp;"!"&amp;P$1),"")</f>
        <v>0.74709057712153681</v>
      </c>
      <c r="Q13" s="169" cm="1">
        <f t="array" aca="1" ref="Q13" ca="1">IFERROR(INDIRECT($D13&amp;"!"&amp;Q$1),"")</f>
        <v>2.2727272727272728E-2</v>
      </c>
      <c r="R13" s="204" cm="1">
        <f t="array" aca="1" ref="R13" ca="1">IFERROR(INDIRECT($D13&amp;"!"&amp;R$1),"")</f>
        <v>9.1666666666666661</v>
      </c>
      <c r="S13" s="166" cm="1">
        <f t="array" aca="1" ref="S13" ca="1">IFERROR(INDIRECT($D13&amp;"!"&amp;S$1),"")</f>
        <v>0.83664973061010128</v>
      </c>
      <c r="T13" s="169" cm="1">
        <f t="array" aca="1" ref="T13" ca="1">IFERROR(INDIRECT($D13&amp;"!"&amp;T$1),"")</f>
        <v>1.8181818181818181E-2</v>
      </c>
      <c r="U13" s="204" cm="1">
        <f t="array" aca="1" ref="U13" ca="1">IFERROR(INDIRECT($D13&amp;"!"&amp;U$1),"")</f>
        <v>8.6666666666666661</v>
      </c>
      <c r="V13" s="166" cm="1">
        <f t="array" aca="1" ref="V13" ca="1">IFERROR(INDIRECT($D13&amp;"!"&amp;V$1),"")</f>
        <v>0.85674627710137352</v>
      </c>
      <c r="W13" s="169" cm="1">
        <f t="array" aca="1" ref="W13" ca="1">IFERROR(INDIRECT($D13&amp;"!"&amp;W$1),"")</f>
        <v>3.8461538461538464E-2</v>
      </c>
      <c r="X13" s="204" cm="1">
        <f t="array" aca="1" ref="X13" ca="1">IFERROR(INDIRECT($D13&amp;"!"&amp;X$1),"")</f>
        <v>7.666666666666667</v>
      </c>
      <c r="Y13" s="166" cm="1">
        <f t="array" aca="1" ref="Y13" ca="1">IFERROR(INDIRECT($D13&amp;"!"&amp;Y$1),"")</f>
        <v>0.85936315109357797</v>
      </c>
      <c r="Z13" s="169" cm="1">
        <f t="array" aca="1" ref="Z13" ca="1">IFERROR(INDIRECT($D13&amp;"!"&amp;Z$1),"")</f>
        <v>4.3478260869565216E-2</v>
      </c>
    </row>
    <row r="14" spans="2:28" ht="24.75" customHeight="1">
      <c r="B14" s="153" t="s">
        <v>84</v>
      </c>
      <c r="C14" s="343"/>
      <c r="D14" s="154" t="str">
        <f t="shared" si="0"/>
        <v>R4.2</v>
      </c>
      <c r="E14" s="170">
        <f t="shared" si="2"/>
        <v>44593</v>
      </c>
      <c r="F14" s="171">
        <v>276</v>
      </c>
      <c r="G14" s="172" cm="1">
        <f t="array" aca="1" ref="G14" ca="1">INDIRECT($D14&amp;"!"&amp;G$1)</f>
        <v>11.5</v>
      </c>
      <c r="H14" s="173" cm="1">
        <f t="array" aca="1" ref="H14" ca="1">INDIRECT($D14&amp;"!"&amp;H$1)</f>
        <v>24</v>
      </c>
      <c r="I14" s="174" cm="1">
        <f t="array" aca="1" ref="I14" ca="1">INDIRECT($D14&amp;"!"&amp;I$1)</f>
        <v>263</v>
      </c>
      <c r="J14" s="175" cm="1">
        <f t="array" aca="1" ref="J14" ca="1">INDIRECT($D14&amp;"!"&amp;J$1)</f>
        <v>252</v>
      </c>
      <c r="K14" s="176" cm="1">
        <f t="array" aca="1" ref="K14" ca="1">INDIRECT($D14&amp;"!"&amp;K$1)</f>
        <v>0.95817490494296575</v>
      </c>
      <c r="L14" s="177">
        <f t="shared" ca="1" si="1"/>
        <v>0.91304347826086951</v>
      </c>
      <c r="M14" s="178" cm="1">
        <f t="array" aca="1" ref="M14" ca="1">INDIRECT($D14&amp;"!"&amp;M$1)</f>
        <v>10.5</v>
      </c>
      <c r="N14" s="179" t="s">
        <v>100</v>
      </c>
      <c r="O14" s="205" cm="1">
        <f t="array" aca="1" ref="O14" ca="1">IFERROR(INDIRECT($D14&amp;"!"&amp;O$1),"")</f>
        <v>9.5</v>
      </c>
      <c r="P14" s="177" cm="1">
        <f t="array" aca="1" ref="P14" ca="1">IFERROR(INDIRECT($D14&amp;"!"&amp;P$1),"")</f>
        <v>0.81166946748342106</v>
      </c>
      <c r="Q14" s="180" cm="1">
        <f t="array" aca="1" ref="Q14" ca="1">IFERROR(INDIRECT($D14&amp;"!"&amp;Q$1),"")</f>
        <v>0</v>
      </c>
      <c r="R14" s="205" cm="1">
        <f t="array" aca="1" ref="R14" ca="1">IFERROR(INDIRECT($D14&amp;"!"&amp;R$1),"")</f>
        <v>11.333333333333334</v>
      </c>
      <c r="S14" s="177" cm="1">
        <f t="array" aca="1" ref="S14" ca="1">IFERROR(INDIRECT($D14&amp;"!"&amp;S$1),"")</f>
        <v>0.91946115453301058</v>
      </c>
      <c r="T14" s="180" cm="1">
        <f t="array" aca="1" ref="T14" ca="1">IFERROR(INDIRECT($D14&amp;"!"&amp;T$1),"")</f>
        <v>0</v>
      </c>
      <c r="U14" s="205" cm="1">
        <f t="array" aca="1" ref="U14" ca="1">IFERROR(INDIRECT($D14&amp;"!"&amp;U$1),"")</f>
        <v>10.833333333333334</v>
      </c>
      <c r="V14" s="177" cm="1">
        <f t="array" aca="1" ref="V14" ca="1">IFERROR(INDIRECT($D14&amp;"!"&amp;V$1),"")</f>
        <v>0.94374024008060731</v>
      </c>
      <c r="W14" s="180" cm="1">
        <f t="array" aca="1" ref="W14" ca="1">IFERROR(INDIRECT($D14&amp;"!"&amp;W$1),"")</f>
        <v>0</v>
      </c>
      <c r="X14" s="205" cm="1">
        <f t="array" aca="1" ref="X14" ca="1">IFERROR(INDIRECT($D14&amp;"!"&amp;X$1),"")</f>
        <v>10.75</v>
      </c>
      <c r="Y14" s="177" cm="1">
        <f t="array" aca="1" ref="Y14" ca="1">IFERROR(INDIRECT($D14&amp;"!"&amp;Y$1),"")</f>
        <v>0.9544205767696452</v>
      </c>
      <c r="Z14" s="180" cm="1">
        <f t="array" aca="1" ref="Z14" ca="1">IFERROR(INDIRECT($D14&amp;"!"&amp;Z$1),"")</f>
        <v>0</v>
      </c>
    </row>
    <row r="15" spans="2:28" ht="24.75" customHeight="1">
      <c r="B15" s="155"/>
      <c r="C15" s="344"/>
      <c r="D15" s="156" t="str">
        <f t="shared" si="0"/>
        <v>R4.3</v>
      </c>
      <c r="E15" s="181">
        <f t="shared" si="2"/>
        <v>44621</v>
      </c>
      <c r="F15" s="182">
        <v>324</v>
      </c>
      <c r="G15" s="183" cm="1">
        <f t="array" aca="1" ref="G15" ca="1">INDIRECT($D15&amp;"!"&amp;G$1)</f>
        <v>12</v>
      </c>
      <c r="H15" s="184" cm="1">
        <f t="array" aca="1" ref="H15" ca="1">INDIRECT($D15&amp;"!"&amp;H$1)</f>
        <v>27</v>
      </c>
      <c r="I15" s="185" cm="1">
        <f t="array" aca="1" ref="I15" ca="1">INDIRECT($D15&amp;"!"&amp;I$1)</f>
        <v>294</v>
      </c>
      <c r="J15" s="186" cm="1">
        <f t="array" aca="1" ref="J15" ca="1">INDIRECT($D15&amp;"!"&amp;J$1)</f>
        <v>294</v>
      </c>
      <c r="K15" s="187" cm="1">
        <f t="array" aca="1" ref="K15" ca="1">INDIRECT($D15&amp;"!"&amp;K$1)</f>
        <v>1</v>
      </c>
      <c r="L15" s="188">
        <f t="shared" ca="1" si="1"/>
        <v>0.90740740740740744</v>
      </c>
      <c r="M15" s="189" cm="1">
        <f t="array" aca="1" ref="M15" ca="1">INDIRECT($D15&amp;"!"&amp;M$1)</f>
        <v>10.888888888888889</v>
      </c>
      <c r="N15" s="190" t="s">
        <v>101</v>
      </c>
      <c r="O15" s="206" cm="1">
        <f t="array" aca="1" ref="O15" ca="1">IFERROR(INDIRECT($D15&amp;"!"&amp;O$1),"")</f>
        <v>10.857142857142858</v>
      </c>
      <c r="P15" s="188" cm="1">
        <f t="array" aca="1" ref="P15" ca="1">IFERROR(INDIRECT($D15&amp;"!"&amp;P$1),"")</f>
        <v>1.0184226190476191</v>
      </c>
      <c r="Q15" s="191" cm="1">
        <f t="array" aca="1" ref="Q15" ca="1">IFERROR(INDIRECT($D15&amp;"!"&amp;Q$1),"")</f>
        <v>0</v>
      </c>
      <c r="R15" s="206" cm="1">
        <f t="array" aca="1" ref="R15" ca="1">IFERROR(INDIRECT($D15&amp;"!"&amp;R$1),"")</f>
        <v>11.142857142857142</v>
      </c>
      <c r="S15" s="188" cm="1">
        <f t="array" aca="1" ref="S15" ca="1">IFERROR(INDIRECT($D15&amp;"!"&amp;S$1),"")</f>
        <v>0.99496883627882649</v>
      </c>
      <c r="T15" s="191" cm="1">
        <f t="array" aca="1" ref="T15" ca="1">IFERROR(INDIRECT($D15&amp;"!"&amp;T$1),"")</f>
        <v>1.4925373134328358E-2</v>
      </c>
      <c r="U15" s="206" cm="1">
        <f t="array" aca="1" ref="U15" ca="1">IFERROR(INDIRECT($D15&amp;"!"&amp;U$1),"")</f>
        <v>10.666666666666666</v>
      </c>
      <c r="V15" s="188" cm="1">
        <f t="array" aca="1" ref="V15" ca="1">IFERROR(INDIRECT($D15&amp;"!"&amp;V$1),"")</f>
        <v>0.99395733047542423</v>
      </c>
      <c r="W15" s="191" cm="1">
        <f t="array" aca="1" ref="W15" ca="1">IFERROR(INDIRECT($D15&amp;"!"&amp;W$1),"")</f>
        <v>7.8125E-2</v>
      </c>
      <c r="X15" s="206" cm="1">
        <f t="array" aca="1" ref="X15" ca="1">IFERROR(INDIRECT($D15&amp;"!"&amp;X$1),"")</f>
        <v>11.142857142857142</v>
      </c>
      <c r="Y15" s="188" cm="1">
        <f t="array" aca="1" ref="Y15" ca="1">IFERROR(INDIRECT($D15&amp;"!"&amp;Y$1),"")</f>
        <v>0.99697398534729087</v>
      </c>
      <c r="Z15" s="191" cm="1">
        <f t="array" aca="1" ref="Z15" ca="1">IFERROR(INDIRECT($D15&amp;"!"&amp;Z$1),"")</f>
        <v>0.11538461538461539</v>
      </c>
    </row>
    <row r="16" spans="2:28" ht="15" customHeight="1">
      <c r="I16" s="149"/>
      <c r="W16" s="139" t="s">
        <v>153</v>
      </c>
      <c r="X16" s="139" t="s">
        <v>154</v>
      </c>
      <c r="Y16" s="139" t="s">
        <v>155</v>
      </c>
      <c r="Z16" s="139" t="s">
        <v>156</v>
      </c>
      <c r="AA16" s="139"/>
      <c r="AB16" s="139" t="s">
        <v>157</v>
      </c>
    </row>
    <row r="17" spans="2:38" ht="15" customHeight="1" thickBot="1">
      <c r="B17" s="150"/>
      <c r="I17" s="149"/>
      <c r="O17" s="141"/>
      <c r="V17" s="282" t="s">
        <v>151</v>
      </c>
    </row>
    <row r="18" spans="2:38" ht="24" customHeight="1">
      <c r="B18" s="237"/>
      <c r="C18" s="268"/>
      <c r="D18" s="269"/>
      <c r="E18" s="269"/>
      <c r="F18" s="269"/>
      <c r="G18" s="269"/>
      <c r="H18" s="304" t="s">
        <v>85</v>
      </c>
      <c r="I18" s="310" t="s">
        <v>159</v>
      </c>
      <c r="J18" s="311" t="s">
        <v>87</v>
      </c>
      <c r="K18" s="263">
        <f>D4</f>
        <v>0</v>
      </c>
      <c r="L18" s="251" t="s">
        <v>87</v>
      </c>
      <c r="M18" s="264">
        <f>D5</f>
        <v>0</v>
      </c>
      <c r="N18" s="265"/>
      <c r="O18" s="251" t="s">
        <v>137</v>
      </c>
      <c r="P18" s="264">
        <f>D6</f>
        <v>0</v>
      </c>
      <c r="Q18" s="251" t="s">
        <v>137</v>
      </c>
      <c r="R18" s="266" t="s">
        <v>142</v>
      </c>
      <c r="S18" s="266"/>
      <c r="T18" s="267"/>
      <c r="U18" s="149"/>
      <c r="V18" s="306"/>
      <c r="W18" s="289" t="s">
        <v>152</v>
      </c>
      <c r="X18" s="287" t="s">
        <v>147</v>
      </c>
      <c r="Y18" s="283" t="s">
        <v>148</v>
      </c>
      <c r="Z18" s="284" t="s">
        <v>149</v>
      </c>
      <c r="AJ18" s="303">
        <f>K18</f>
        <v>0</v>
      </c>
      <c r="AK18" s="303">
        <f>M18</f>
        <v>0</v>
      </c>
      <c r="AL18" s="303">
        <f>P18</f>
        <v>0</v>
      </c>
    </row>
    <row r="19" spans="2:38" ht="24" customHeight="1">
      <c r="B19" s="238" t="s">
        <v>81</v>
      </c>
      <c r="C19" s="270" t="s">
        <v>128</v>
      </c>
      <c r="D19" s="271"/>
      <c r="E19" s="339"/>
      <c r="F19" s="339"/>
      <c r="G19" s="339"/>
      <c r="H19" s="271"/>
      <c r="I19" s="312"/>
      <c r="J19" s="313" t="str">
        <f ca="1">Q19</f>
        <v/>
      </c>
      <c r="K19" s="258" t="e" cm="1">
        <f t="array" aca="1" ref="K19" ca="1">INDIRECT(K$18&amp;"!"&amp;$U19)</f>
        <v>#REF!</v>
      </c>
      <c r="L19" s="250" t="str">
        <f ca="1">IFERROR(SUM(K19)/$H19,"")</f>
        <v/>
      </c>
      <c r="M19" s="249" t="e" cm="1">
        <f t="array" aca="1" ref="M19" ca="1">INDIRECT(M$18&amp;"!"&amp;$U19)</f>
        <v>#REF!</v>
      </c>
      <c r="N19" s="259"/>
      <c r="O19" s="250" t="str">
        <f ca="1">IFERROR(SUM(K19,M19)/$H19,"")</f>
        <v/>
      </c>
      <c r="P19" s="249" t="e" cm="1">
        <f t="array" aca="1" ref="P19" ca="1">INDIRECT(P$18&amp;"!"&amp;$U19)</f>
        <v>#REF!</v>
      </c>
      <c r="Q19" s="250" t="str">
        <f ca="1">IFERROR(SUM(K19,M19,P19)/$H19,"")</f>
        <v/>
      </c>
      <c r="R19" s="260" t="s">
        <v>141</v>
      </c>
      <c r="S19" s="261" t="e">
        <f ca="1">SUM(K19,M19,P19)</f>
        <v>#REF!</v>
      </c>
      <c r="T19" s="262" t="s">
        <v>132</v>
      </c>
      <c r="U19" s="305" t="s">
        <v>138</v>
      </c>
      <c r="V19" s="307">
        <f>D4</f>
        <v>0</v>
      </c>
      <c r="W19" s="290" t="e" cm="1">
        <f t="array" aca="1" ref="W19" ca="1">INDIRECT($V19&amp;"!"&amp;W$16)</f>
        <v>#REF!</v>
      </c>
      <c r="X19" s="291" t="e" cm="1">
        <f t="array" aca="1" ref="X19" ca="1">INDIRECT($V19&amp;"!"&amp;X$16)</f>
        <v>#REF!</v>
      </c>
      <c r="Y19" s="292" t="e" cm="1">
        <f t="array" aca="1" ref="Y19" ca="1">INDIRECT($V19&amp;"!"&amp;Y$16)</f>
        <v>#REF!</v>
      </c>
      <c r="Z19" s="293" t="e" cm="1">
        <f t="array" aca="1" ref="Z19" ca="1">INDIRECT($V19&amp;"!"&amp;Z$16)</f>
        <v>#REF!</v>
      </c>
      <c r="AB19" s="355" t="e" cm="1">
        <f t="array" aca="1" ref="AB19" ca="1">INDIRECT($V19&amp;"!"&amp;AB$16)</f>
        <v>#REF!</v>
      </c>
      <c r="AC19" s="356"/>
      <c r="AD19" s="356"/>
      <c r="AE19" s="356"/>
      <c r="AF19" s="356"/>
      <c r="AG19" s="357"/>
      <c r="AI19" s="303" t="str">
        <f>C21</f>
        <v>③</v>
      </c>
      <c r="AJ19" s="302" t="str">
        <f ca="1">L21</f>
        <v/>
      </c>
      <c r="AK19" s="302" t="e">
        <f ca="1">O21-L21</f>
        <v>#VALUE!</v>
      </c>
      <c r="AL19" s="302" t="e">
        <f ca="1">Q21-O21</f>
        <v>#VALUE!</v>
      </c>
    </row>
    <row r="20" spans="2:38" ht="24" customHeight="1">
      <c r="B20" s="239"/>
      <c r="C20" s="272" t="s">
        <v>129</v>
      </c>
      <c r="D20" s="233"/>
      <c r="E20" s="340"/>
      <c r="F20" s="340"/>
      <c r="G20" s="340"/>
      <c r="H20" s="233"/>
      <c r="I20" s="314"/>
      <c r="J20" s="315" t="str">
        <f ca="1">Q20</f>
        <v/>
      </c>
      <c r="K20" s="255" t="e" cm="1">
        <f t="array" aca="1" ref="K20" ca="1">INDIRECT(K$18&amp;"!"&amp;$U20)</f>
        <v>#REF!</v>
      </c>
      <c r="L20" s="235" t="str">
        <f ca="1">IFERROR(SUM(K20)/$H20,"")</f>
        <v/>
      </c>
      <c r="M20" s="234" t="e" cm="1">
        <f t="array" aca="1" ref="M20" ca="1">INDIRECT(M$18&amp;"!"&amp;$U20)</f>
        <v>#REF!</v>
      </c>
      <c r="N20" s="252"/>
      <c r="O20" s="235" t="str">
        <f ca="1">IFERROR(SUM(K20,M20)/$H20,"")</f>
        <v/>
      </c>
      <c r="P20" s="234" t="e" cm="1">
        <f t="array" aca="1" ref="P20" ca="1">INDIRECT(P$18&amp;"!"&amp;$U20)</f>
        <v>#REF!</v>
      </c>
      <c r="Q20" s="235" t="str">
        <f ca="1">IFERROR(SUM(K20,M20,P20)/$H20,"")</f>
        <v/>
      </c>
      <c r="R20" s="232" t="s">
        <v>141</v>
      </c>
      <c r="S20" s="231" t="e">
        <f ca="1">SUM(K20,M20,P20)</f>
        <v>#REF!</v>
      </c>
      <c r="T20" s="254" t="s">
        <v>132</v>
      </c>
      <c r="U20" s="305" t="s">
        <v>139</v>
      </c>
      <c r="V20" s="308">
        <f>D5</f>
        <v>0</v>
      </c>
      <c r="W20" s="294" t="e" cm="1">
        <f t="array" aca="1" ref="W20" ca="1">INDIRECT($V20&amp;"!"&amp;W$16)</f>
        <v>#REF!</v>
      </c>
      <c r="X20" s="295" t="e" cm="1">
        <f t="array" aca="1" ref="X20" ca="1">INDIRECT($V20&amp;"!"&amp;X$16)</f>
        <v>#REF!</v>
      </c>
      <c r="Y20" s="296" t="e" cm="1">
        <f t="array" aca="1" ref="Y20" ca="1">INDIRECT($V20&amp;"!"&amp;Y$16)</f>
        <v>#REF!</v>
      </c>
      <c r="Z20" s="297" t="e" cm="1">
        <f t="array" aca="1" ref="Z20" ca="1">INDIRECT($V20&amp;"!"&amp;Z$16)</f>
        <v>#REF!</v>
      </c>
      <c r="AB20" s="358" t="e" cm="1">
        <f t="array" aca="1" ref="AB20" ca="1">INDIRECT($V20&amp;"!"&amp;AB$16)</f>
        <v>#REF!</v>
      </c>
      <c r="AC20" s="359"/>
      <c r="AD20" s="359"/>
      <c r="AE20" s="359"/>
      <c r="AF20" s="359"/>
      <c r="AG20" s="360"/>
      <c r="AI20" s="303" t="str">
        <f>C20</f>
        <v>②</v>
      </c>
      <c r="AJ20" s="302" t="str">
        <f t="shared" ref="AJ20" ca="1" si="3">L20</f>
        <v/>
      </c>
      <c r="AK20" s="302" t="e">
        <f t="shared" ref="AK20" ca="1" si="4">O20-L20</f>
        <v>#VALUE!</v>
      </c>
      <c r="AL20" s="302" t="e">
        <f t="shared" ref="AL20" ca="1" si="5">Q20-O20</f>
        <v>#VALUE!</v>
      </c>
    </row>
    <row r="21" spans="2:38" ht="24" customHeight="1" thickBot="1">
      <c r="B21" s="240"/>
      <c r="C21" s="273" t="s">
        <v>130</v>
      </c>
      <c r="D21" s="274"/>
      <c r="E21" s="341"/>
      <c r="F21" s="341"/>
      <c r="G21" s="341"/>
      <c r="H21" s="274"/>
      <c r="I21" s="316"/>
      <c r="J21" s="317" t="str">
        <f ca="1">Q21</f>
        <v/>
      </c>
      <c r="K21" s="256" t="e" cm="1">
        <f t="array" aca="1" ref="K21" ca="1">INDIRECT(K$18&amp;"!"&amp;$U21)</f>
        <v>#REF!</v>
      </c>
      <c r="L21" s="244" t="str">
        <f ca="1">IFERROR(SUM(K21)/$H21,"")</f>
        <v/>
      </c>
      <c r="M21" s="243" t="e" cm="1">
        <f t="array" aca="1" ref="M21" ca="1">INDIRECT(M$18&amp;"!"&amp;$U21)</f>
        <v>#REF!</v>
      </c>
      <c r="N21" s="253"/>
      <c r="O21" s="244" t="str">
        <f ca="1">IFERROR(SUM(K21,M21)/$H21,"")</f>
        <v/>
      </c>
      <c r="P21" s="243" t="e" cm="1">
        <f t="array" aca="1" ref="P21" ca="1">INDIRECT(P$18&amp;"!"&amp;$U21)</f>
        <v>#REF!</v>
      </c>
      <c r="Q21" s="244" t="str">
        <f ca="1">IFERROR(SUM(K21,M21,P21)/$H21,"")</f>
        <v/>
      </c>
      <c r="R21" s="241" t="s">
        <v>141</v>
      </c>
      <c r="S21" s="242" t="e">
        <f ca="1">SUM(K21,M21,P21)</f>
        <v>#REF!</v>
      </c>
      <c r="T21" s="257" t="s">
        <v>132</v>
      </c>
      <c r="U21" s="305" t="s">
        <v>140</v>
      </c>
      <c r="V21" s="309">
        <f>D6</f>
        <v>0</v>
      </c>
      <c r="W21" s="298" t="e" cm="1">
        <f t="array" aca="1" ref="W21" ca="1">INDIRECT($V21&amp;"!"&amp;W$16)</f>
        <v>#REF!</v>
      </c>
      <c r="X21" s="299" t="e" cm="1">
        <f t="array" aca="1" ref="X21" ca="1">INDIRECT($V21&amp;"!"&amp;X$16)</f>
        <v>#REF!</v>
      </c>
      <c r="Y21" s="300" t="e" cm="1">
        <f t="array" aca="1" ref="Y21" ca="1">INDIRECT($V21&amp;"!"&amp;Y$16)</f>
        <v>#REF!</v>
      </c>
      <c r="Z21" s="301" t="e" cm="1">
        <f t="array" aca="1" ref="Z21" ca="1">INDIRECT($V21&amp;"!"&amp;Z$16)</f>
        <v>#REF!</v>
      </c>
      <c r="AB21" s="361" t="e" cm="1">
        <f t="array" aca="1" ref="AB21" ca="1">INDIRECT($V21&amp;"!"&amp;AB$16)</f>
        <v>#REF!</v>
      </c>
      <c r="AC21" s="362"/>
      <c r="AD21" s="362"/>
      <c r="AE21" s="362"/>
      <c r="AF21" s="362"/>
      <c r="AG21" s="363"/>
      <c r="AI21" s="303" t="str">
        <f>C19</f>
        <v>①</v>
      </c>
      <c r="AJ21" s="302" t="str">
        <f ca="1">L19</f>
        <v/>
      </c>
      <c r="AK21" s="302" t="e">
        <f ca="1">O19-L19</f>
        <v>#VALUE!</v>
      </c>
      <c r="AL21" s="302" t="e">
        <f ca="1">Q19-O19</f>
        <v>#VALUE!</v>
      </c>
    </row>
    <row r="22" spans="2:38" ht="24" customHeight="1">
      <c r="B22" s="245"/>
      <c r="C22" s="268" t="s">
        <v>173</v>
      </c>
      <c r="D22" s="269"/>
      <c r="E22" s="269"/>
      <c r="F22" s="269"/>
      <c r="G22" s="269"/>
      <c r="H22" s="269"/>
      <c r="I22" s="318"/>
      <c r="J22" s="319"/>
      <c r="K22" s="263" t="str">
        <f>D7</f>
        <v>R3.7</v>
      </c>
      <c r="L22" s="251"/>
      <c r="M22" s="264" t="str">
        <f>D8</f>
        <v>R3.8</v>
      </c>
      <c r="N22" s="265"/>
      <c r="O22" s="251"/>
      <c r="P22" s="264" t="str">
        <f>D9</f>
        <v>R3.9</v>
      </c>
      <c r="Q22" s="251"/>
      <c r="R22" s="266"/>
      <c r="S22" s="266"/>
      <c r="T22" s="267"/>
      <c r="U22" s="149"/>
      <c r="V22" s="236"/>
      <c r="W22" s="236"/>
      <c r="X22" s="288"/>
      <c r="Y22" s="285"/>
      <c r="Z22" s="286"/>
      <c r="AJ22" s="303" t="str">
        <f>K22</f>
        <v>R3.7</v>
      </c>
      <c r="AK22" s="303" t="str">
        <f>M22</f>
        <v>R3.8</v>
      </c>
      <c r="AL22" s="303" t="str">
        <f>P22</f>
        <v>R3.9</v>
      </c>
    </row>
    <row r="23" spans="2:38" ht="24" customHeight="1">
      <c r="B23" s="246" t="s">
        <v>82</v>
      </c>
      <c r="C23" s="270" t="s">
        <v>128</v>
      </c>
      <c r="D23" s="271"/>
      <c r="E23" s="339" t="s">
        <v>174</v>
      </c>
      <c r="F23" s="339"/>
      <c r="G23" s="339"/>
      <c r="H23" s="271">
        <v>23</v>
      </c>
      <c r="I23" s="312">
        <v>20</v>
      </c>
      <c r="J23" s="320">
        <f ca="1">Q23</f>
        <v>1.3043478260869565</v>
      </c>
      <c r="K23" s="258" cm="1">
        <f t="array" aca="1" ref="K23" ca="1">INDIRECT(K$22&amp;"!"&amp;$U23)</f>
        <v>5</v>
      </c>
      <c r="L23" s="250">
        <f t="shared" ref="L23:L25" ca="1" si="6">IFERROR(SUM(K23)/$H23,"")</f>
        <v>0.21739130434782608</v>
      </c>
      <c r="M23" s="249" cm="1">
        <f t="array" aca="1" ref="M23" ca="1">INDIRECT(M$22&amp;"!"&amp;$U23)</f>
        <v>15</v>
      </c>
      <c r="N23" s="259"/>
      <c r="O23" s="250">
        <f t="shared" ref="O23:O25" ca="1" si="7">IFERROR(SUM(K23,M23)/$H23,"")</f>
        <v>0.86956521739130432</v>
      </c>
      <c r="P23" s="249" cm="1">
        <f t="array" aca="1" ref="P23" ca="1">INDIRECT(P$22&amp;"!"&amp;$U23)</f>
        <v>10</v>
      </c>
      <c r="Q23" s="250">
        <f t="shared" ref="Q23:Q25" ca="1" si="8">IFERROR(SUM(K23,M23,P23)/$H23,"")</f>
        <v>1.3043478260869565</v>
      </c>
      <c r="R23" s="260" t="s">
        <v>141</v>
      </c>
      <c r="S23" s="261">
        <f t="shared" ref="S23:S25" ca="1" si="9">SUM(K23,M23,P23)</f>
        <v>30</v>
      </c>
      <c r="T23" s="262" t="s">
        <v>132</v>
      </c>
      <c r="U23" s="305" t="s">
        <v>138</v>
      </c>
      <c r="V23" s="307" t="str">
        <f>D7</f>
        <v>R3.7</v>
      </c>
      <c r="W23" s="290" cm="1">
        <f t="array" aca="1" ref="W23" ca="1">INDIRECT($V23&amp;"!"&amp;W$16)</f>
        <v>0</v>
      </c>
      <c r="X23" s="291" cm="1">
        <f t="array" aca="1" ref="X23" ca="1">INDIRECT($V23&amp;"!"&amp;X$16)</f>
        <v>0</v>
      </c>
      <c r="Y23" s="292" cm="1">
        <f t="array" aca="1" ref="Y23" ca="1">INDIRECT($V23&amp;"!"&amp;Y$16)</f>
        <v>0</v>
      </c>
      <c r="Z23" s="293" cm="1">
        <f t="array" aca="1" ref="Z23" ca="1">INDIRECT($V23&amp;"!"&amp;Z$16)</f>
        <v>0</v>
      </c>
      <c r="AB23" s="355" cm="1">
        <f t="array" aca="1" ref="AB23" ca="1">INDIRECT($V23&amp;"!"&amp;AB$16)</f>
        <v>0</v>
      </c>
      <c r="AC23" s="356"/>
      <c r="AD23" s="356"/>
      <c r="AE23" s="356"/>
      <c r="AF23" s="356"/>
      <c r="AG23" s="357"/>
      <c r="AI23" s="303" t="str">
        <f>C25</f>
        <v>③</v>
      </c>
      <c r="AJ23" s="302">
        <f ca="1">L25</f>
        <v>0.58333333333333337</v>
      </c>
      <c r="AK23" s="302">
        <f ca="1">O25-L25</f>
        <v>0.33333333333333326</v>
      </c>
      <c r="AL23" s="302">
        <f ca="1">Q25-O25</f>
        <v>0.50000000000000011</v>
      </c>
    </row>
    <row r="24" spans="2:38" ht="24" customHeight="1">
      <c r="B24" s="239"/>
      <c r="C24" s="272" t="s">
        <v>129</v>
      </c>
      <c r="D24" s="233"/>
      <c r="E24" s="340" t="s">
        <v>175</v>
      </c>
      <c r="F24" s="340"/>
      <c r="G24" s="340"/>
      <c r="H24" s="233">
        <v>65</v>
      </c>
      <c r="I24" s="314">
        <v>48</v>
      </c>
      <c r="J24" s="315">
        <f ca="1">Q24</f>
        <v>1.5846153846153845</v>
      </c>
      <c r="K24" s="255" cm="1">
        <f t="array" aca="1" ref="K24" ca="1">INDIRECT(K$22&amp;"!"&amp;$U24)</f>
        <v>18</v>
      </c>
      <c r="L24" s="235">
        <f t="shared" ca="1" si="6"/>
        <v>0.27692307692307694</v>
      </c>
      <c r="M24" s="234" cm="1">
        <f t="array" aca="1" ref="M24" ca="1">INDIRECT(M$22&amp;"!"&amp;$U24)</f>
        <v>31</v>
      </c>
      <c r="N24" s="252"/>
      <c r="O24" s="235">
        <f t="shared" ca="1" si="7"/>
        <v>0.75384615384615383</v>
      </c>
      <c r="P24" s="234" cm="1">
        <f t="array" aca="1" ref="P24" ca="1">INDIRECT(P$22&amp;"!"&amp;$U24)</f>
        <v>54</v>
      </c>
      <c r="Q24" s="235">
        <f t="shared" ca="1" si="8"/>
        <v>1.5846153846153845</v>
      </c>
      <c r="R24" s="232" t="s">
        <v>141</v>
      </c>
      <c r="S24" s="231">
        <f t="shared" ca="1" si="9"/>
        <v>103</v>
      </c>
      <c r="T24" s="254" t="s">
        <v>132</v>
      </c>
      <c r="U24" s="305" t="s">
        <v>139</v>
      </c>
      <c r="V24" s="308" t="str">
        <f>D8</f>
        <v>R3.8</v>
      </c>
      <c r="W24" s="294" cm="1">
        <f t="array" aca="1" ref="W24" ca="1">INDIRECT($V24&amp;"!"&amp;W$16)</f>
        <v>1</v>
      </c>
      <c r="X24" s="295" cm="1">
        <f t="array" aca="1" ref="X24" ca="1">INDIRECT($V24&amp;"!"&amp;X$16)</f>
        <v>0</v>
      </c>
      <c r="Y24" s="296" cm="1">
        <f t="array" aca="1" ref="Y24" ca="1">INDIRECT($V24&amp;"!"&amp;Y$16)</f>
        <v>0</v>
      </c>
      <c r="Z24" s="297" cm="1">
        <f t="array" aca="1" ref="Z24" ca="1">INDIRECT($V24&amp;"!"&amp;Z$16)</f>
        <v>0</v>
      </c>
      <c r="AB24" s="358" cm="1">
        <f t="array" aca="1" ref="AB24" ca="1">INDIRECT($V24&amp;"!"&amp;AB$16)</f>
        <v>0</v>
      </c>
      <c r="AC24" s="359"/>
      <c r="AD24" s="359"/>
      <c r="AE24" s="359"/>
      <c r="AF24" s="359"/>
      <c r="AG24" s="360"/>
      <c r="AI24" s="303" t="str">
        <f>C24</f>
        <v>②</v>
      </c>
      <c r="AJ24" s="302">
        <f t="shared" ref="AJ24" ca="1" si="10">L24</f>
        <v>0.27692307692307694</v>
      </c>
      <c r="AK24" s="302">
        <f t="shared" ref="AK24" ca="1" si="11">O24-L24</f>
        <v>0.47692307692307689</v>
      </c>
      <c r="AL24" s="302">
        <f t="shared" ref="AL24" ca="1" si="12">Q24-O24</f>
        <v>0.8307692307692307</v>
      </c>
    </row>
    <row r="25" spans="2:38" ht="24" customHeight="1" thickBot="1">
      <c r="B25" s="247"/>
      <c r="C25" s="273" t="s">
        <v>130</v>
      </c>
      <c r="D25" s="274"/>
      <c r="E25" s="341" t="s">
        <v>176</v>
      </c>
      <c r="F25" s="341"/>
      <c r="G25" s="341"/>
      <c r="H25" s="274">
        <v>12</v>
      </c>
      <c r="I25" s="316">
        <v>11</v>
      </c>
      <c r="J25" s="317">
        <f ca="1">Q25</f>
        <v>1.4166666666666667</v>
      </c>
      <c r="K25" s="256" cm="1">
        <f t="array" aca="1" ref="K25" ca="1">INDIRECT(K$22&amp;"!"&amp;$U25)</f>
        <v>7</v>
      </c>
      <c r="L25" s="244">
        <f t="shared" ca="1" si="6"/>
        <v>0.58333333333333337</v>
      </c>
      <c r="M25" s="243" cm="1">
        <f t="array" aca="1" ref="M25" ca="1">INDIRECT(M$22&amp;"!"&amp;$U25)</f>
        <v>4</v>
      </c>
      <c r="N25" s="253"/>
      <c r="O25" s="244">
        <f t="shared" ca="1" si="7"/>
        <v>0.91666666666666663</v>
      </c>
      <c r="P25" s="243" cm="1">
        <f t="array" aca="1" ref="P25" ca="1">INDIRECT(P$22&amp;"!"&amp;$U25)</f>
        <v>6</v>
      </c>
      <c r="Q25" s="244">
        <f t="shared" ca="1" si="8"/>
        <v>1.4166666666666667</v>
      </c>
      <c r="R25" s="241" t="s">
        <v>141</v>
      </c>
      <c r="S25" s="242">
        <f t="shared" ca="1" si="9"/>
        <v>17</v>
      </c>
      <c r="T25" s="257" t="s">
        <v>132</v>
      </c>
      <c r="U25" s="305" t="s">
        <v>140</v>
      </c>
      <c r="V25" s="309" t="str">
        <f>D9</f>
        <v>R3.9</v>
      </c>
      <c r="W25" s="298" cm="1">
        <f t="array" aca="1" ref="W25" ca="1">INDIRECT($V25&amp;"!"&amp;W$16)</f>
        <v>0</v>
      </c>
      <c r="X25" s="299" cm="1">
        <f t="array" aca="1" ref="X25" ca="1">INDIRECT($V25&amp;"!"&amp;X$16)</f>
        <v>0</v>
      </c>
      <c r="Y25" s="300" cm="1">
        <f t="array" aca="1" ref="Y25" ca="1">INDIRECT($V25&amp;"!"&amp;Y$16)</f>
        <v>0</v>
      </c>
      <c r="Z25" s="301" cm="1">
        <f t="array" aca="1" ref="Z25" ca="1">INDIRECT($V25&amp;"!"&amp;Z$16)</f>
        <v>0</v>
      </c>
      <c r="AB25" s="361" cm="1">
        <f t="array" aca="1" ref="AB25" ca="1">INDIRECT($V25&amp;"!"&amp;AB$16)</f>
        <v>0</v>
      </c>
      <c r="AC25" s="362"/>
      <c r="AD25" s="362"/>
      <c r="AE25" s="362"/>
      <c r="AF25" s="362"/>
      <c r="AG25" s="363"/>
      <c r="AI25" s="303" t="str">
        <f>C23</f>
        <v>①</v>
      </c>
      <c r="AJ25" s="302">
        <f ca="1">L23</f>
        <v>0.21739130434782608</v>
      </c>
      <c r="AK25" s="302">
        <f ca="1">O23-L23</f>
        <v>0.65217391304347827</v>
      </c>
      <c r="AL25" s="302">
        <f ca="1">Q23-O23</f>
        <v>0.43478260869565222</v>
      </c>
    </row>
    <row r="26" spans="2:38" ht="24" customHeight="1">
      <c r="B26" s="245"/>
      <c r="C26" s="268" t="s">
        <v>194</v>
      </c>
      <c r="D26" s="269"/>
      <c r="E26" s="269"/>
      <c r="F26" s="269"/>
      <c r="G26" s="269"/>
      <c r="H26" s="269"/>
      <c r="I26" s="318"/>
      <c r="J26" s="319"/>
      <c r="K26" s="263" t="str">
        <f>D10</f>
        <v>R3.10</v>
      </c>
      <c r="L26" s="251"/>
      <c r="M26" s="264" t="str">
        <f>D11</f>
        <v>R3.11</v>
      </c>
      <c r="N26" s="265"/>
      <c r="O26" s="251"/>
      <c r="P26" s="264" t="str">
        <f>D12</f>
        <v>R3.12</v>
      </c>
      <c r="Q26" s="251"/>
      <c r="R26" s="266"/>
      <c r="S26" s="266"/>
      <c r="T26" s="267"/>
      <c r="U26" s="149"/>
      <c r="V26" s="236"/>
      <c r="W26" s="236"/>
      <c r="X26" s="288"/>
      <c r="Y26" s="285"/>
      <c r="Z26" s="286"/>
      <c r="AJ26" s="303" t="str">
        <f>K26</f>
        <v>R3.10</v>
      </c>
      <c r="AK26" s="303" t="str">
        <f>M26</f>
        <v>R3.11</v>
      </c>
      <c r="AL26" s="303" t="str">
        <f>P26</f>
        <v>R3.12</v>
      </c>
    </row>
    <row r="27" spans="2:38" ht="24" customHeight="1">
      <c r="B27" s="246" t="s">
        <v>83</v>
      </c>
      <c r="C27" s="270" t="s">
        <v>128</v>
      </c>
      <c r="D27" s="271"/>
      <c r="E27" s="339" t="s">
        <v>174</v>
      </c>
      <c r="F27" s="339"/>
      <c r="G27" s="339"/>
      <c r="H27" s="271">
        <v>20</v>
      </c>
      <c r="I27" s="312">
        <f>'R3.10'!L38+'R3.11'!L38+'R3.12'!L38</f>
        <v>7</v>
      </c>
      <c r="J27" s="320">
        <f ca="1">Q27</f>
        <v>0.35</v>
      </c>
      <c r="K27" s="258" cm="1">
        <f t="array" aca="1" ref="K27" ca="1">INDIRECT(K$26&amp;"!"&amp;$U27)</f>
        <v>3</v>
      </c>
      <c r="L27" s="250">
        <f t="shared" ref="L27:L29" ca="1" si="13">IFERROR(SUM(K27)/$H27,"")</f>
        <v>0.15</v>
      </c>
      <c r="M27" s="249" cm="1">
        <f t="array" aca="1" ref="M27" ca="1">INDIRECT(M$26&amp;"!"&amp;$U27)</f>
        <v>2</v>
      </c>
      <c r="N27" s="259"/>
      <c r="O27" s="250">
        <f t="shared" ref="O27:O29" ca="1" si="14">IFERROR(SUM(K27,M27)/$H27,"")</f>
        <v>0.25</v>
      </c>
      <c r="P27" s="249" cm="1">
        <f t="array" aca="1" ref="P27" ca="1">INDIRECT(P$26&amp;"!"&amp;$U27)</f>
        <v>2</v>
      </c>
      <c r="Q27" s="250">
        <f t="shared" ref="Q27:Q29" ca="1" si="15">IFERROR(SUM(K27,M27,P27)/$H27,"")</f>
        <v>0.35</v>
      </c>
      <c r="R27" s="260" t="s">
        <v>141</v>
      </c>
      <c r="S27" s="261">
        <f t="shared" ref="S27:S29" ca="1" si="16">SUM(K27,M27,P27)</f>
        <v>7</v>
      </c>
      <c r="T27" s="262" t="s">
        <v>132</v>
      </c>
      <c r="U27" s="305" t="s">
        <v>138</v>
      </c>
      <c r="V27" s="307" t="str">
        <f>D10</f>
        <v>R3.10</v>
      </c>
      <c r="W27" s="290" cm="1">
        <f t="array" aca="1" ref="W27" ca="1">INDIRECT($V27&amp;"!"&amp;W$16)</f>
        <v>1</v>
      </c>
      <c r="X27" s="291" cm="1">
        <f t="array" aca="1" ref="X27" ca="1">INDIRECT($V27&amp;"!"&amp;X$16)</f>
        <v>1</v>
      </c>
      <c r="Y27" s="292" cm="1">
        <f t="array" aca="1" ref="Y27" ca="1">INDIRECT($V27&amp;"!"&amp;Y$16)</f>
        <v>0</v>
      </c>
      <c r="Z27" s="293" cm="1">
        <f t="array" aca="1" ref="Z27" ca="1">INDIRECT($V27&amp;"!"&amp;Z$16)</f>
        <v>0</v>
      </c>
      <c r="AB27" s="355" cm="1">
        <f t="array" aca="1" ref="AB27" ca="1">INDIRECT($V27&amp;"!"&amp;AB$16)</f>
        <v>0</v>
      </c>
      <c r="AC27" s="356"/>
      <c r="AD27" s="356"/>
      <c r="AE27" s="356"/>
      <c r="AF27" s="356"/>
      <c r="AG27" s="357"/>
      <c r="AI27" s="303" t="str">
        <f>C29</f>
        <v>③</v>
      </c>
      <c r="AJ27" s="302">
        <f ca="1">L29</f>
        <v>0.35526315789473684</v>
      </c>
      <c r="AK27" s="302">
        <f ca="1">O29-L29</f>
        <v>0.52631578947368418</v>
      </c>
      <c r="AL27" s="302">
        <f ca="1">Q29-O29</f>
        <v>0.38157894736842102</v>
      </c>
    </row>
    <row r="28" spans="2:38" ht="24" customHeight="1">
      <c r="B28" s="239"/>
      <c r="C28" s="272" t="s">
        <v>129</v>
      </c>
      <c r="D28" s="233"/>
      <c r="E28" s="340" t="s">
        <v>195</v>
      </c>
      <c r="F28" s="340"/>
      <c r="G28" s="340"/>
      <c r="H28" s="233">
        <v>270</v>
      </c>
      <c r="I28" s="312">
        <f>'R3.10'!L40+'R3.11'!L40+'R3.12'!L40</f>
        <v>304</v>
      </c>
      <c r="J28" s="315">
        <f ca="1">Q28</f>
        <v>1.125925925925926</v>
      </c>
      <c r="K28" s="255" cm="1">
        <f t="array" aca="1" ref="K28" ca="1">INDIRECT(K$26&amp;"!"&amp;$U28)</f>
        <v>86</v>
      </c>
      <c r="L28" s="235">
        <f t="shared" ca="1" si="13"/>
        <v>0.31851851851851853</v>
      </c>
      <c r="M28" s="234" cm="1">
        <f t="array" aca="1" ref="M28" ca="1">INDIRECT(M$26&amp;"!"&amp;$U28)</f>
        <v>106</v>
      </c>
      <c r="N28" s="252"/>
      <c r="O28" s="235">
        <f t="shared" ca="1" si="14"/>
        <v>0.71111111111111114</v>
      </c>
      <c r="P28" s="234" cm="1">
        <f t="array" aca="1" ref="P28" ca="1">INDIRECT(P$26&amp;"!"&amp;$U28)</f>
        <v>112</v>
      </c>
      <c r="Q28" s="235">
        <f t="shared" ca="1" si="15"/>
        <v>1.125925925925926</v>
      </c>
      <c r="R28" s="232" t="s">
        <v>141</v>
      </c>
      <c r="S28" s="231">
        <f t="shared" ca="1" si="16"/>
        <v>304</v>
      </c>
      <c r="T28" s="254" t="s">
        <v>132</v>
      </c>
      <c r="U28" s="305" t="s">
        <v>139</v>
      </c>
      <c r="V28" s="308" t="str">
        <f>D11</f>
        <v>R3.11</v>
      </c>
      <c r="W28" s="294" cm="1">
        <f t="array" aca="1" ref="W28" ca="1">INDIRECT($V28&amp;"!"&amp;W$16)</f>
        <v>0</v>
      </c>
      <c r="X28" s="295" cm="1">
        <f t="array" aca="1" ref="X28" ca="1">INDIRECT($V28&amp;"!"&amp;X$16)</f>
        <v>0</v>
      </c>
      <c r="Y28" s="296" cm="1">
        <f t="array" aca="1" ref="Y28" ca="1">INDIRECT($V28&amp;"!"&amp;Y$16)</f>
        <v>0</v>
      </c>
      <c r="Z28" s="297" cm="1">
        <f t="array" aca="1" ref="Z28" ca="1">INDIRECT($V28&amp;"!"&amp;Z$16)</f>
        <v>0</v>
      </c>
      <c r="AB28" s="358" cm="1">
        <f t="array" aca="1" ref="AB28" ca="1">INDIRECT($V28&amp;"!"&amp;AB$16)</f>
        <v>0</v>
      </c>
      <c r="AC28" s="359"/>
      <c r="AD28" s="359"/>
      <c r="AE28" s="359"/>
      <c r="AF28" s="359"/>
      <c r="AG28" s="360"/>
      <c r="AI28" s="303" t="str">
        <f>C28</f>
        <v>②</v>
      </c>
      <c r="AJ28" s="302">
        <f t="shared" ref="AJ28" ca="1" si="17">L28</f>
        <v>0.31851851851851853</v>
      </c>
      <c r="AK28" s="302">
        <f t="shared" ref="AK28" ca="1" si="18">O28-L28</f>
        <v>0.3925925925925926</v>
      </c>
      <c r="AL28" s="302">
        <f t="shared" ref="AL28" ca="1" si="19">Q28-O28</f>
        <v>0.41481481481481486</v>
      </c>
    </row>
    <row r="29" spans="2:38" ht="24" customHeight="1" thickBot="1">
      <c r="B29" s="248"/>
      <c r="C29" s="273" t="s">
        <v>130</v>
      </c>
      <c r="D29" s="274"/>
      <c r="E29" s="341" t="s">
        <v>196</v>
      </c>
      <c r="F29" s="341"/>
      <c r="G29" s="341"/>
      <c r="H29" s="274">
        <v>76</v>
      </c>
      <c r="I29" s="312">
        <f>'R3.10'!L42+'R3.11'!L42+'R3.12'!L42</f>
        <v>96</v>
      </c>
      <c r="J29" s="317">
        <f ca="1">Q29</f>
        <v>1.263157894736842</v>
      </c>
      <c r="K29" s="256" cm="1">
        <f t="array" aca="1" ref="K29" ca="1">INDIRECT(K$26&amp;"!"&amp;$U29)</f>
        <v>27</v>
      </c>
      <c r="L29" s="244">
        <f t="shared" ca="1" si="13"/>
        <v>0.35526315789473684</v>
      </c>
      <c r="M29" s="243" cm="1">
        <f t="array" aca="1" ref="M29" ca="1">INDIRECT(M$26&amp;"!"&amp;$U29)</f>
        <v>40</v>
      </c>
      <c r="N29" s="253"/>
      <c r="O29" s="244">
        <f t="shared" ca="1" si="14"/>
        <v>0.88157894736842102</v>
      </c>
      <c r="P29" s="243" cm="1">
        <f t="array" aca="1" ref="P29" ca="1">INDIRECT(P$26&amp;"!"&amp;$U29)</f>
        <v>29</v>
      </c>
      <c r="Q29" s="244">
        <f t="shared" ca="1" si="15"/>
        <v>1.263157894736842</v>
      </c>
      <c r="R29" s="241" t="s">
        <v>141</v>
      </c>
      <c r="S29" s="242">
        <f t="shared" ca="1" si="16"/>
        <v>96</v>
      </c>
      <c r="T29" s="257" t="s">
        <v>132</v>
      </c>
      <c r="U29" s="305" t="s">
        <v>140</v>
      </c>
      <c r="V29" s="309" t="str">
        <f>D12</f>
        <v>R3.12</v>
      </c>
      <c r="W29" s="298" cm="1">
        <f t="array" aca="1" ref="W29" ca="1">INDIRECT($V29&amp;"!"&amp;W$16)</f>
        <v>0</v>
      </c>
      <c r="X29" s="299" cm="1">
        <f t="array" aca="1" ref="X29" ca="1">INDIRECT($V29&amp;"!"&amp;X$16)</f>
        <v>0</v>
      </c>
      <c r="Y29" s="300" cm="1">
        <f t="array" aca="1" ref="Y29" ca="1">INDIRECT($V29&amp;"!"&amp;Y$16)</f>
        <v>0</v>
      </c>
      <c r="Z29" s="301" cm="1">
        <f t="array" aca="1" ref="Z29" ca="1">INDIRECT($V29&amp;"!"&amp;Z$16)</f>
        <v>0</v>
      </c>
      <c r="AB29" s="361" cm="1">
        <f t="array" aca="1" ref="AB29" ca="1">INDIRECT($V29&amp;"!"&amp;AB$16)</f>
        <v>0</v>
      </c>
      <c r="AC29" s="362"/>
      <c r="AD29" s="362"/>
      <c r="AE29" s="362"/>
      <c r="AF29" s="362"/>
      <c r="AG29" s="363"/>
      <c r="AI29" s="303" t="str">
        <f>C27</f>
        <v>①</v>
      </c>
      <c r="AJ29" s="302">
        <f ca="1">L27</f>
        <v>0.15</v>
      </c>
      <c r="AK29" s="302">
        <f ca="1">O27-L27</f>
        <v>0.1</v>
      </c>
      <c r="AL29" s="302">
        <f ca="1">Q27-O27</f>
        <v>9.9999999999999978E-2</v>
      </c>
    </row>
    <row r="30" spans="2:38" ht="24" customHeight="1">
      <c r="B30" s="245"/>
      <c r="C30" s="268" t="s">
        <v>217</v>
      </c>
      <c r="D30" s="269"/>
      <c r="E30" s="269"/>
      <c r="F30" s="269"/>
      <c r="G30" s="269"/>
      <c r="H30" s="269"/>
      <c r="I30" s="318"/>
      <c r="J30" s="319"/>
      <c r="K30" s="263" t="str">
        <f>D13</f>
        <v>R4.1</v>
      </c>
      <c r="L30" s="251"/>
      <c r="M30" s="264" t="str">
        <f>D14</f>
        <v>R4.2</v>
      </c>
      <c r="N30" s="265"/>
      <c r="O30" s="251"/>
      <c r="P30" s="264" t="str">
        <f>D15</f>
        <v>R4.3</v>
      </c>
      <c r="Q30" s="251"/>
      <c r="R30" s="266"/>
      <c r="S30" s="266"/>
      <c r="T30" s="267"/>
      <c r="U30" s="149"/>
      <c r="V30" s="236"/>
      <c r="W30" s="236"/>
      <c r="X30" s="288"/>
      <c r="Y30" s="285"/>
      <c r="Z30" s="286"/>
      <c r="AJ30" s="303" t="str">
        <f>K30</f>
        <v>R4.1</v>
      </c>
      <c r="AK30" s="303" t="str">
        <f>M30</f>
        <v>R4.2</v>
      </c>
      <c r="AL30" s="303" t="str">
        <f>P30</f>
        <v>R4.3</v>
      </c>
    </row>
    <row r="31" spans="2:38" ht="24" customHeight="1">
      <c r="B31" s="246" t="s">
        <v>84</v>
      </c>
      <c r="C31" s="270" t="s">
        <v>128</v>
      </c>
      <c r="D31" s="271"/>
      <c r="E31" s="339" t="s">
        <v>195</v>
      </c>
      <c r="F31" s="339"/>
      <c r="G31" s="339"/>
      <c r="H31" s="271">
        <v>270</v>
      </c>
      <c r="I31" s="312">
        <f ca="1">S31</f>
        <v>227</v>
      </c>
      <c r="J31" s="320">
        <f ca="1">Q31</f>
        <v>0.84074074074074079</v>
      </c>
      <c r="K31" s="258" cm="1">
        <f t="array" aca="1" ref="K31" ca="1">INDIRECT(K$30&amp;"!"&amp;$U31)</f>
        <v>104</v>
      </c>
      <c r="L31" s="250">
        <f t="shared" ref="L31:L33" ca="1" si="20">IFERROR(SUM(K31)/$H31,"")</f>
        <v>0.38518518518518519</v>
      </c>
      <c r="M31" s="249" cm="1">
        <f t="array" aca="1" ref="M31" ca="1">INDIRECT(M$30&amp;"!"&amp;$U31)</f>
        <v>0</v>
      </c>
      <c r="N31" s="259"/>
      <c r="O31" s="250">
        <f t="shared" ref="O31:O33" ca="1" si="21">IFERROR(SUM(K31,M31)/$H31,"")</f>
        <v>0.38518518518518519</v>
      </c>
      <c r="P31" s="249" cm="1">
        <f t="array" aca="1" ref="P31" ca="1">INDIRECT(P$30&amp;"!"&amp;$U31)</f>
        <v>123</v>
      </c>
      <c r="Q31" s="250">
        <f t="shared" ref="Q31:Q33" ca="1" si="22">IFERROR(SUM(K31,M31,P31)/$H31,"")</f>
        <v>0.84074074074074079</v>
      </c>
      <c r="R31" s="260" t="s">
        <v>141</v>
      </c>
      <c r="S31" s="261">
        <f t="shared" ref="S31:S33" ca="1" si="23">SUM(K31,M31,P31)</f>
        <v>227</v>
      </c>
      <c r="T31" s="262" t="s">
        <v>132</v>
      </c>
      <c r="U31" s="305" t="s">
        <v>138</v>
      </c>
      <c r="V31" s="307" t="str">
        <f>D13</f>
        <v>R4.1</v>
      </c>
      <c r="W31" s="290" cm="1">
        <f t="array" aca="1" ref="W31" ca="1">INDIRECT($V31&amp;"!"&amp;W$16)</f>
        <v>1</v>
      </c>
      <c r="X31" s="291" cm="1">
        <f t="array" aca="1" ref="X31" ca="1">INDIRECT($V31&amp;"!"&amp;X$16)</f>
        <v>1</v>
      </c>
      <c r="Y31" s="292" cm="1">
        <f t="array" aca="1" ref="Y31" ca="1">INDIRECT($V31&amp;"!"&amp;Y$16)</f>
        <v>0</v>
      </c>
      <c r="Z31" s="293" cm="1">
        <f t="array" aca="1" ref="Z31" ca="1">INDIRECT($V31&amp;"!"&amp;Z$16)</f>
        <v>0</v>
      </c>
      <c r="AB31" s="355" t="str" cm="1">
        <f t="array" aca="1" ref="AB31" ca="1">INDIRECT($V31&amp;"!"&amp;AB$16)</f>
        <v>朝の申し送りが流れ作業になっていたため、改めてリストを作成しそれにそって申し送りをしていくようにした</v>
      </c>
      <c r="AC31" s="356"/>
      <c r="AD31" s="356"/>
      <c r="AE31" s="356"/>
      <c r="AF31" s="356"/>
      <c r="AG31" s="357"/>
      <c r="AI31" s="303" t="str">
        <f>C33</f>
        <v>③</v>
      </c>
      <c r="AJ31" s="302">
        <f ca="1">L33</f>
        <v>6.6666666666666666E-2</v>
      </c>
      <c r="AK31" s="302">
        <f ca="1">O33-L33</f>
        <v>0.33333333333333337</v>
      </c>
      <c r="AL31" s="302">
        <f ca="1">Q33-O33</f>
        <v>0.99999999999999989</v>
      </c>
    </row>
    <row r="32" spans="2:38" ht="24" customHeight="1">
      <c r="B32" s="239"/>
      <c r="C32" s="272" t="s">
        <v>129</v>
      </c>
      <c r="D32" s="233"/>
      <c r="E32" s="340" t="s">
        <v>225</v>
      </c>
      <c r="F32" s="340"/>
      <c r="G32" s="340"/>
      <c r="H32" s="233">
        <v>35</v>
      </c>
      <c r="I32" s="314">
        <f t="shared" ref="I32:I33" ca="1" si="24">S32</f>
        <v>8</v>
      </c>
      <c r="J32" s="315">
        <f ca="1">Q32</f>
        <v>0.22857142857142856</v>
      </c>
      <c r="K32" s="255" cm="1">
        <f t="array" aca="1" ref="K32" ca="1">INDIRECT(K$30&amp;"!"&amp;$U32)</f>
        <v>2</v>
      </c>
      <c r="L32" s="235">
        <f t="shared" ca="1" si="20"/>
        <v>5.7142857142857141E-2</v>
      </c>
      <c r="M32" s="234" cm="1">
        <f t="array" aca="1" ref="M32" ca="1">INDIRECT(M$30&amp;"!"&amp;$U32)</f>
        <v>4</v>
      </c>
      <c r="N32" s="252"/>
      <c r="O32" s="235">
        <f t="shared" ca="1" si="21"/>
        <v>0.17142857142857143</v>
      </c>
      <c r="P32" s="234" cm="1">
        <f t="array" aca="1" ref="P32" ca="1">INDIRECT(P$30&amp;"!"&amp;$U32)</f>
        <v>2</v>
      </c>
      <c r="Q32" s="235">
        <f t="shared" ca="1" si="22"/>
        <v>0.22857142857142856</v>
      </c>
      <c r="R32" s="232" t="s">
        <v>141</v>
      </c>
      <c r="S32" s="231">
        <f t="shared" ca="1" si="23"/>
        <v>8</v>
      </c>
      <c r="T32" s="254" t="s">
        <v>132</v>
      </c>
      <c r="U32" s="305" t="s">
        <v>139</v>
      </c>
      <c r="V32" s="308" t="str">
        <f>D14</f>
        <v>R4.2</v>
      </c>
      <c r="W32" s="294" cm="1">
        <f t="array" aca="1" ref="W32" ca="1">INDIRECT($V32&amp;"!"&amp;W$16)</f>
        <v>0</v>
      </c>
      <c r="X32" s="295" cm="1">
        <f t="array" aca="1" ref="X32" ca="1">INDIRECT($V32&amp;"!"&amp;X$16)</f>
        <v>0</v>
      </c>
      <c r="Y32" s="296" cm="1">
        <f t="array" aca="1" ref="Y32" ca="1">INDIRECT($V32&amp;"!"&amp;Y$16)</f>
        <v>0</v>
      </c>
      <c r="Z32" s="297" cm="1">
        <f t="array" aca="1" ref="Z32" ca="1">INDIRECT($V32&amp;"!"&amp;Z$16)</f>
        <v>0</v>
      </c>
      <c r="AB32" s="358" cm="1">
        <f t="array" aca="1" ref="AB32" ca="1">INDIRECT($V32&amp;"!"&amp;AB$16)</f>
        <v>0</v>
      </c>
      <c r="AC32" s="359"/>
      <c r="AD32" s="359"/>
      <c r="AE32" s="359"/>
      <c r="AF32" s="359"/>
      <c r="AG32" s="360"/>
      <c r="AI32" s="303" t="str">
        <f>C32</f>
        <v>②</v>
      </c>
      <c r="AJ32" s="302">
        <f t="shared" ref="AJ32" ca="1" si="25">L32</f>
        <v>5.7142857142857141E-2</v>
      </c>
      <c r="AK32" s="302">
        <f t="shared" ref="AK32" ca="1" si="26">O32-L32</f>
        <v>0.1142857142857143</v>
      </c>
      <c r="AL32" s="302">
        <f t="shared" ref="AL32" ca="1" si="27">Q32-O32</f>
        <v>5.7142857142857134E-2</v>
      </c>
    </row>
    <row r="33" spans="2:38" ht="24" customHeight="1" thickBot="1">
      <c r="B33" s="247"/>
      <c r="C33" s="273" t="s">
        <v>130</v>
      </c>
      <c r="D33" s="274"/>
      <c r="E33" s="354" t="s">
        <v>226</v>
      </c>
      <c r="F33" s="354"/>
      <c r="G33" s="354"/>
      <c r="H33" s="274">
        <v>15</v>
      </c>
      <c r="I33" s="316">
        <f t="shared" ca="1" si="24"/>
        <v>21</v>
      </c>
      <c r="J33" s="317">
        <f ca="1">Q33</f>
        <v>1.4</v>
      </c>
      <c r="K33" s="256" cm="1">
        <f t="array" aca="1" ref="K33" ca="1">INDIRECT(K$30&amp;"!"&amp;$U33)</f>
        <v>1</v>
      </c>
      <c r="L33" s="244">
        <f t="shared" ca="1" si="20"/>
        <v>6.6666666666666666E-2</v>
      </c>
      <c r="M33" s="243" cm="1">
        <f t="array" aca="1" ref="M33" ca="1">INDIRECT(M$30&amp;"!"&amp;$U33)</f>
        <v>5</v>
      </c>
      <c r="N33" s="253"/>
      <c r="O33" s="244">
        <f t="shared" ca="1" si="21"/>
        <v>0.4</v>
      </c>
      <c r="P33" s="243" cm="1">
        <f t="array" aca="1" ref="P33" ca="1">INDIRECT(P$30&amp;"!"&amp;$U33)</f>
        <v>15</v>
      </c>
      <c r="Q33" s="244">
        <f t="shared" ca="1" si="22"/>
        <v>1.4</v>
      </c>
      <c r="R33" s="241" t="s">
        <v>141</v>
      </c>
      <c r="S33" s="242">
        <f t="shared" ca="1" si="23"/>
        <v>21</v>
      </c>
      <c r="T33" s="257" t="s">
        <v>132</v>
      </c>
      <c r="U33" s="305" t="s">
        <v>140</v>
      </c>
      <c r="V33" s="309" t="str">
        <f>D15</f>
        <v>R4.3</v>
      </c>
      <c r="W33" s="298" cm="1">
        <f t="array" aca="1" ref="W33" ca="1">INDIRECT($V33&amp;"!"&amp;W$16)</f>
        <v>0</v>
      </c>
      <c r="X33" s="299" cm="1">
        <f t="array" aca="1" ref="X33" ca="1">INDIRECT($V33&amp;"!"&amp;X$16)</f>
        <v>0</v>
      </c>
      <c r="Y33" s="300" cm="1">
        <f t="array" aca="1" ref="Y33" ca="1">INDIRECT($V33&amp;"!"&amp;Y$16)</f>
        <v>0</v>
      </c>
      <c r="Z33" s="301" cm="1">
        <f t="array" aca="1" ref="Z33" ca="1">INDIRECT($V33&amp;"!"&amp;Z$16)</f>
        <v>0</v>
      </c>
      <c r="AB33" s="361" cm="1">
        <f t="array" aca="1" ref="AB33" ca="1">INDIRECT($V33&amp;"!"&amp;AB$16)</f>
        <v>0</v>
      </c>
      <c r="AC33" s="362"/>
      <c r="AD33" s="362"/>
      <c r="AE33" s="362"/>
      <c r="AF33" s="362"/>
      <c r="AG33" s="363"/>
      <c r="AI33" s="303" t="str">
        <f>C31</f>
        <v>①</v>
      </c>
      <c r="AJ33" s="302">
        <f ca="1">L31</f>
        <v>0.38518518518518519</v>
      </c>
      <c r="AK33" s="302">
        <f ca="1">O31-L31</f>
        <v>0</v>
      </c>
      <c r="AL33" s="302">
        <f ca="1">Q31-O31</f>
        <v>0.4555555555555556</v>
      </c>
    </row>
    <row r="34" spans="2:38" ht="24" customHeight="1">
      <c r="C34" s="275" t="s">
        <v>143</v>
      </c>
      <c r="D34" s="276"/>
      <c r="E34" s="277"/>
      <c r="F34" s="277"/>
      <c r="G34" s="277"/>
      <c r="H34" s="278" t="s">
        <v>145</v>
      </c>
      <c r="K34" s="142" t="s">
        <v>144</v>
      </c>
      <c r="AB34" s="142" t="s">
        <v>158</v>
      </c>
    </row>
    <row r="35" spans="2:38" ht="24" customHeight="1">
      <c r="C35" s="353" t="s">
        <v>160</v>
      </c>
      <c r="D35" s="353"/>
      <c r="E35" s="353"/>
      <c r="F35" s="353"/>
      <c r="G35" s="353"/>
      <c r="H35" s="321" t="s">
        <v>161</v>
      </c>
    </row>
  </sheetData>
  <sheetProtection selectLockedCells="1"/>
  <mergeCells count="39">
    <mergeCell ref="C35:G35"/>
    <mergeCell ref="E33:G33"/>
    <mergeCell ref="AB19:AG19"/>
    <mergeCell ref="AB20:AG20"/>
    <mergeCell ref="AB21:AG21"/>
    <mergeCell ref="AB23:AG23"/>
    <mergeCell ref="AB24:AG24"/>
    <mergeCell ref="AB25:AG25"/>
    <mergeCell ref="AB27:AG27"/>
    <mergeCell ref="AB28:AG28"/>
    <mergeCell ref="AB29:AG29"/>
    <mergeCell ref="AB31:AG31"/>
    <mergeCell ref="AB32:AG32"/>
    <mergeCell ref="AB33:AG33"/>
    <mergeCell ref="E28:G28"/>
    <mergeCell ref="E29:G29"/>
    <mergeCell ref="E31:G31"/>
    <mergeCell ref="E32:G32"/>
    <mergeCell ref="E23:G23"/>
    <mergeCell ref="E24:G24"/>
    <mergeCell ref="E25:G25"/>
    <mergeCell ref="E27:G27"/>
    <mergeCell ref="E19:G19"/>
    <mergeCell ref="E20:G20"/>
    <mergeCell ref="E21:G21"/>
    <mergeCell ref="C13:C15"/>
    <mergeCell ref="B2:B3"/>
    <mergeCell ref="F2:F3"/>
    <mergeCell ref="G2:G3"/>
    <mergeCell ref="C2:C3"/>
    <mergeCell ref="C4:C6"/>
    <mergeCell ref="C7:C9"/>
    <mergeCell ref="C10:C12"/>
    <mergeCell ref="H2:H3"/>
    <mergeCell ref="M2:M3"/>
    <mergeCell ref="L2:L3"/>
    <mergeCell ref="K2:K3"/>
    <mergeCell ref="J2:J3"/>
    <mergeCell ref="I2:I3"/>
  </mergeCells>
  <phoneticPr fontId="2"/>
  <conditionalFormatting sqref="E7:E15 G7:Z15">
    <cfRule type="expression" dxfId="1" priority="2">
      <formula>$L7&lt;100%</formula>
    </cfRule>
  </conditionalFormatting>
  <conditionalFormatting sqref="C7:C15">
    <cfRule type="cellIs" dxfId="0" priority="1" operator="lessThan">
      <formula>1</formula>
    </cfRule>
  </conditionalFormatting>
  <dataValidations count="1">
    <dataValidation imeMode="off" allowBlank="1" showInputMessage="1" showErrorMessage="1" sqref="F4:F15" xr:uid="{0E77C97E-0B4D-4934-AA35-3A85D4771CD9}"/>
  </dataValidations>
  <pageMargins left="0.31496062992125984" right="0.19685039370078741" top="0.35433070866141736" bottom="0.15748031496062992" header="0.31496062992125984" footer="0.31496062992125984"/>
  <pageSetup paperSize="9" scale="75" orientation="landscape" r:id="rId1"/>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BQ131"/>
  <sheetViews>
    <sheetView topLeftCell="A25" workbookViewId="0">
      <selection activeCell="E4" sqref="E4:H30"/>
    </sheetView>
  </sheetViews>
  <sheetFormatPr defaultColWidth="13" defaultRowHeight="14.4"/>
  <cols>
    <col min="1" max="47" width="3.296875" style="21" customWidth="1"/>
    <col min="48" max="56" width="4.796875" style="21" customWidth="1"/>
    <col min="57" max="57" width="5.796875" style="21" customWidth="1"/>
    <col min="58" max="58" width="2.296875" style="31" customWidth="1"/>
    <col min="59" max="67" width="4.796875" style="21" customWidth="1"/>
    <col min="68" max="68" width="5.69921875" style="21" customWidth="1"/>
    <col min="69" max="16384" width="13" style="21"/>
  </cols>
  <sheetData>
    <row r="1" spans="1:68" ht="12" customHeight="1">
      <c r="A1" s="383" t="e">
        <f ca="1">EOMONTH(A4,-1)+1</f>
        <v>#N/A</v>
      </c>
      <c r="B1" s="384"/>
      <c r="C1" s="1" t="s">
        <v>0</v>
      </c>
      <c r="D1" s="385" t="e">
        <f ca="1">L1/C31</f>
        <v>#N/A</v>
      </c>
      <c r="E1" s="385"/>
      <c r="F1" s="386"/>
      <c r="G1" s="52" t="s">
        <v>57</v>
      </c>
      <c r="H1" s="53"/>
      <c r="I1" s="53"/>
      <c r="J1" s="54"/>
      <c r="K1" s="49"/>
      <c r="L1" s="387" t="e">
        <f ca="1">VLOOKUP(A1,支援効果集計!$E$4:$F$15,2,FALSE)</f>
        <v>#N/A</v>
      </c>
      <c r="M1" s="387"/>
      <c r="N1" s="388"/>
      <c r="O1" s="50" t="s">
        <v>56</v>
      </c>
      <c r="P1" s="51"/>
      <c r="Q1" s="51"/>
      <c r="R1" s="55"/>
      <c r="S1" s="48"/>
      <c r="T1" s="56"/>
      <c r="U1" s="2"/>
      <c r="V1" s="2"/>
      <c r="W1" s="2"/>
      <c r="X1" s="2"/>
      <c r="Y1" s="2"/>
      <c r="Z1" s="4"/>
      <c r="AA1" s="5" t="s">
        <v>1</v>
      </c>
      <c r="AB1" s="58" t="s">
        <v>61</v>
      </c>
      <c r="AC1" s="5"/>
      <c r="AD1" s="441" t="str">
        <f>RIGHT(支援効果集計!B2,1)</f>
        <v>6</v>
      </c>
      <c r="AE1" s="441"/>
      <c r="AF1" s="441"/>
      <c r="AG1" s="441"/>
      <c r="AH1" s="11" t="s">
        <v>2</v>
      </c>
      <c r="AI1" s="3"/>
      <c r="AJ1" s="2"/>
      <c r="AK1" s="75"/>
      <c r="AL1" s="76"/>
      <c r="AM1" s="75"/>
      <c r="AN1" s="76"/>
      <c r="AO1" s="75"/>
      <c r="AP1" s="76"/>
      <c r="AQ1" s="75"/>
      <c r="AR1" s="76"/>
      <c r="AS1" s="75"/>
      <c r="AT1" s="76"/>
      <c r="AU1" s="18"/>
      <c r="AV1" s="438" t="s">
        <v>46</v>
      </c>
      <c r="AW1" s="439"/>
      <c r="AX1" s="19"/>
      <c r="AY1" s="18"/>
      <c r="AZ1" s="18"/>
      <c r="BA1" s="18"/>
      <c r="BB1" s="18"/>
      <c r="BC1" s="18"/>
      <c r="BD1" s="18"/>
      <c r="BE1" s="18"/>
      <c r="BF1" s="20"/>
      <c r="BG1" s="438" t="s">
        <v>47</v>
      </c>
      <c r="BH1" s="439"/>
      <c r="BI1" s="18"/>
      <c r="BJ1" s="18"/>
      <c r="BK1" s="18"/>
      <c r="BL1" s="18"/>
      <c r="BM1" s="18"/>
      <c r="BN1" s="18"/>
      <c r="BO1" s="18"/>
      <c r="BP1" s="18"/>
    </row>
    <row r="2" spans="1:68" ht="12" customHeight="1" thickBot="1">
      <c r="A2" s="413" t="s">
        <v>3</v>
      </c>
      <c r="B2" s="414"/>
      <c r="C2" s="404" t="s">
        <v>4</v>
      </c>
      <c r="D2" s="404"/>
      <c r="E2" s="394" t="s">
        <v>5</v>
      </c>
      <c r="F2" s="404"/>
      <c r="G2" s="404" t="s">
        <v>6</v>
      </c>
      <c r="H2" s="404"/>
      <c r="I2" s="404" t="s">
        <v>7</v>
      </c>
      <c r="J2" s="404"/>
      <c r="K2" s="404" t="s">
        <v>8</v>
      </c>
      <c r="L2" s="404"/>
      <c r="M2" s="404" t="s">
        <v>9</v>
      </c>
      <c r="N2" s="404"/>
      <c r="O2" s="404" t="s">
        <v>10</v>
      </c>
      <c r="P2" s="404"/>
      <c r="Q2" s="404" t="s">
        <v>11</v>
      </c>
      <c r="R2" s="404"/>
      <c r="S2" s="404" t="s">
        <v>23</v>
      </c>
      <c r="T2" s="405"/>
      <c r="U2" s="394" t="s">
        <v>12</v>
      </c>
      <c r="V2" s="395"/>
      <c r="W2" s="396" t="s">
        <v>63</v>
      </c>
      <c r="X2" s="397"/>
      <c r="Y2" s="400" t="s">
        <v>77</v>
      </c>
      <c r="Z2" s="401"/>
      <c r="AA2" s="371" t="s">
        <v>13</v>
      </c>
      <c r="AB2" s="372"/>
      <c r="AC2" s="451" t="s">
        <v>62</v>
      </c>
      <c r="AD2" s="401"/>
      <c r="AE2" s="432" t="s">
        <v>78</v>
      </c>
      <c r="AF2" s="433"/>
      <c r="AG2" s="433"/>
      <c r="AH2" s="433"/>
      <c r="AI2" s="433"/>
      <c r="AJ2" s="434"/>
      <c r="AK2" s="77"/>
      <c r="AL2" s="77"/>
      <c r="AM2" s="202"/>
      <c r="AN2" s="202"/>
      <c r="AO2" s="202"/>
      <c r="AP2" s="202"/>
      <c r="AQ2" s="202"/>
      <c r="AR2" s="202"/>
      <c r="AS2" s="202"/>
      <c r="AT2" s="202"/>
      <c r="AU2" s="18"/>
      <c r="AV2" s="440"/>
      <c r="AW2" s="440"/>
      <c r="AX2" s="22"/>
      <c r="AY2" s="18"/>
      <c r="AZ2" s="18"/>
      <c r="BA2" s="18"/>
      <c r="BB2" s="18"/>
      <c r="BC2" s="18"/>
      <c r="BD2" s="18"/>
      <c r="BE2" s="18"/>
      <c r="BF2" s="20"/>
      <c r="BG2" s="440"/>
      <c r="BH2" s="440"/>
      <c r="BI2" s="23"/>
      <c r="BJ2" s="18"/>
      <c r="BK2" s="18"/>
      <c r="BL2" s="18"/>
      <c r="BM2" s="18"/>
      <c r="BN2" s="18"/>
      <c r="BO2" s="18"/>
      <c r="BP2" s="18"/>
    </row>
    <row r="3" spans="1:68" ht="12" customHeight="1">
      <c r="A3" s="413"/>
      <c r="B3" s="414"/>
      <c r="C3" s="404"/>
      <c r="D3" s="404"/>
      <c r="E3" s="394"/>
      <c r="F3" s="404"/>
      <c r="G3" s="404"/>
      <c r="H3" s="404"/>
      <c r="I3" s="404"/>
      <c r="J3" s="404"/>
      <c r="K3" s="404"/>
      <c r="L3" s="404"/>
      <c r="M3" s="404"/>
      <c r="N3" s="404"/>
      <c r="O3" s="404"/>
      <c r="P3" s="404"/>
      <c r="Q3" s="404"/>
      <c r="R3" s="404"/>
      <c r="S3" s="404"/>
      <c r="T3" s="405"/>
      <c r="U3" s="394"/>
      <c r="V3" s="395"/>
      <c r="W3" s="398"/>
      <c r="X3" s="399"/>
      <c r="Y3" s="402"/>
      <c r="Z3" s="403"/>
      <c r="AA3" s="373"/>
      <c r="AB3" s="374"/>
      <c r="AC3" s="402"/>
      <c r="AD3" s="403"/>
      <c r="AE3" s="435"/>
      <c r="AF3" s="436"/>
      <c r="AG3" s="436"/>
      <c r="AH3" s="436"/>
      <c r="AI3" s="436"/>
      <c r="AJ3" s="437"/>
      <c r="AK3" s="77"/>
      <c r="AL3" s="77"/>
      <c r="AM3" s="202"/>
      <c r="AN3" s="202"/>
      <c r="AO3" s="202"/>
      <c r="AP3" s="202"/>
      <c r="AQ3" s="202"/>
      <c r="AR3" s="202"/>
      <c r="AS3" s="202"/>
      <c r="AT3" s="202"/>
      <c r="AU3" s="12"/>
      <c r="AV3" s="429" t="s">
        <v>28</v>
      </c>
      <c r="AW3" s="418"/>
      <c r="AX3" s="418" t="e">
        <f ca="1">AY13*AY21</f>
        <v>#N/A</v>
      </c>
      <c r="AY3" s="419"/>
      <c r="AZ3" s="421" t="s">
        <v>29</v>
      </c>
      <c r="BA3" s="422"/>
      <c r="BB3" s="425" t="s">
        <v>30</v>
      </c>
      <c r="BC3" s="422"/>
      <c r="BD3" s="425" t="s">
        <v>31</v>
      </c>
      <c r="BE3" s="427"/>
      <c r="BF3" s="24"/>
      <c r="BG3" s="429" t="s">
        <v>28</v>
      </c>
      <c r="BH3" s="418"/>
      <c r="BI3" s="418" t="e">
        <f ca="1">BJ13*BJ21</f>
        <v>#N/A</v>
      </c>
      <c r="BJ3" s="419"/>
      <c r="BK3" s="421" t="s">
        <v>29</v>
      </c>
      <c r="BL3" s="422"/>
      <c r="BM3" s="425" t="s">
        <v>30</v>
      </c>
      <c r="BN3" s="422"/>
      <c r="BO3" s="425" t="s">
        <v>31</v>
      </c>
      <c r="BP3" s="427"/>
    </row>
    <row r="4" spans="1:68" ht="12" customHeight="1">
      <c r="A4" s="406" t="e" cm="1">
        <f t="array" aca="1" ref="A4" ca="1">INDIRECT("'期'!"&amp;$A$32&amp;ROW())</f>
        <v>#N/A</v>
      </c>
      <c r="B4" s="407"/>
      <c r="C4" s="391" t="e">
        <f ca="1">IF(A4="","",1)</f>
        <v>#N/A</v>
      </c>
      <c r="D4" s="408"/>
      <c r="E4" s="62"/>
      <c r="F4" s="63"/>
      <c r="G4" s="62"/>
      <c r="H4" s="63"/>
      <c r="I4" s="409" t="str">
        <f>IFERROR(Q4/O4,"")</f>
        <v/>
      </c>
      <c r="J4" s="410"/>
      <c r="K4" s="411" t="str">
        <f ca="1">IFERROR(O4/C4,"")</f>
        <v/>
      </c>
      <c r="L4" s="411"/>
      <c r="M4" s="412" t="str">
        <f ca="1">IFERROR(Q4/C4,"")</f>
        <v/>
      </c>
      <c r="N4" s="412"/>
      <c r="O4" s="389">
        <f>E4+F4</f>
        <v>0</v>
      </c>
      <c r="P4" s="390"/>
      <c r="Q4" s="391">
        <f>H4+G4</f>
        <v>0</v>
      </c>
      <c r="R4" s="391"/>
      <c r="S4" s="392" t="e">
        <f ca="1">L1-Q4</f>
        <v>#N/A</v>
      </c>
      <c r="T4" s="393"/>
      <c r="U4" s="122"/>
      <c r="V4" s="123"/>
      <c r="W4" s="129"/>
      <c r="X4" s="130"/>
      <c r="Y4" s="364"/>
      <c r="Z4" s="365"/>
      <c r="AA4" s="430"/>
      <c r="AB4" s="431"/>
      <c r="AC4" s="194"/>
      <c r="AD4" s="68"/>
      <c r="AE4" s="442" t="s">
        <v>14</v>
      </c>
      <c r="AF4" s="443"/>
      <c r="AG4" s="60" t="s">
        <v>15</v>
      </c>
      <c r="AH4" s="442" t="s">
        <v>14</v>
      </c>
      <c r="AI4" s="443"/>
      <c r="AJ4" s="60" t="s">
        <v>15</v>
      </c>
      <c r="AK4" s="78"/>
      <c r="AL4" s="78"/>
      <c r="AM4" s="201"/>
      <c r="AN4" s="201"/>
      <c r="AO4" s="201"/>
      <c r="AP4" s="201"/>
      <c r="AQ4" s="201"/>
      <c r="AR4" s="201"/>
      <c r="AS4" s="201"/>
      <c r="AT4" s="201"/>
      <c r="AU4" s="13"/>
      <c r="AV4" s="366"/>
      <c r="AW4" s="367"/>
      <c r="AX4" s="367"/>
      <c r="AY4" s="420"/>
      <c r="AZ4" s="423"/>
      <c r="BA4" s="424"/>
      <c r="BB4" s="426"/>
      <c r="BC4" s="424"/>
      <c r="BD4" s="426"/>
      <c r="BE4" s="428"/>
      <c r="BF4" s="25"/>
      <c r="BG4" s="366"/>
      <c r="BH4" s="367"/>
      <c r="BI4" s="367"/>
      <c r="BJ4" s="420"/>
      <c r="BK4" s="423"/>
      <c r="BL4" s="424"/>
      <c r="BM4" s="426"/>
      <c r="BN4" s="424"/>
      <c r="BO4" s="426"/>
      <c r="BP4" s="428"/>
    </row>
    <row r="5" spans="1:68" ht="12" customHeight="1">
      <c r="A5" s="453" t="e" cm="1">
        <f t="array" aca="1" ref="A5" ca="1">INDIRECT("'期'!"&amp;$A$32&amp;ROW())</f>
        <v>#N/A</v>
      </c>
      <c r="B5" s="454"/>
      <c r="C5" s="455" t="e">
        <f ca="1">IF(A5="","",C4+1)</f>
        <v>#N/A</v>
      </c>
      <c r="D5" s="456"/>
      <c r="E5" s="64"/>
      <c r="F5" s="65"/>
      <c r="G5" s="64"/>
      <c r="H5" s="65"/>
      <c r="I5" s="457" t="str">
        <f t="shared" ref="I5:I30" si="0">IFERROR(Q5/O5,"")</f>
        <v/>
      </c>
      <c r="J5" s="457"/>
      <c r="K5" s="412" t="str">
        <f t="shared" ref="K5:K30" ca="1" si="1">IFERROR(O5/C5,"")</f>
        <v/>
      </c>
      <c r="L5" s="412"/>
      <c r="M5" s="412" t="str">
        <f t="shared" ref="M5:M30" ca="1" si="2">IFERROR(Q5/C5,"")</f>
        <v/>
      </c>
      <c r="N5" s="412"/>
      <c r="O5" s="458">
        <f>O4+E5+F5</f>
        <v>0</v>
      </c>
      <c r="P5" s="459"/>
      <c r="Q5" s="458">
        <f>Q4+H5+G5</f>
        <v>0</v>
      </c>
      <c r="R5" s="459"/>
      <c r="S5" s="455" t="e">
        <f ca="1">$L$1-Q5</f>
        <v>#N/A</v>
      </c>
      <c r="T5" s="458"/>
      <c r="U5" s="124"/>
      <c r="V5" s="125"/>
      <c r="W5" s="131"/>
      <c r="X5" s="132"/>
      <c r="Y5" s="379"/>
      <c r="Z5" s="380"/>
      <c r="AA5" s="381"/>
      <c r="AB5" s="382"/>
      <c r="AC5" s="195"/>
      <c r="AD5" s="69"/>
      <c r="AE5" s="377"/>
      <c r="AF5" s="378"/>
      <c r="AG5" s="197"/>
      <c r="AH5" s="377"/>
      <c r="AI5" s="378"/>
      <c r="AJ5" s="197"/>
      <c r="AK5" s="78"/>
      <c r="AL5" s="78"/>
      <c r="AM5" s="201"/>
      <c r="AN5" s="201"/>
      <c r="AO5" s="201"/>
      <c r="AP5" s="201"/>
      <c r="AQ5" s="201"/>
      <c r="AR5" s="201"/>
      <c r="AS5" s="201"/>
      <c r="AT5" s="201"/>
      <c r="AU5" s="13"/>
      <c r="AV5" s="366" t="s">
        <v>32</v>
      </c>
      <c r="AW5" s="367"/>
      <c r="AX5" s="447">
        <f>SUM(G4:H9)</f>
        <v>0</v>
      </c>
      <c r="AY5" s="448"/>
      <c r="AZ5" s="366" t="s">
        <v>51</v>
      </c>
      <c r="BA5" s="452" t="e">
        <f>AVERAGE(G4:H9)*2</f>
        <v>#DIV/0!</v>
      </c>
      <c r="BB5" s="367" t="s">
        <v>51</v>
      </c>
      <c r="BC5" s="415" t="e">
        <f>AVERAGE(I4:J9)</f>
        <v>#DIV/0!</v>
      </c>
      <c r="BD5" s="367" t="s">
        <v>51</v>
      </c>
      <c r="BE5" s="417" t="e">
        <f>SUM(U4:V9)/AX5</f>
        <v>#DIV/0!</v>
      </c>
      <c r="BF5" s="25"/>
      <c r="BG5" s="366" t="s">
        <v>32</v>
      </c>
      <c r="BH5" s="367"/>
      <c r="BI5" s="447">
        <f>SUM(G10:H15)</f>
        <v>0</v>
      </c>
      <c r="BJ5" s="448"/>
      <c r="BK5" s="366" t="s">
        <v>51</v>
      </c>
      <c r="BL5" s="445" t="e">
        <f>BA5</f>
        <v>#DIV/0!</v>
      </c>
      <c r="BM5" s="367" t="s">
        <v>51</v>
      </c>
      <c r="BN5" s="446" t="e">
        <f>BC5</f>
        <v>#DIV/0!</v>
      </c>
      <c r="BO5" s="367" t="s">
        <v>51</v>
      </c>
      <c r="BP5" s="444" t="e">
        <f>BE5</f>
        <v>#DIV/0!</v>
      </c>
    </row>
    <row r="6" spans="1:68" ht="12" customHeight="1">
      <c r="A6" s="453" t="e" cm="1">
        <f t="array" aca="1" ref="A6" ca="1">INDIRECT("'期'!"&amp;$A$32&amp;ROW())</f>
        <v>#N/A</v>
      </c>
      <c r="B6" s="454"/>
      <c r="C6" s="455" t="e">
        <f t="shared" ref="C6:C30" ca="1" si="3">IF(A6="","",C5+1)</f>
        <v>#N/A</v>
      </c>
      <c r="D6" s="456"/>
      <c r="E6" s="64"/>
      <c r="F6" s="65"/>
      <c r="G6" s="64"/>
      <c r="H6" s="65"/>
      <c r="I6" s="457" t="str">
        <f t="shared" si="0"/>
        <v/>
      </c>
      <c r="J6" s="457"/>
      <c r="K6" s="412" t="str">
        <f t="shared" ca="1" si="1"/>
        <v/>
      </c>
      <c r="L6" s="412"/>
      <c r="M6" s="412" t="str">
        <f t="shared" ca="1" si="2"/>
        <v/>
      </c>
      <c r="N6" s="412"/>
      <c r="O6" s="458">
        <f t="shared" ref="O6:O30" si="4">O5+E6+F6</f>
        <v>0</v>
      </c>
      <c r="P6" s="459"/>
      <c r="Q6" s="458">
        <f t="shared" ref="Q6:Q30" si="5">Q5+H6+G6</f>
        <v>0</v>
      </c>
      <c r="R6" s="459"/>
      <c r="S6" s="455" t="e">
        <f t="shared" ref="S6:S30" ca="1" si="6">$L$1-Q6</f>
        <v>#N/A</v>
      </c>
      <c r="T6" s="458"/>
      <c r="U6" s="124"/>
      <c r="V6" s="125"/>
      <c r="W6" s="131"/>
      <c r="X6" s="132"/>
      <c r="Y6" s="379"/>
      <c r="Z6" s="380"/>
      <c r="AA6" s="381"/>
      <c r="AB6" s="382"/>
      <c r="AC6" s="195"/>
      <c r="AD6" s="69"/>
      <c r="AE6" s="375"/>
      <c r="AF6" s="376"/>
      <c r="AG6" s="198"/>
      <c r="AH6" s="375"/>
      <c r="AI6" s="376"/>
      <c r="AJ6" s="198"/>
      <c r="AK6" s="78"/>
      <c r="AL6" s="78"/>
      <c r="AM6" s="201"/>
      <c r="AN6" s="201"/>
      <c r="AO6" s="201"/>
      <c r="AP6" s="201"/>
      <c r="AQ6" s="201"/>
      <c r="AR6" s="201"/>
      <c r="AS6" s="201"/>
      <c r="AT6" s="201"/>
      <c r="AU6" s="13"/>
      <c r="AV6" s="366"/>
      <c r="AW6" s="367"/>
      <c r="AX6" s="449"/>
      <c r="AY6" s="450"/>
      <c r="AZ6" s="366"/>
      <c r="BA6" s="452"/>
      <c r="BB6" s="367"/>
      <c r="BC6" s="416"/>
      <c r="BD6" s="367"/>
      <c r="BE6" s="417"/>
      <c r="BF6" s="25"/>
      <c r="BG6" s="366"/>
      <c r="BH6" s="367"/>
      <c r="BI6" s="449"/>
      <c r="BJ6" s="450"/>
      <c r="BK6" s="366"/>
      <c r="BL6" s="445"/>
      <c r="BM6" s="367"/>
      <c r="BN6" s="446"/>
      <c r="BO6" s="367"/>
      <c r="BP6" s="444"/>
    </row>
    <row r="7" spans="1:68" ht="12" customHeight="1">
      <c r="A7" s="453" t="e" cm="1">
        <f t="array" aca="1" ref="A7" ca="1">INDIRECT("'期'!"&amp;$A$32&amp;ROW())</f>
        <v>#N/A</v>
      </c>
      <c r="B7" s="454"/>
      <c r="C7" s="455" t="e">
        <f t="shared" ca="1" si="3"/>
        <v>#N/A</v>
      </c>
      <c r="D7" s="456"/>
      <c r="E7" s="64"/>
      <c r="F7" s="65"/>
      <c r="G7" s="64"/>
      <c r="H7" s="65"/>
      <c r="I7" s="457" t="str">
        <f t="shared" si="0"/>
        <v/>
      </c>
      <c r="J7" s="457"/>
      <c r="K7" s="412" t="str">
        <f t="shared" ca="1" si="1"/>
        <v/>
      </c>
      <c r="L7" s="412"/>
      <c r="M7" s="412" t="str">
        <f t="shared" ca="1" si="2"/>
        <v/>
      </c>
      <c r="N7" s="412"/>
      <c r="O7" s="458">
        <f t="shared" si="4"/>
        <v>0</v>
      </c>
      <c r="P7" s="459"/>
      <c r="Q7" s="458">
        <f t="shared" si="5"/>
        <v>0</v>
      </c>
      <c r="R7" s="459"/>
      <c r="S7" s="455" t="e">
        <f t="shared" ca="1" si="6"/>
        <v>#N/A</v>
      </c>
      <c r="T7" s="458"/>
      <c r="U7" s="126"/>
      <c r="V7" s="125"/>
      <c r="W7" s="131"/>
      <c r="X7" s="132"/>
      <c r="Y7" s="379"/>
      <c r="Z7" s="380"/>
      <c r="AA7" s="381"/>
      <c r="AB7" s="382"/>
      <c r="AC7" s="195"/>
      <c r="AD7" s="69"/>
      <c r="AE7" s="375"/>
      <c r="AF7" s="376"/>
      <c r="AG7" s="198"/>
      <c r="AH7" s="375"/>
      <c r="AI7" s="376"/>
      <c r="AJ7" s="198"/>
      <c r="AK7" s="78"/>
      <c r="AL7" s="78"/>
      <c r="AM7" s="201"/>
      <c r="AN7" s="201"/>
      <c r="AO7" s="201"/>
      <c r="AP7" s="201"/>
      <c r="AQ7" s="201"/>
      <c r="AR7" s="201"/>
      <c r="AS7" s="201"/>
      <c r="AT7" s="201"/>
      <c r="AU7" s="13"/>
      <c r="AV7" s="366" t="s">
        <v>33</v>
      </c>
      <c r="AW7" s="367"/>
      <c r="AX7" s="460" t="e">
        <f ca="1">AX3-AX5</f>
        <v>#N/A</v>
      </c>
      <c r="AY7" s="461"/>
      <c r="AZ7" s="366" t="s">
        <v>52</v>
      </c>
      <c r="BA7" s="445" t="e">
        <f>BL7</f>
        <v>#DIV/0!</v>
      </c>
      <c r="BB7" s="367" t="s">
        <v>52</v>
      </c>
      <c r="BC7" s="464" t="e">
        <f>BN7</f>
        <v>#DIV/0!</v>
      </c>
      <c r="BD7" s="367" t="s">
        <v>52</v>
      </c>
      <c r="BE7" s="444" t="e">
        <f>BP7</f>
        <v>#DIV/0!</v>
      </c>
      <c r="BF7" s="25"/>
      <c r="BG7" s="366" t="s">
        <v>33</v>
      </c>
      <c r="BH7" s="367"/>
      <c r="BI7" s="460" t="e">
        <f ca="1">BI3-BI5</f>
        <v>#N/A</v>
      </c>
      <c r="BJ7" s="461"/>
      <c r="BK7" s="366" t="s">
        <v>52</v>
      </c>
      <c r="BL7" s="452" t="e">
        <f>AVERAGE(G10:H15)*2</f>
        <v>#DIV/0!</v>
      </c>
      <c r="BM7" s="367" t="s">
        <v>52</v>
      </c>
      <c r="BN7" s="463" t="e">
        <f>AVERAGE(I10:J15)</f>
        <v>#DIV/0!</v>
      </c>
      <c r="BO7" s="367" t="s">
        <v>52</v>
      </c>
      <c r="BP7" s="417" t="e">
        <f>SUM(U10:V15)/BI5</f>
        <v>#DIV/0!</v>
      </c>
    </row>
    <row r="8" spans="1:68" ht="12" customHeight="1">
      <c r="A8" s="453" t="e" cm="1">
        <f t="array" aca="1" ref="A8" ca="1">INDIRECT("'期'!"&amp;$A$32&amp;ROW())</f>
        <v>#N/A</v>
      </c>
      <c r="B8" s="454"/>
      <c r="C8" s="455" t="e">
        <f t="shared" ca="1" si="3"/>
        <v>#N/A</v>
      </c>
      <c r="D8" s="456"/>
      <c r="E8" s="64"/>
      <c r="F8" s="65"/>
      <c r="G8" s="64"/>
      <c r="H8" s="65"/>
      <c r="I8" s="457" t="str">
        <f t="shared" si="0"/>
        <v/>
      </c>
      <c r="J8" s="457"/>
      <c r="K8" s="412" t="str">
        <f t="shared" ca="1" si="1"/>
        <v/>
      </c>
      <c r="L8" s="412"/>
      <c r="M8" s="412" t="str">
        <f t="shared" ca="1" si="2"/>
        <v/>
      </c>
      <c r="N8" s="412"/>
      <c r="O8" s="458">
        <f t="shared" si="4"/>
        <v>0</v>
      </c>
      <c r="P8" s="459"/>
      <c r="Q8" s="458">
        <f t="shared" si="5"/>
        <v>0</v>
      </c>
      <c r="R8" s="459"/>
      <c r="S8" s="455" t="e">
        <f t="shared" ca="1" si="6"/>
        <v>#N/A</v>
      </c>
      <c r="T8" s="458"/>
      <c r="U8" s="124"/>
      <c r="V8" s="125"/>
      <c r="W8" s="131"/>
      <c r="X8" s="132"/>
      <c r="Y8" s="379"/>
      <c r="Z8" s="380"/>
      <c r="AA8" s="381"/>
      <c r="AB8" s="382"/>
      <c r="AC8" s="195"/>
      <c r="AD8" s="69"/>
      <c r="AE8" s="375"/>
      <c r="AF8" s="376"/>
      <c r="AG8" s="198"/>
      <c r="AH8" s="375"/>
      <c r="AI8" s="376"/>
      <c r="AJ8" s="198"/>
      <c r="AK8" s="78"/>
      <c r="AL8" s="78"/>
      <c r="AM8" s="201"/>
      <c r="AN8" s="201"/>
      <c r="AO8" s="201"/>
      <c r="AP8" s="201"/>
      <c r="AQ8" s="201"/>
      <c r="AR8" s="201"/>
      <c r="AS8" s="201"/>
      <c r="AT8" s="201"/>
      <c r="AU8" s="13"/>
      <c r="AV8" s="366"/>
      <c r="AW8" s="367"/>
      <c r="AX8" s="426"/>
      <c r="AY8" s="462"/>
      <c r="AZ8" s="366"/>
      <c r="BA8" s="445"/>
      <c r="BB8" s="367"/>
      <c r="BC8" s="464"/>
      <c r="BD8" s="367"/>
      <c r="BE8" s="444"/>
      <c r="BF8" s="24"/>
      <c r="BG8" s="366"/>
      <c r="BH8" s="367"/>
      <c r="BI8" s="426"/>
      <c r="BJ8" s="462"/>
      <c r="BK8" s="366"/>
      <c r="BL8" s="452"/>
      <c r="BM8" s="367"/>
      <c r="BN8" s="463"/>
      <c r="BO8" s="367"/>
      <c r="BP8" s="417"/>
    </row>
    <row r="9" spans="1:68" ht="12" customHeight="1">
      <c r="A9" s="453" t="e" cm="1">
        <f t="array" aca="1" ref="A9" ca="1">INDIRECT("'期'!"&amp;$A$32&amp;ROW())</f>
        <v>#N/A</v>
      </c>
      <c r="B9" s="454"/>
      <c r="C9" s="455" t="e">
        <f t="shared" ca="1" si="3"/>
        <v>#N/A</v>
      </c>
      <c r="D9" s="456"/>
      <c r="E9" s="64"/>
      <c r="F9" s="65"/>
      <c r="G9" s="64"/>
      <c r="H9" s="65"/>
      <c r="I9" s="457" t="str">
        <f t="shared" si="0"/>
        <v/>
      </c>
      <c r="J9" s="457"/>
      <c r="K9" s="412" t="str">
        <f t="shared" ca="1" si="1"/>
        <v/>
      </c>
      <c r="L9" s="412"/>
      <c r="M9" s="412" t="str">
        <f t="shared" ca="1" si="2"/>
        <v/>
      </c>
      <c r="N9" s="412"/>
      <c r="O9" s="458">
        <f t="shared" si="4"/>
        <v>0</v>
      </c>
      <c r="P9" s="459"/>
      <c r="Q9" s="458">
        <f t="shared" si="5"/>
        <v>0</v>
      </c>
      <c r="R9" s="459"/>
      <c r="S9" s="455" t="e">
        <f t="shared" ca="1" si="6"/>
        <v>#N/A</v>
      </c>
      <c r="T9" s="458"/>
      <c r="U9" s="124"/>
      <c r="V9" s="125"/>
      <c r="W9" s="131"/>
      <c r="X9" s="132"/>
      <c r="Y9" s="379"/>
      <c r="Z9" s="380"/>
      <c r="AA9" s="381"/>
      <c r="AB9" s="382"/>
      <c r="AC9" s="195"/>
      <c r="AD9" s="69"/>
      <c r="AE9" s="375"/>
      <c r="AF9" s="376"/>
      <c r="AG9" s="198"/>
      <c r="AH9" s="375"/>
      <c r="AI9" s="376"/>
      <c r="AJ9" s="198"/>
      <c r="AK9" s="78"/>
      <c r="AL9" s="78"/>
      <c r="AM9" s="201"/>
      <c r="AN9" s="201"/>
      <c r="AO9" s="201"/>
      <c r="AP9" s="201"/>
      <c r="AQ9" s="201"/>
      <c r="AR9" s="201"/>
      <c r="AS9" s="201"/>
      <c r="AT9" s="201"/>
      <c r="AU9" s="13"/>
      <c r="AV9" s="366" t="s">
        <v>34</v>
      </c>
      <c r="AW9" s="367"/>
      <c r="AX9" s="447" t="e">
        <f ca="1">C31</f>
        <v>#N/A</v>
      </c>
      <c r="AY9" s="448"/>
      <c r="AZ9" s="366" t="s">
        <v>53</v>
      </c>
      <c r="BA9" s="445" t="e">
        <f>BA35</f>
        <v>#DIV/0!</v>
      </c>
      <c r="BB9" s="367" t="s">
        <v>53</v>
      </c>
      <c r="BC9" s="464" t="e">
        <f>BC35</f>
        <v>#DIV/0!</v>
      </c>
      <c r="BD9" s="367" t="s">
        <v>53</v>
      </c>
      <c r="BE9" s="444" t="e">
        <f>BE35</f>
        <v>#DIV/0!</v>
      </c>
      <c r="BF9" s="25"/>
      <c r="BG9" s="366" t="s">
        <v>34</v>
      </c>
      <c r="BH9" s="367"/>
      <c r="BI9" s="447" t="e">
        <f ca="1">C31-6</f>
        <v>#N/A</v>
      </c>
      <c r="BJ9" s="448"/>
      <c r="BK9" s="366" t="s">
        <v>53</v>
      </c>
      <c r="BL9" s="445" t="e">
        <f>BA35</f>
        <v>#DIV/0!</v>
      </c>
      <c r="BM9" s="367" t="s">
        <v>53</v>
      </c>
      <c r="BN9" s="464" t="e">
        <f>BC35</f>
        <v>#DIV/0!</v>
      </c>
      <c r="BO9" s="367" t="s">
        <v>53</v>
      </c>
      <c r="BP9" s="444" t="e">
        <f>BE35</f>
        <v>#DIV/0!</v>
      </c>
    </row>
    <row r="10" spans="1:68" ht="12" customHeight="1">
      <c r="A10" s="453" t="e" cm="1">
        <f t="array" aca="1" ref="A10" ca="1">INDIRECT("'期'!"&amp;$A$32&amp;ROW())</f>
        <v>#N/A</v>
      </c>
      <c r="B10" s="454"/>
      <c r="C10" s="455" t="e">
        <f t="shared" ca="1" si="3"/>
        <v>#N/A</v>
      </c>
      <c r="D10" s="456"/>
      <c r="E10" s="64"/>
      <c r="F10" s="65"/>
      <c r="G10" s="64"/>
      <c r="H10" s="65"/>
      <c r="I10" s="457" t="str">
        <f t="shared" si="0"/>
        <v/>
      </c>
      <c r="J10" s="457"/>
      <c r="K10" s="412" t="str">
        <f t="shared" ca="1" si="1"/>
        <v/>
      </c>
      <c r="L10" s="412"/>
      <c r="M10" s="412" t="str">
        <f t="shared" ca="1" si="2"/>
        <v/>
      </c>
      <c r="N10" s="412"/>
      <c r="O10" s="458">
        <f t="shared" si="4"/>
        <v>0</v>
      </c>
      <c r="P10" s="459"/>
      <c r="Q10" s="458">
        <f t="shared" si="5"/>
        <v>0</v>
      </c>
      <c r="R10" s="459"/>
      <c r="S10" s="455" t="e">
        <f t="shared" ca="1" si="6"/>
        <v>#N/A</v>
      </c>
      <c r="T10" s="458"/>
      <c r="U10" s="124"/>
      <c r="V10" s="125"/>
      <c r="W10" s="131"/>
      <c r="X10" s="132"/>
      <c r="Y10" s="379"/>
      <c r="Z10" s="380"/>
      <c r="AA10" s="381"/>
      <c r="AB10" s="382"/>
      <c r="AC10" s="195"/>
      <c r="AD10" s="69"/>
      <c r="AE10" s="375"/>
      <c r="AF10" s="376"/>
      <c r="AG10" s="198"/>
      <c r="AH10" s="375"/>
      <c r="AI10" s="376"/>
      <c r="AJ10" s="198"/>
      <c r="AK10" s="78"/>
      <c r="AL10" s="78"/>
      <c r="AM10" s="201"/>
      <c r="AN10" s="201"/>
      <c r="AO10" s="201"/>
      <c r="AP10" s="201"/>
      <c r="AQ10" s="201"/>
      <c r="AR10" s="201"/>
      <c r="AS10" s="201"/>
      <c r="AT10" s="201"/>
      <c r="AU10" s="13"/>
      <c r="AV10" s="366"/>
      <c r="AW10" s="367"/>
      <c r="AX10" s="449"/>
      <c r="AY10" s="450"/>
      <c r="AZ10" s="366"/>
      <c r="BA10" s="445"/>
      <c r="BB10" s="367"/>
      <c r="BC10" s="464"/>
      <c r="BD10" s="367"/>
      <c r="BE10" s="444"/>
      <c r="BF10" s="25"/>
      <c r="BG10" s="366"/>
      <c r="BH10" s="367"/>
      <c r="BI10" s="449"/>
      <c r="BJ10" s="450"/>
      <c r="BK10" s="366"/>
      <c r="BL10" s="445"/>
      <c r="BM10" s="367"/>
      <c r="BN10" s="464"/>
      <c r="BO10" s="367"/>
      <c r="BP10" s="444"/>
    </row>
    <row r="11" spans="1:68" ht="12" customHeight="1">
      <c r="A11" s="453" t="e" cm="1">
        <f t="array" aca="1" ref="A11" ca="1">INDIRECT("'期'!"&amp;$A$32&amp;ROW())</f>
        <v>#N/A</v>
      </c>
      <c r="B11" s="454"/>
      <c r="C11" s="455" t="e">
        <f t="shared" ca="1" si="3"/>
        <v>#N/A</v>
      </c>
      <c r="D11" s="456"/>
      <c r="E11" s="64"/>
      <c r="F11" s="65"/>
      <c r="G11" s="64"/>
      <c r="H11" s="65"/>
      <c r="I11" s="457" t="str">
        <f t="shared" si="0"/>
        <v/>
      </c>
      <c r="J11" s="457"/>
      <c r="K11" s="412" t="str">
        <f t="shared" ca="1" si="1"/>
        <v/>
      </c>
      <c r="L11" s="412"/>
      <c r="M11" s="412" t="str">
        <f t="shared" ca="1" si="2"/>
        <v/>
      </c>
      <c r="N11" s="412"/>
      <c r="O11" s="458">
        <f t="shared" si="4"/>
        <v>0</v>
      </c>
      <c r="P11" s="459"/>
      <c r="Q11" s="458">
        <f t="shared" si="5"/>
        <v>0</v>
      </c>
      <c r="R11" s="459"/>
      <c r="S11" s="455" t="e">
        <f t="shared" ca="1" si="6"/>
        <v>#N/A</v>
      </c>
      <c r="T11" s="458"/>
      <c r="U11" s="124"/>
      <c r="V11" s="125"/>
      <c r="W11" s="131"/>
      <c r="X11" s="132"/>
      <c r="Y11" s="379"/>
      <c r="Z11" s="380"/>
      <c r="AA11" s="381"/>
      <c r="AB11" s="382"/>
      <c r="AC11" s="195"/>
      <c r="AD11" s="69"/>
      <c r="AE11" s="375"/>
      <c r="AF11" s="376"/>
      <c r="AG11" s="198"/>
      <c r="AH11" s="375"/>
      <c r="AI11" s="376"/>
      <c r="AJ11" s="198"/>
      <c r="AK11" s="78"/>
      <c r="AL11" s="78"/>
      <c r="AM11" s="201"/>
      <c r="AN11" s="201"/>
      <c r="AO11" s="201"/>
      <c r="AP11" s="201"/>
      <c r="AQ11" s="201"/>
      <c r="AR11" s="201"/>
      <c r="AS11" s="201"/>
      <c r="AT11" s="201"/>
      <c r="AU11" s="13"/>
      <c r="AV11" s="368" t="s">
        <v>50</v>
      </c>
      <c r="AW11" s="367"/>
      <c r="AX11" s="465" t="e">
        <f ca="1">AX7/AX9</f>
        <v>#N/A</v>
      </c>
      <c r="AY11" s="466"/>
      <c r="AZ11" s="366" t="s">
        <v>54</v>
      </c>
      <c r="BA11" s="446" t="e">
        <f>BL37</f>
        <v>#DIV/0!</v>
      </c>
      <c r="BB11" s="367" t="s">
        <v>54</v>
      </c>
      <c r="BC11" s="464" t="e">
        <f>BN37</f>
        <v>#DIV/0!</v>
      </c>
      <c r="BD11" s="367" t="s">
        <v>54</v>
      </c>
      <c r="BE11" s="444" t="e">
        <f>BP37</f>
        <v>#DIV/0!</v>
      </c>
      <c r="BF11" s="25"/>
      <c r="BG11" s="368" t="s">
        <v>50</v>
      </c>
      <c r="BH11" s="367"/>
      <c r="BI11" s="465" t="e">
        <f ca="1">BI7/BI9</f>
        <v>#N/A</v>
      </c>
      <c r="BJ11" s="466"/>
      <c r="BK11" s="366" t="s">
        <v>54</v>
      </c>
      <c r="BL11" s="446" t="e">
        <f>BL37</f>
        <v>#DIV/0!</v>
      </c>
      <c r="BM11" s="367" t="s">
        <v>54</v>
      </c>
      <c r="BN11" s="464" t="e">
        <f>BN37</f>
        <v>#DIV/0!</v>
      </c>
      <c r="BO11" s="367" t="s">
        <v>54</v>
      </c>
      <c r="BP11" s="444" t="e">
        <f>BP37</f>
        <v>#DIV/0!</v>
      </c>
    </row>
    <row r="12" spans="1:68" ht="12" customHeight="1" thickBot="1">
      <c r="A12" s="453" t="e" cm="1">
        <f t="array" aca="1" ref="A12" ca="1">INDIRECT("'期'!"&amp;$A$32&amp;ROW())</f>
        <v>#N/A</v>
      </c>
      <c r="B12" s="454"/>
      <c r="C12" s="455" t="e">
        <f t="shared" ca="1" si="3"/>
        <v>#N/A</v>
      </c>
      <c r="D12" s="456"/>
      <c r="E12" s="64"/>
      <c r="F12" s="65"/>
      <c r="G12" s="64"/>
      <c r="H12" s="65"/>
      <c r="I12" s="457" t="str">
        <f t="shared" si="0"/>
        <v/>
      </c>
      <c r="J12" s="457"/>
      <c r="K12" s="412" t="str">
        <f t="shared" ca="1" si="1"/>
        <v/>
      </c>
      <c r="L12" s="412"/>
      <c r="M12" s="412" t="str">
        <f t="shared" ca="1" si="2"/>
        <v/>
      </c>
      <c r="N12" s="412"/>
      <c r="O12" s="458">
        <f t="shared" si="4"/>
        <v>0</v>
      </c>
      <c r="P12" s="459"/>
      <c r="Q12" s="458">
        <f t="shared" si="5"/>
        <v>0</v>
      </c>
      <c r="R12" s="459"/>
      <c r="S12" s="455" t="e">
        <f t="shared" ca="1" si="6"/>
        <v>#N/A</v>
      </c>
      <c r="T12" s="458"/>
      <c r="U12" s="124"/>
      <c r="V12" s="125"/>
      <c r="W12" s="131"/>
      <c r="X12" s="132"/>
      <c r="Y12" s="379"/>
      <c r="Z12" s="380"/>
      <c r="AA12" s="381"/>
      <c r="AB12" s="382"/>
      <c r="AC12" s="195"/>
      <c r="AD12" s="69"/>
      <c r="AE12" s="375"/>
      <c r="AF12" s="376"/>
      <c r="AG12" s="198"/>
      <c r="AH12" s="375"/>
      <c r="AI12" s="376"/>
      <c r="AJ12" s="198"/>
      <c r="AK12" s="78"/>
      <c r="AL12" s="78"/>
      <c r="AM12" s="201"/>
      <c r="AN12" s="201"/>
      <c r="AO12" s="201"/>
      <c r="AP12" s="201"/>
      <c r="AQ12" s="201"/>
      <c r="AR12" s="201"/>
      <c r="AS12" s="201"/>
      <c r="AT12" s="201"/>
      <c r="AU12" s="13"/>
      <c r="AV12" s="369"/>
      <c r="AW12" s="370"/>
      <c r="AX12" s="467"/>
      <c r="AY12" s="468"/>
      <c r="AZ12" s="471"/>
      <c r="BA12" s="472"/>
      <c r="BB12" s="469"/>
      <c r="BC12" s="473"/>
      <c r="BD12" s="469"/>
      <c r="BE12" s="470"/>
      <c r="BF12" s="25"/>
      <c r="BG12" s="369"/>
      <c r="BH12" s="370"/>
      <c r="BI12" s="467"/>
      <c r="BJ12" s="468"/>
      <c r="BK12" s="471"/>
      <c r="BL12" s="472"/>
      <c r="BM12" s="469"/>
      <c r="BN12" s="473"/>
      <c r="BO12" s="469"/>
      <c r="BP12" s="470"/>
    </row>
    <row r="13" spans="1:68" ht="12" customHeight="1">
      <c r="A13" s="453" t="e" cm="1">
        <f t="array" aca="1" ref="A13" ca="1">INDIRECT("'期'!"&amp;$A$32&amp;ROW())</f>
        <v>#N/A</v>
      </c>
      <c r="B13" s="454"/>
      <c r="C13" s="455" t="e">
        <f t="shared" ca="1" si="3"/>
        <v>#N/A</v>
      </c>
      <c r="D13" s="456"/>
      <c r="E13" s="64"/>
      <c r="F13" s="65"/>
      <c r="G13" s="64"/>
      <c r="H13" s="65"/>
      <c r="I13" s="457" t="str">
        <f t="shared" si="0"/>
        <v/>
      </c>
      <c r="J13" s="457"/>
      <c r="K13" s="412" t="str">
        <f t="shared" ca="1" si="1"/>
        <v/>
      </c>
      <c r="L13" s="412"/>
      <c r="M13" s="480" t="str">
        <f t="shared" ca="1" si="2"/>
        <v/>
      </c>
      <c r="N13" s="480"/>
      <c r="O13" s="458">
        <f t="shared" si="4"/>
        <v>0</v>
      </c>
      <c r="P13" s="459"/>
      <c r="Q13" s="458">
        <f t="shared" si="5"/>
        <v>0</v>
      </c>
      <c r="R13" s="459"/>
      <c r="S13" s="455" t="e">
        <f t="shared" ca="1" si="6"/>
        <v>#N/A</v>
      </c>
      <c r="T13" s="458"/>
      <c r="U13" s="124"/>
      <c r="V13" s="125"/>
      <c r="W13" s="131"/>
      <c r="X13" s="132"/>
      <c r="Y13" s="379"/>
      <c r="Z13" s="380"/>
      <c r="AA13" s="381"/>
      <c r="AB13" s="382"/>
      <c r="AC13" s="195"/>
      <c r="AD13" s="69"/>
      <c r="AE13" s="375"/>
      <c r="AF13" s="376"/>
      <c r="AG13" s="198"/>
      <c r="AH13" s="375"/>
      <c r="AI13" s="376"/>
      <c r="AJ13" s="198"/>
      <c r="AK13" s="78"/>
      <c r="AL13" s="78"/>
      <c r="AM13" s="201"/>
      <c r="AN13" s="201"/>
      <c r="AO13" s="201"/>
      <c r="AP13" s="201"/>
      <c r="AQ13" s="201"/>
      <c r="AR13" s="201"/>
      <c r="AS13" s="201"/>
      <c r="AT13" s="201"/>
      <c r="AU13" s="13"/>
      <c r="AV13" s="429" t="s">
        <v>35</v>
      </c>
      <c r="AW13" s="418"/>
      <c r="AX13" s="418"/>
      <c r="AY13" s="478" t="e">
        <f ca="1">D1</f>
        <v>#N/A</v>
      </c>
      <c r="AZ13" s="479"/>
      <c r="BA13" s="481" t="s">
        <v>65</v>
      </c>
      <c r="BB13" s="479"/>
      <c r="BC13" s="479"/>
      <c r="BD13" s="474">
        <v>1.66</v>
      </c>
      <c r="BE13" s="475"/>
      <c r="BF13" s="24"/>
      <c r="BG13" s="429" t="s">
        <v>35</v>
      </c>
      <c r="BH13" s="418"/>
      <c r="BI13" s="418"/>
      <c r="BJ13" s="418" t="e">
        <f ca="1">AY13</f>
        <v>#N/A</v>
      </c>
      <c r="BK13" s="479"/>
      <c r="BL13" s="479" t="s">
        <v>36</v>
      </c>
      <c r="BM13" s="479"/>
      <c r="BN13" s="479"/>
      <c r="BO13" s="474">
        <v>1.66</v>
      </c>
      <c r="BP13" s="475"/>
    </row>
    <row r="14" spans="1:68" ht="12" customHeight="1">
      <c r="A14" s="453" t="e" cm="1">
        <f t="array" aca="1" ref="A14" ca="1">INDIRECT("'期'!"&amp;$A$32&amp;ROW())</f>
        <v>#N/A</v>
      </c>
      <c r="B14" s="454"/>
      <c r="C14" s="455" t="e">
        <f t="shared" ca="1" si="3"/>
        <v>#N/A</v>
      </c>
      <c r="D14" s="456"/>
      <c r="E14" s="64"/>
      <c r="F14" s="65"/>
      <c r="G14" s="64"/>
      <c r="H14" s="65"/>
      <c r="I14" s="457" t="str">
        <f t="shared" si="0"/>
        <v/>
      </c>
      <c r="J14" s="457"/>
      <c r="K14" s="412" t="str">
        <f t="shared" ca="1" si="1"/>
        <v/>
      </c>
      <c r="L14" s="412"/>
      <c r="M14" s="412" t="str">
        <f t="shared" ca="1" si="2"/>
        <v/>
      </c>
      <c r="N14" s="412"/>
      <c r="O14" s="458">
        <f t="shared" si="4"/>
        <v>0</v>
      </c>
      <c r="P14" s="459"/>
      <c r="Q14" s="458">
        <f t="shared" si="5"/>
        <v>0</v>
      </c>
      <c r="R14" s="459"/>
      <c r="S14" s="455" t="e">
        <f t="shared" ca="1" si="6"/>
        <v>#N/A</v>
      </c>
      <c r="T14" s="458"/>
      <c r="U14" s="124"/>
      <c r="V14" s="125"/>
      <c r="W14" s="131"/>
      <c r="X14" s="132"/>
      <c r="Y14" s="379"/>
      <c r="Z14" s="380"/>
      <c r="AA14" s="381"/>
      <c r="AB14" s="382"/>
      <c r="AC14" s="195"/>
      <c r="AD14" s="69"/>
      <c r="AE14" s="482"/>
      <c r="AF14" s="483"/>
      <c r="AG14" s="199"/>
      <c r="AH14" s="482"/>
      <c r="AI14" s="483"/>
      <c r="AJ14" s="199"/>
      <c r="AK14" s="78"/>
      <c r="AL14" s="78"/>
      <c r="AM14" s="201"/>
      <c r="AN14" s="201"/>
      <c r="AO14" s="201"/>
      <c r="AP14" s="201"/>
      <c r="AQ14" s="201"/>
      <c r="AR14" s="201"/>
      <c r="AS14" s="201"/>
      <c r="AT14" s="201"/>
      <c r="AU14" s="13"/>
      <c r="AV14" s="366"/>
      <c r="AW14" s="367"/>
      <c r="AX14" s="367"/>
      <c r="AY14" s="367"/>
      <c r="AZ14" s="367"/>
      <c r="BA14" s="367"/>
      <c r="BB14" s="367"/>
      <c r="BC14" s="367"/>
      <c r="BD14" s="476"/>
      <c r="BE14" s="477"/>
      <c r="BF14" s="24"/>
      <c r="BG14" s="366"/>
      <c r="BH14" s="367"/>
      <c r="BI14" s="367"/>
      <c r="BJ14" s="367"/>
      <c r="BK14" s="367"/>
      <c r="BL14" s="367"/>
      <c r="BM14" s="367"/>
      <c r="BN14" s="367"/>
      <c r="BO14" s="476"/>
      <c r="BP14" s="477"/>
    </row>
    <row r="15" spans="1:68" ht="12" customHeight="1">
      <c r="A15" s="453" t="e" cm="1">
        <f t="array" aca="1" ref="A15" ca="1">INDIRECT("'期'!"&amp;$A$32&amp;ROW())</f>
        <v>#N/A</v>
      </c>
      <c r="B15" s="454"/>
      <c r="C15" s="455" t="e">
        <f t="shared" ca="1" si="3"/>
        <v>#N/A</v>
      </c>
      <c r="D15" s="456"/>
      <c r="E15" s="64"/>
      <c r="F15" s="65"/>
      <c r="G15" s="64"/>
      <c r="H15" s="65"/>
      <c r="I15" s="457" t="str">
        <f t="shared" si="0"/>
        <v/>
      </c>
      <c r="J15" s="457"/>
      <c r="K15" s="412" t="str">
        <f t="shared" ca="1" si="1"/>
        <v/>
      </c>
      <c r="L15" s="412"/>
      <c r="M15" s="412" t="str">
        <f t="shared" ca="1" si="2"/>
        <v/>
      </c>
      <c r="N15" s="412"/>
      <c r="O15" s="458">
        <f t="shared" si="4"/>
        <v>0</v>
      </c>
      <c r="P15" s="459"/>
      <c r="Q15" s="458">
        <f t="shared" si="5"/>
        <v>0</v>
      </c>
      <c r="R15" s="459"/>
      <c r="S15" s="455" t="e">
        <f t="shared" ca="1" si="6"/>
        <v>#N/A</v>
      </c>
      <c r="T15" s="458"/>
      <c r="U15" s="124"/>
      <c r="V15" s="125"/>
      <c r="W15" s="131"/>
      <c r="X15" s="132"/>
      <c r="Y15" s="379"/>
      <c r="Z15" s="380"/>
      <c r="AA15" s="381"/>
      <c r="AB15" s="382"/>
      <c r="AC15" s="195"/>
      <c r="AD15" s="69"/>
      <c r="AE15" s="18"/>
      <c r="AF15" s="18"/>
      <c r="AG15" s="20"/>
      <c r="AH15" s="20"/>
      <c r="AI15" s="201"/>
      <c r="AJ15" s="201"/>
      <c r="AK15" s="201"/>
      <c r="AL15" s="201"/>
      <c r="AM15" s="201"/>
      <c r="AN15" s="201"/>
      <c r="AO15" s="201"/>
      <c r="AP15" s="201"/>
      <c r="AQ15" s="201"/>
      <c r="AR15" s="201"/>
      <c r="AS15" s="201"/>
      <c r="AT15" s="201"/>
      <c r="AU15" s="13"/>
      <c r="AV15" s="366" t="s">
        <v>37</v>
      </c>
      <c r="AW15" s="367"/>
      <c r="AX15" s="367"/>
      <c r="AY15" s="484">
        <v>10</v>
      </c>
      <c r="AZ15" s="484"/>
      <c r="BA15" s="490" t="s">
        <v>64</v>
      </c>
      <c r="BB15" s="367"/>
      <c r="BC15" s="367"/>
      <c r="BD15" s="485" t="e">
        <f>AX5/12/AVERAGE(W4:X9)</f>
        <v>#DIV/0!</v>
      </c>
      <c r="BE15" s="486"/>
      <c r="BF15" s="26"/>
      <c r="BG15" s="366" t="s">
        <v>37</v>
      </c>
      <c r="BH15" s="367"/>
      <c r="BI15" s="367"/>
      <c r="BJ15" s="484">
        <v>10.199999999999999</v>
      </c>
      <c r="BK15" s="484"/>
      <c r="BL15" s="367" t="s">
        <v>38</v>
      </c>
      <c r="BM15" s="367"/>
      <c r="BN15" s="367"/>
      <c r="BO15" s="485" t="e">
        <f>AX5/12/AVERAGE(W9:X15)</f>
        <v>#DIV/0!</v>
      </c>
      <c r="BP15" s="486"/>
    </row>
    <row r="16" spans="1:68" ht="12" customHeight="1">
      <c r="A16" s="453" t="e" cm="1">
        <f t="array" aca="1" ref="A16" ca="1">INDIRECT("'期'!"&amp;$A$32&amp;ROW())</f>
        <v>#N/A</v>
      </c>
      <c r="B16" s="454"/>
      <c r="C16" s="455" t="e">
        <f t="shared" ca="1" si="3"/>
        <v>#N/A</v>
      </c>
      <c r="D16" s="456"/>
      <c r="E16" s="64"/>
      <c r="F16" s="65"/>
      <c r="G16" s="64"/>
      <c r="H16" s="65"/>
      <c r="I16" s="457" t="str">
        <f t="shared" si="0"/>
        <v/>
      </c>
      <c r="J16" s="457"/>
      <c r="K16" s="412" t="str">
        <f t="shared" ca="1" si="1"/>
        <v/>
      </c>
      <c r="L16" s="412"/>
      <c r="M16" s="412" t="str">
        <f t="shared" ca="1" si="2"/>
        <v/>
      </c>
      <c r="N16" s="412"/>
      <c r="O16" s="458">
        <f t="shared" si="4"/>
        <v>0</v>
      </c>
      <c r="P16" s="459"/>
      <c r="Q16" s="458">
        <f t="shared" si="5"/>
        <v>0</v>
      </c>
      <c r="R16" s="459"/>
      <c r="S16" s="455" t="e">
        <f t="shared" ca="1" si="6"/>
        <v>#N/A</v>
      </c>
      <c r="T16" s="458"/>
      <c r="U16" s="124"/>
      <c r="V16" s="125"/>
      <c r="W16" s="131"/>
      <c r="X16" s="132"/>
      <c r="Y16" s="379"/>
      <c r="Z16" s="380"/>
      <c r="AA16" s="381"/>
      <c r="AB16" s="382"/>
      <c r="AC16" s="195"/>
      <c r="AD16" s="69"/>
      <c r="AE16" s="18"/>
      <c r="AF16" s="20"/>
      <c r="AG16" s="20"/>
      <c r="AH16" s="20"/>
      <c r="AI16" s="201"/>
      <c r="AJ16" s="201"/>
      <c r="AK16" s="201"/>
      <c r="AL16" s="201"/>
      <c r="AM16" s="201"/>
      <c r="AN16" s="201"/>
      <c r="AO16" s="201"/>
      <c r="AP16" s="201"/>
      <c r="AQ16" s="201"/>
      <c r="AR16" s="201"/>
      <c r="AS16" s="201"/>
      <c r="AT16" s="201"/>
      <c r="AU16" s="13"/>
      <c r="AV16" s="366"/>
      <c r="AW16" s="367"/>
      <c r="AX16" s="367"/>
      <c r="AY16" s="484"/>
      <c r="AZ16" s="484"/>
      <c r="BA16" s="367"/>
      <c r="BB16" s="367"/>
      <c r="BC16" s="367"/>
      <c r="BD16" s="485"/>
      <c r="BE16" s="486"/>
      <c r="BF16" s="26"/>
      <c r="BG16" s="366"/>
      <c r="BH16" s="367"/>
      <c r="BI16" s="367"/>
      <c r="BJ16" s="484"/>
      <c r="BK16" s="484"/>
      <c r="BL16" s="367"/>
      <c r="BM16" s="367"/>
      <c r="BN16" s="367"/>
      <c r="BO16" s="485"/>
      <c r="BP16" s="486"/>
    </row>
    <row r="17" spans="1:69" ht="12" customHeight="1">
      <c r="A17" s="453" t="e" cm="1">
        <f t="array" aca="1" ref="A17" ca="1">INDIRECT("'期'!"&amp;$A$32&amp;ROW())</f>
        <v>#N/A</v>
      </c>
      <c r="B17" s="454"/>
      <c r="C17" s="455" t="e">
        <f t="shared" ca="1" si="3"/>
        <v>#N/A</v>
      </c>
      <c r="D17" s="456"/>
      <c r="E17" s="64"/>
      <c r="F17" s="65"/>
      <c r="G17" s="64"/>
      <c r="H17" s="65"/>
      <c r="I17" s="457" t="str">
        <f t="shared" si="0"/>
        <v/>
      </c>
      <c r="J17" s="457"/>
      <c r="K17" s="412" t="str">
        <f t="shared" ca="1" si="1"/>
        <v/>
      </c>
      <c r="L17" s="412"/>
      <c r="M17" s="412" t="str">
        <f t="shared" ca="1" si="2"/>
        <v/>
      </c>
      <c r="N17" s="412"/>
      <c r="O17" s="458">
        <f t="shared" si="4"/>
        <v>0</v>
      </c>
      <c r="P17" s="459"/>
      <c r="Q17" s="458">
        <f t="shared" si="5"/>
        <v>0</v>
      </c>
      <c r="R17" s="459"/>
      <c r="S17" s="455" t="e">
        <f t="shared" ca="1" si="6"/>
        <v>#N/A</v>
      </c>
      <c r="T17" s="458"/>
      <c r="U17" s="124"/>
      <c r="V17" s="125"/>
      <c r="W17" s="131"/>
      <c r="X17" s="132"/>
      <c r="Y17" s="379"/>
      <c r="Z17" s="380"/>
      <c r="AA17" s="381"/>
      <c r="AB17" s="382"/>
      <c r="AC17" s="195"/>
      <c r="AD17" s="69"/>
      <c r="AE17" s="18"/>
      <c r="AF17" s="20"/>
      <c r="AG17" s="20"/>
      <c r="AH17" s="20"/>
      <c r="AI17" s="201"/>
      <c r="AJ17" s="201"/>
      <c r="AK17" s="201"/>
      <c r="AL17" s="201"/>
      <c r="AM17" s="201"/>
      <c r="AN17" s="201"/>
      <c r="AO17" s="201"/>
      <c r="AP17" s="201"/>
      <c r="AQ17" s="201"/>
      <c r="AR17" s="201"/>
      <c r="AS17" s="201"/>
      <c r="AT17" s="201"/>
      <c r="AU17" s="13"/>
      <c r="AV17" s="366" t="s">
        <v>58</v>
      </c>
      <c r="AW17" s="367"/>
      <c r="AX17" s="367"/>
      <c r="AY17" s="367" t="e">
        <f ca="1">AY15-AY13</f>
        <v>#N/A</v>
      </c>
      <c r="AZ17" s="367"/>
      <c r="BA17" s="367" t="s">
        <v>39</v>
      </c>
      <c r="BB17" s="367"/>
      <c r="BC17" s="367"/>
      <c r="BD17" s="465" t="e">
        <f>BD15-BD13</f>
        <v>#DIV/0!</v>
      </c>
      <c r="BE17" s="489"/>
      <c r="BF17" s="24"/>
      <c r="BG17" s="366" t="s">
        <v>58</v>
      </c>
      <c r="BH17" s="367"/>
      <c r="BI17" s="367"/>
      <c r="BJ17" s="367" t="e">
        <f ca="1">BJ15-BJ13</f>
        <v>#N/A</v>
      </c>
      <c r="BK17" s="367"/>
      <c r="BL17" s="367" t="s">
        <v>39</v>
      </c>
      <c r="BM17" s="367"/>
      <c r="BN17" s="367"/>
      <c r="BO17" s="487" t="e">
        <f>BO15-BO13</f>
        <v>#DIV/0!</v>
      </c>
      <c r="BP17" s="488"/>
    </row>
    <row r="18" spans="1:69" ht="12" customHeight="1">
      <c r="A18" s="453" t="e" cm="1">
        <f t="array" aca="1" ref="A18" ca="1">INDIRECT("'期'!"&amp;$A$32&amp;ROW())</f>
        <v>#N/A</v>
      </c>
      <c r="B18" s="454"/>
      <c r="C18" s="455" t="e">
        <f t="shared" ca="1" si="3"/>
        <v>#N/A</v>
      </c>
      <c r="D18" s="456"/>
      <c r="E18" s="64"/>
      <c r="F18" s="65"/>
      <c r="G18" s="64"/>
      <c r="H18" s="65"/>
      <c r="I18" s="457" t="str">
        <f t="shared" si="0"/>
        <v/>
      </c>
      <c r="J18" s="457"/>
      <c r="K18" s="412" t="str">
        <f t="shared" ca="1" si="1"/>
        <v/>
      </c>
      <c r="L18" s="412"/>
      <c r="M18" s="412" t="str">
        <f t="shared" ca="1" si="2"/>
        <v/>
      </c>
      <c r="N18" s="412"/>
      <c r="O18" s="458">
        <f t="shared" si="4"/>
        <v>0</v>
      </c>
      <c r="P18" s="459"/>
      <c r="Q18" s="458">
        <f t="shared" si="5"/>
        <v>0</v>
      </c>
      <c r="R18" s="459"/>
      <c r="S18" s="455" t="e">
        <f t="shared" ca="1" si="6"/>
        <v>#N/A</v>
      </c>
      <c r="T18" s="458"/>
      <c r="U18" s="124"/>
      <c r="V18" s="125"/>
      <c r="W18" s="131"/>
      <c r="X18" s="132"/>
      <c r="Y18" s="379"/>
      <c r="Z18" s="380"/>
      <c r="AA18" s="381"/>
      <c r="AB18" s="382"/>
      <c r="AC18" s="195"/>
      <c r="AD18" s="74"/>
      <c r="AE18" s="18"/>
      <c r="AF18" s="20"/>
      <c r="AG18" s="20"/>
      <c r="AH18" s="20"/>
      <c r="AI18" s="201"/>
      <c r="AJ18" s="201"/>
      <c r="AK18" s="201"/>
      <c r="AL18" s="201"/>
      <c r="AM18" s="201"/>
      <c r="AN18" s="201"/>
      <c r="AO18" s="201"/>
      <c r="AP18" s="201"/>
      <c r="AQ18" s="201"/>
      <c r="AR18" s="201"/>
      <c r="AS18" s="201"/>
      <c r="AT18" s="201"/>
      <c r="AU18" s="14"/>
      <c r="AV18" s="366"/>
      <c r="AW18" s="367"/>
      <c r="AX18" s="367"/>
      <c r="AY18" s="367"/>
      <c r="AZ18" s="367"/>
      <c r="BA18" s="367"/>
      <c r="BB18" s="367"/>
      <c r="BC18" s="367"/>
      <c r="BD18" s="465"/>
      <c r="BE18" s="489"/>
      <c r="BF18" s="24"/>
      <c r="BG18" s="366"/>
      <c r="BH18" s="367"/>
      <c r="BI18" s="367"/>
      <c r="BJ18" s="367"/>
      <c r="BK18" s="367"/>
      <c r="BL18" s="367"/>
      <c r="BM18" s="367"/>
      <c r="BN18" s="367"/>
      <c r="BO18" s="367"/>
      <c r="BP18" s="488"/>
    </row>
    <row r="19" spans="1:69" ht="12" customHeight="1">
      <c r="A19" s="453" t="e" cm="1">
        <f t="array" aca="1" ref="A19" ca="1">INDIRECT("'期'!"&amp;$A$32&amp;ROW())</f>
        <v>#N/A</v>
      </c>
      <c r="B19" s="454"/>
      <c r="C19" s="455" t="e">
        <f t="shared" ca="1" si="3"/>
        <v>#N/A</v>
      </c>
      <c r="D19" s="456"/>
      <c r="E19" s="64"/>
      <c r="F19" s="65"/>
      <c r="G19" s="64"/>
      <c r="H19" s="65"/>
      <c r="I19" s="457" t="str">
        <f t="shared" si="0"/>
        <v/>
      </c>
      <c r="J19" s="457"/>
      <c r="K19" s="412" t="str">
        <f t="shared" ca="1" si="1"/>
        <v/>
      </c>
      <c r="L19" s="412"/>
      <c r="M19" s="412" t="str">
        <f t="shared" ca="1" si="2"/>
        <v/>
      </c>
      <c r="N19" s="412"/>
      <c r="O19" s="458">
        <f t="shared" si="4"/>
        <v>0</v>
      </c>
      <c r="P19" s="459"/>
      <c r="Q19" s="458">
        <f t="shared" si="5"/>
        <v>0</v>
      </c>
      <c r="R19" s="459"/>
      <c r="S19" s="455" t="e">
        <f t="shared" ca="1" si="6"/>
        <v>#N/A</v>
      </c>
      <c r="T19" s="458"/>
      <c r="U19" s="124"/>
      <c r="V19" s="125"/>
      <c r="W19" s="131"/>
      <c r="X19" s="132"/>
      <c r="Y19" s="379"/>
      <c r="Z19" s="380"/>
      <c r="AA19" s="381"/>
      <c r="AB19" s="382"/>
      <c r="AC19" s="195"/>
      <c r="AD19" s="69"/>
      <c r="AE19" s="18"/>
      <c r="AF19" s="20"/>
      <c r="AG19" s="20"/>
      <c r="AH19" s="20"/>
      <c r="AI19" s="201"/>
      <c r="AJ19" s="201"/>
      <c r="AK19" s="201"/>
      <c r="AL19" s="201"/>
      <c r="AM19" s="201"/>
      <c r="AN19" s="201"/>
      <c r="AO19" s="201"/>
      <c r="AP19" s="201"/>
      <c r="AQ19" s="201"/>
      <c r="AR19" s="201"/>
      <c r="AS19" s="201"/>
      <c r="AT19" s="201"/>
      <c r="AU19" s="15"/>
      <c r="AV19" s="368" t="s">
        <v>40</v>
      </c>
      <c r="AW19" s="367"/>
      <c r="AX19" s="367"/>
      <c r="AY19" s="367" t="e">
        <f ca="1">(AY15*AY21)-AX3</f>
        <v>#N/A</v>
      </c>
      <c r="AZ19" s="367"/>
      <c r="BA19" s="367" t="s">
        <v>41</v>
      </c>
      <c r="BB19" s="367"/>
      <c r="BC19" s="367"/>
      <c r="BD19" s="465" t="e">
        <f>AX5/AVERAGE(W4:X8)</f>
        <v>#DIV/0!</v>
      </c>
      <c r="BE19" s="489"/>
      <c r="BF19" s="27"/>
      <c r="BG19" s="368" t="s">
        <v>40</v>
      </c>
      <c r="BH19" s="367"/>
      <c r="BI19" s="367"/>
      <c r="BJ19" s="367" t="e">
        <f ca="1">(BJ15*BJ21)-BI3</f>
        <v>#N/A</v>
      </c>
      <c r="BK19" s="367"/>
      <c r="BL19" s="367" t="s">
        <v>41</v>
      </c>
      <c r="BM19" s="367"/>
      <c r="BN19" s="367"/>
      <c r="BO19" s="465" t="e">
        <f>BI5/BO15</f>
        <v>#DIV/0!</v>
      </c>
      <c r="BP19" s="489"/>
    </row>
    <row r="20" spans="1:69" ht="12" customHeight="1" thickBot="1">
      <c r="A20" s="453" t="e" cm="1">
        <f t="array" aca="1" ref="A20" ca="1">INDIRECT("'期'!"&amp;$A$32&amp;ROW())</f>
        <v>#N/A</v>
      </c>
      <c r="B20" s="454"/>
      <c r="C20" s="455" t="e">
        <f t="shared" ca="1" si="3"/>
        <v>#N/A</v>
      </c>
      <c r="D20" s="456"/>
      <c r="E20" s="64"/>
      <c r="F20" s="65"/>
      <c r="G20" s="64"/>
      <c r="H20" s="65"/>
      <c r="I20" s="457" t="str">
        <f t="shared" si="0"/>
        <v/>
      </c>
      <c r="J20" s="457"/>
      <c r="K20" s="412" t="str">
        <f t="shared" ca="1" si="1"/>
        <v/>
      </c>
      <c r="L20" s="412"/>
      <c r="M20" s="412" t="str">
        <f t="shared" ca="1" si="2"/>
        <v/>
      </c>
      <c r="N20" s="412"/>
      <c r="O20" s="458">
        <f t="shared" si="4"/>
        <v>0</v>
      </c>
      <c r="P20" s="459"/>
      <c r="Q20" s="458">
        <f t="shared" si="5"/>
        <v>0</v>
      </c>
      <c r="R20" s="459"/>
      <c r="S20" s="455" t="e">
        <f t="shared" ca="1" si="6"/>
        <v>#N/A</v>
      </c>
      <c r="T20" s="458"/>
      <c r="U20" s="124"/>
      <c r="V20" s="125"/>
      <c r="W20" s="131"/>
      <c r="X20" s="132"/>
      <c r="Y20" s="379"/>
      <c r="Z20" s="380"/>
      <c r="AA20" s="381"/>
      <c r="AB20" s="382"/>
      <c r="AC20" s="195"/>
      <c r="AD20" s="69"/>
      <c r="AE20" s="18"/>
      <c r="AF20" s="20"/>
      <c r="AG20" s="20"/>
      <c r="AH20" s="20"/>
      <c r="AI20" s="201"/>
      <c r="AJ20" s="201"/>
      <c r="AK20" s="201"/>
      <c r="AL20" s="201"/>
      <c r="AM20" s="201"/>
      <c r="AN20" s="201"/>
      <c r="AO20" s="201"/>
      <c r="AP20" s="201"/>
      <c r="AQ20" s="201"/>
      <c r="AR20" s="201"/>
      <c r="AS20" s="201"/>
      <c r="AT20" s="201"/>
      <c r="AU20" s="16"/>
      <c r="AV20" s="369"/>
      <c r="AW20" s="370"/>
      <c r="AX20" s="370"/>
      <c r="AY20" s="370"/>
      <c r="AZ20" s="370"/>
      <c r="BA20" s="370"/>
      <c r="BB20" s="370"/>
      <c r="BC20" s="370"/>
      <c r="BD20" s="467"/>
      <c r="BE20" s="496"/>
      <c r="BF20" s="27"/>
      <c r="BG20" s="369"/>
      <c r="BH20" s="370"/>
      <c r="BI20" s="370"/>
      <c r="BJ20" s="370"/>
      <c r="BK20" s="370"/>
      <c r="BL20" s="370"/>
      <c r="BM20" s="370"/>
      <c r="BN20" s="370"/>
      <c r="BO20" s="467"/>
      <c r="BP20" s="496"/>
    </row>
    <row r="21" spans="1:69" ht="12" customHeight="1">
      <c r="A21" s="453" t="e" cm="1">
        <f t="array" aca="1" ref="A21" ca="1">INDIRECT("'期'!"&amp;$A$32&amp;ROW())</f>
        <v>#N/A</v>
      </c>
      <c r="B21" s="454"/>
      <c r="C21" s="455" t="e">
        <f t="shared" ca="1" si="3"/>
        <v>#N/A</v>
      </c>
      <c r="D21" s="456"/>
      <c r="E21" s="64"/>
      <c r="F21" s="65"/>
      <c r="G21" s="64"/>
      <c r="H21" s="65"/>
      <c r="I21" s="495" t="str">
        <f t="shared" si="0"/>
        <v/>
      </c>
      <c r="J21" s="495"/>
      <c r="K21" s="412" t="str">
        <f t="shared" ca="1" si="1"/>
        <v/>
      </c>
      <c r="L21" s="412"/>
      <c r="M21" s="412" t="str">
        <f t="shared" ca="1" si="2"/>
        <v/>
      </c>
      <c r="N21" s="412"/>
      <c r="O21" s="458">
        <f t="shared" si="4"/>
        <v>0</v>
      </c>
      <c r="P21" s="459"/>
      <c r="Q21" s="458">
        <f t="shared" si="5"/>
        <v>0</v>
      </c>
      <c r="R21" s="459"/>
      <c r="S21" s="455" t="e">
        <f t="shared" ca="1" si="6"/>
        <v>#N/A</v>
      </c>
      <c r="T21" s="458"/>
      <c r="U21" s="124"/>
      <c r="V21" s="125"/>
      <c r="W21" s="131"/>
      <c r="X21" s="132"/>
      <c r="Y21" s="379"/>
      <c r="Z21" s="380"/>
      <c r="AA21" s="381"/>
      <c r="AB21" s="382"/>
      <c r="AC21" s="195"/>
      <c r="AD21" s="69"/>
      <c r="AE21" s="18"/>
      <c r="AF21" s="20"/>
      <c r="AG21" s="20"/>
      <c r="AH21" s="20"/>
      <c r="AI21" s="201"/>
      <c r="AJ21" s="201"/>
      <c r="AK21" s="201"/>
      <c r="AL21" s="201"/>
      <c r="AM21" s="201"/>
      <c r="AN21" s="201"/>
      <c r="AO21" s="201"/>
      <c r="AP21" s="201"/>
      <c r="AQ21" s="201"/>
      <c r="AR21" s="201"/>
      <c r="AS21" s="201"/>
      <c r="AT21" s="201"/>
      <c r="AU21" s="17"/>
      <c r="AV21" s="429" t="s">
        <v>42</v>
      </c>
      <c r="AW21" s="418"/>
      <c r="AX21" s="418"/>
      <c r="AY21" s="418" t="e">
        <f ca="1">C31</f>
        <v>#N/A</v>
      </c>
      <c r="AZ21" s="418"/>
      <c r="BA21" s="418" t="s">
        <v>43</v>
      </c>
      <c r="BB21" s="418"/>
      <c r="BC21" s="418"/>
      <c r="BD21" s="491" t="e">
        <f ca="1">AY13*AY21*AY23*1.015</f>
        <v>#N/A</v>
      </c>
      <c r="BE21" s="492"/>
      <c r="BF21" s="28"/>
      <c r="BG21" s="429" t="s">
        <v>42</v>
      </c>
      <c r="BH21" s="418"/>
      <c r="BI21" s="418"/>
      <c r="BJ21" s="418" t="e">
        <f ca="1">C31</f>
        <v>#N/A</v>
      </c>
      <c r="BK21" s="418"/>
      <c r="BL21" s="418" t="s">
        <v>43</v>
      </c>
      <c r="BM21" s="418"/>
      <c r="BN21" s="418"/>
      <c r="BO21" s="491" t="e">
        <f ca="1">BJ13*BJ21*BJ23*1.015</f>
        <v>#N/A</v>
      </c>
      <c r="BP21" s="492"/>
    </row>
    <row r="22" spans="1:69" ht="12" customHeight="1">
      <c r="A22" s="453" t="e" cm="1">
        <f t="array" aca="1" ref="A22" ca="1">INDIRECT("'期'!"&amp;$A$32&amp;ROW())</f>
        <v>#N/A</v>
      </c>
      <c r="B22" s="454"/>
      <c r="C22" s="455" t="e">
        <f t="shared" ca="1" si="3"/>
        <v>#N/A</v>
      </c>
      <c r="D22" s="456"/>
      <c r="E22" s="64"/>
      <c r="F22" s="65"/>
      <c r="G22" s="64"/>
      <c r="H22" s="65"/>
      <c r="I22" s="457" t="str">
        <f t="shared" si="0"/>
        <v/>
      </c>
      <c r="J22" s="457"/>
      <c r="K22" s="412" t="str">
        <f t="shared" ca="1" si="1"/>
        <v/>
      </c>
      <c r="L22" s="412"/>
      <c r="M22" s="412" t="str">
        <f t="shared" ca="1" si="2"/>
        <v/>
      </c>
      <c r="N22" s="412"/>
      <c r="O22" s="458">
        <f t="shared" si="4"/>
        <v>0</v>
      </c>
      <c r="P22" s="459"/>
      <c r="Q22" s="458">
        <f t="shared" si="5"/>
        <v>0</v>
      </c>
      <c r="R22" s="459"/>
      <c r="S22" s="455" t="e">
        <f t="shared" ca="1" si="6"/>
        <v>#N/A</v>
      </c>
      <c r="T22" s="458"/>
      <c r="U22" s="124"/>
      <c r="V22" s="125"/>
      <c r="W22" s="131"/>
      <c r="X22" s="132"/>
      <c r="Y22" s="379"/>
      <c r="Z22" s="380"/>
      <c r="AA22" s="381"/>
      <c r="AB22" s="382"/>
      <c r="AC22" s="195"/>
      <c r="AD22" s="69"/>
      <c r="AE22" s="18"/>
      <c r="AF22" s="20"/>
      <c r="AG22" s="20"/>
      <c r="AH22" s="20"/>
      <c r="AI22" s="201"/>
      <c r="AJ22" s="201"/>
      <c r="AK22" s="201"/>
      <c r="AL22" s="201"/>
      <c r="AM22" s="201"/>
      <c r="AN22" s="201"/>
      <c r="AO22" s="201"/>
      <c r="AP22" s="201"/>
      <c r="AQ22" s="201"/>
      <c r="AR22" s="201"/>
      <c r="AS22" s="201"/>
      <c r="AT22" s="201"/>
      <c r="AU22" s="17"/>
      <c r="AV22" s="366"/>
      <c r="AW22" s="367"/>
      <c r="AX22" s="367"/>
      <c r="AY22" s="367"/>
      <c r="AZ22" s="367"/>
      <c r="BA22" s="367"/>
      <c r="BB22" s="367"/>
      <c r="BC22" s="367"/>
      <c r="BD22" s="493"/>
      <c r="BE22" s="494"/>
      <c r="BF22" s="28"/>
      <c r="BG22" s="366"/>
      <c r="BH22" s="367"/>
      <c r="BI22" s="367"/>
      <c r="BJ22" s="367"/>
      <c r="BK22" s="367"/>
      <c r="BL22" s="367"/>
      <c r="BM22" s="367"/>
      <c r="BN22" s="367"/>
      <c r="BO22" s="493"/>
      <c r="BP22" s="494"/>
    </row>
    <row r="23" spans="1:69" ht="12" customHeight="1">
      <c r="A23" s="453" t="e" cm="1">
        <f t="array" aca="1" ref="A23" ca="1">INDIRECT("'期'!"&amp;$A$32&amp;ROW())</f>
        <v>#N/A</v>
      </c>
      <c r="B23" s="454"/>
      <c r="C23" s="455" t="e">
        <f t="shared" ca="1" si="3"/>
        <v>#N/A</v>
      </c>
      <c r="D23" s="456"/>
      <c r="E23" s="64"/>
      <c r="F23" s="65"/>
      <c r="G23" s="64"/>
      <c r="H23" s="65"/>
      <c r="I23" s="457" t="str">
        <f t="shared" si="0"/>
        <v/>
      </c>
      <c r="J23" s="457"/>
      <c r="K23" s="412" t="str">
        <f t="shared" ca="1" si="1"/>
        <v/>
      </c>
      <c r="L23" s="412"/>
      <c r="M23" s="412" t="str">
        <f t="shared" ca="1" si="2"/>
        <v/>
      </c>
      <c r="N23" s="412"/>
      <c r="O23" s="458">
        <f t="shared" si="4"/>
        <v>0</v>
      </c>
      <c r="P23" s="459"/>
      <c r="Q23" s="458">
        <f t="shared" si="5"/>
        <v>0</v>
      </c>
      <c r="R23" s="459"/>
      <c r="S23" s="455" t="e">
        <f t="shared" ca="1" si="6"/>
        <v>#N/A</v>
      </c>
      <c r="T23" s="458"/>
      <c r="U23" s="124"/>
      <c r="V23" s="125"/>
      <c r="W23" s="131"/>
      <c r="X23" s="132"/>
      <c r="Y23" s="379"/>
      <c r="Z23" s="380"/>
      <c r="AA23" s="381"/>
      <c r="AB23" s="382"/>
      <c r="AC23" s="195"/>
      <c r="AD23" s="69"/>
      <c r="AE23" s="18"/>
      <c r="AF23" s="20"/>
      <c r="AG23" s="20"/>
      <c r="AH23" s="20"/>
      <c r="AI23" s="201"/>
      <c r="AJ23" s="201"/>
      <c r="AK23" s="201"/>
      <c r="AL23" s="201"/>
      <c r="AM23" s="201"/>
      <c r="AN23" s="201"/>
      <c r="AO23" s="201"/>
      <c r="AP23" s="201"/>
      <c r="AQ23" s="201"/>
      <c r="AR23" s="201"/>
      <c r="AS23" s="201"/>
      <c r="AT23" s="201"/>
      <c r="AU23" s="17"/>
      <c r="AV23" s="366" t="s">
        <v>44</v>
      </c>
      <c r="AW23" s="367"/>
      <c r="AX23" s="367"/>
      <c r="AY23" s="497">
        <v>14355</v>
      </c>
      <c r="AZ23" s="497"/>
      <c r="BA23" s="367" t="s">
        <v>60</v>
      </c>
      <c r="BB23" s="367"/>
      <c r="BC23" s="367"/>
      <c r="BD23" s="493" t="e">
        <f ca="1">AY15*AY21*AY25</f>
        <v>#N/A</v>
      </c>
      <c r="BE23" s="494"/>
      <c r="BF23" s="28"/>
      <c r="BG23" s="366" t="s">
        <v>44</v>
      </c>
      <c r="BH23" s="367"/>
      <c r="BI23" s="367"/>
      <c r="BJ23" s="497">
        <v>10503</v>
      </c>
      <c r="BK23" s="497"/>
      <c r="BL23" s="367" t="s">
        <v>60</v>
      </c>
      <c r="BM23" s="367"/>
      <c r="BN23" s="367"/>
      <c r="BO23" s="493" t="e">
        <f ca="1">BJ15*BJ21*BJ25</f>
        <v>#N/A</v>
      </c>
      <c r="BP23" s="494"/>
    </row>
    <row r="24" spans="1:69" ht="12" customHeight="1">
      <c r="A24" s="453" t="e" cm="1">
        <f t="array" aca="1" ref="A24" ca="1">INDIRECT("'期'!"&amp;$A$32&amp;ROW())</f>
        <v>#N/A</v>
      </c>
      <c r="B24" s="454"/>
      <c r="C24" s="455" t="e">
        <f t="shared" ca="1" si="3"/>
        <v>#N/A</v>
      </c>
      <c r="D24" s="456"/>
      <c r="E24" s="64"/>
      <c r="F24" s="65"/>
      <c r="G24" s="64"/>
      <c r="H24" s="65"/>
      <c r="I24" s="457" t="str">
        <f t="shared" si="0"/>
        <v/>
      </c>
      <c r="J24" s="457"/>
      <c r="K24" s="412" t="str">
        <f t="shared" ca="1" si="1"/>
        <v/>
      </c>
      <c r="L24" s="412"/>
      <c r="M24" s="412" t="str">
        <f t="shared" ca="1" si="2"/>
        <v/>
      </c>
      <c r="N24" s="412"/>
      <c r="O24" s="458">
        <f t="shared" si="4"/>
        <v>0</v>
      </c>
      <c r="P24" s="459"/>
      <c r="Q24" s="458">
        <f t="shared" si="5"/>
        <v>0</v>
      </c>
      <c r="R24" s="459"/>
      <c r="S24" s="455" t="e">
        <f t="shared" ca="1" si="6"/>
        <v>#N/A</v>
      </c>
      <c r="T24" s="458"/>
      <c r="U24" s="124"/>
      <c r="V24" s="125"/>
      <c r="W24" s="131"/>
      <c r="X24" s="132"/>
      <c r="Y24" s="379"/>
      <c r="Z24" s="380"/>
      <c r="AA24" s="381"/>
      <c r="AB24" s="382"/>
      <c r="AC24" s="195"/>
      <c r="AD24" s="69"/>
      <c r="AE24" s="18"/>
      <c r="AF24" s="20"/>
      <c r="AG24" s="20"/>
      <c r="AH24" s="20"/>
      <c r="AI24" s="201"/>
      <c r="AJ24" s="201"/>
      <c r="AK24" s="201"/>
      <c r="AL24" s="201"/>
      <c r="AM24" s="201"/>
      <c r="AN24" s="201"/>
      <c r="AO24" s="201"/>
      <c r="AP24" s="201"/>
      <c r="AQ24" s="201"/>
      <c r="AR24" s="201"/>
      <c r="AS24" s="201"/>
      <c r="AT24" s="201"/>
      <c r="AU24" s="17"/>
      <c r="AV24" s="366"/>
      <c r="AW24" s="367"/>
      <c r="AX24" s="367"/>
      <c r="AY24" s="497"/>
      <c r="AZ24" s="497"/>
      <c r="BA24" s="367"/>
      <c r="BB24" s="367"/>
      <c r="BC24" s="367"/>
      <c r="BD24" s="493"/>
      <c r="BE24" s="494"/>
      <c r="BF24" s="28"/>
      <c r="BG24" s="366"/>
      <c r="BH24" s="367"/>
      <c r="BI24" s="367"/>
      <c r="BJ24" s="497"/>
      <c r="BK24" s="497"/>
      <c r="BL24" s="367"/>
      <c r="BM24" s="367"/>
      <c r="BN24" s="367"/>
      <c r="BO24" s="493"/>
      <c r="BP24" s="494"/>
    </row>
    <row r="25" spans="1:69" ht="12" customHeight="1">
      <c r="A25" s="453" t="e" cm="1">
        <f t="array" aca="1" ref="A25" ca="1">INDIRECT("'期'!"&amp;$A$32&amp;ROW())</f>
        <v>#N/A</v>
      </c>
      <c r="B25" s="454"/>
      <c r="C25" s="455" t="e">
        <f t="shared" ca="1" si="3"/>
        <v>#N/A</v>
      </c>
      <c r="D25" s="456"/>
      <c r="E25" s="64"/>
      <c r="F25" s="65"/>
      <c r="G25" s="64"/>
      <c r="H25" s="65"/>
      <c r="I25" s="457" t="str">
        <f t="shared" si="0"/>
        <v/>
      </c>
      <c r="J25" s="457"/>
      <c r="K25" s="412" t="str">
        <f t="shared" ca="1" si="1"/>
        <v/>
      </c>
      <c r="L25" s="412"/>
      <c r="M25" s="412" t="str">
        <f t="shared" ca="1" si="2"/>
        <v/>
      </c>
      <c r="N25" s="412"/>
      <c r="O25" s="458">
        <f t="shared" si="4"/>
        <v>0</v>
      </c>
      <c r="P25" s="459"/>
      <c r="Q25" s="458">
        <f t="shared" si="5"/>
        <v>0</v>
      </c>
      <c r="R25" s="459"/>
      <c r="S25" s="455" t="e">
        <f t="shared" ca="1" si="6"/>
        <v>#N/A</v>
      </c>
      <c r="T25" s="458"/>
      <c r="U25" s="124"/>
      <c r="V25" s="125"/>
      <c r="W25" s="131"/>
      <c r="X25" s="132"/>
      <c r="Y25" s="379"/>
      <c r="Z25" s="380"/>
      <c r="AA25" s="381"/>
      <c r="AB25" s="382"/>
      <c r="AC25" s="195"/>
      <c r="AD25" s="69"/>
      <c r="AE25" s="18"/>
      <c r="AF25" s="20"/>
      <c r="AG25" s="20"/>
      <c r="AH25" s="20"/>
      <c r="AI25" s="201"/>
      <c r="AJ25" s="201"/>
      <c r="AK25" s="201"/>
      <c r="AL25" s="201"/>
      <c r="AM25" s="201"/>
      <c r="AN25" s="201"/>
      <c r="AO25" s="201"/>
      <c r="AP25" s="201"/>
      <c r="AQ25" s="201"/>
      <c r="AR25" s="201"/>
      <c r="AS25" s="201"/>
      <c r="AT25" s="201"/>
      <c r="AU25" s="17"/>
      <c r="AV25" s="366" t="s">
        <v>45</v>
      </c>
      <c r="AW25" s="367"/>
      <c r="AX25" s="367"/>
      <c r="AY25" s="503">
        <v>14355</v>
      </c>
      <c r="AZ25" s="503"/>
      <c r="BA25" s="367" t="s">
        <v>59</v>
      </c>
      <c r="BB25" s="367"/>
      <c r="BC25" s="367"/>
      <c r="BD25" s="499" t="e">
        <f ca="1">BD23-BD21</f>
        <v>#N/A</v>
      </c>
      <c r="BE25" s="500"/>
      <c r="BF25" s="28"/>
      <c r="BG25" s="366" t="s">
        <v>45</v>
      </c>
      <c r="BH25" s="367"/>
      <c r="BI25" s="367"/>
      <c r="BJ25" s="497">
        <f>AY25</f>
        <v>14355</v>
      </c>
      <c r="BK25" s="497"/>
      <c r="BL25" s="367" t="s">
        <v>59</v>
      </c>
      <c r="BM25" s="367"/>
      <c r="BN25" s="367"/>
      <c r="BO25" s="499" t="e">
        <f ca="1">BO23-BO21</f>
        <v>#N/A</v>
      </c>
      <c r="BP25" s="500"/>
    </row>
    <row r="26" spans="1:69" ht="12" customHeight="1" thickBot="1">
      <c r="A26" s="453" t="e" cm="1">
        <f t="array" aca="1" ref="A26" ca="1">INDIRECT("'期'!"&amp;$A$32&amp;ROW())</f>
        <v>#N/A</v>
      </c>
      <c r="B26" s="454"/>
      <c r="C26" s="455" t="e">
        <f t="shared" ca="1" si="3"/>
        <v>#N/A</v>
      </c>
      <c r="D26" s="456"/>
      <c r="E26" s="64"/>
      <c r="F26" s="65"/>
      <c r="G26" s="64"/>
      <c r="H26" s="65"/>
      <c r="I26" s="457" t="str">
        <f t="shared" si="0"/>
        <v/>
      </c>
      <c r="J26" s="457"/>
      <c r="K26" s="412" t="str">
        <f t="shared" ca="1" si="1"/>
        <v/>
      </c>
      <c r="L26" s="412"/>
      <c r="M26" s="412" t="str">
        <f t="shared" ca="1" si="2"/>
        <v/>
      </c>
      <c r="N26" s="412"/>
      <c r="O26" s="458">
        <f t="shared" si="4"/>
        <v>0</v>
      </c>
      <c r="P26" s="459"/>
      <c r="Q26" s="458">
        <f t="shared" si="5"/>
        <v>0</v>
      </c>
      <c r="R26" s="459"/>
      <c r="S26" s="455" t="e">
        <f t="shared" ca="1" si="6"/>
        <v>#N/A</v>
      </c>
      <c r="T26" s="458"/>
      <c r="U26" s="124"/>
      <c r="V26" s="125"/>
      <c r="W26" s="131"/>
      <c r="X26" s="132"/>
      <c r="Y26" s="379"/>
      <c r="Z26" s="380"/>
      <c r="AA26" s="381"/>
      <c r="AB26" s="382"/>
      <c r="AC26" s="195"/>
      <c r="AD26" s="69"/>
      <c r="AE26" s="18"/>
      <c r="AF26" s="20"/>
      <c r="AG26" s="20"/>
      <c r="AH26" s="20"/>
      <c r="AI26" s="201"/>
      <c r="AJ26" s="201"/>
      <c r="AK26" s="201"/>
      <c r="AL26" s="201"/>
      <c r="AM26" s="201"/>
      <c r="AN26" s="201"/>
      <c r="AO26" s="201"/>
      <c r="AP26" s="201"/>
      <c r="AQ26" s="201"/>
      <c r="AR26" s="201"/>
      <c r="AS26" s="201"/>
      <c r="AT26" s="201"/>
      <c r="AU26" s="17"/>
      <c r="AV26" s="471"/>
      <c r="AW26" s="469"/>
      <c r="AX26" s="469"/>
      <c r="AY26" s="504"/>
      <c r="AZ26" s="504"/>
      <c r="BA26" s="469"/>
      <c r="BB26" s="469"/>
      <c r="BC26" s="469"/>
      <c r="BD26" s="501"/>
      <c r="BE26" s="502"/>
      <c r="BF26" s="28"/>
      <c r="BG26" s="471"/>
      <c r="BH26" s="469"/>
      <c r="BI26" s="469"/>
      <c r="BJ26" s="498"/>
      <c r="BK26" s="498"/>
      <c r="BL26" s="469"/>
      <c r="BM26" s="469"/>
      <c r="BN26" s="469"/>
      <c r="BO26" s="501"/>
      <c r="BP26" s="502"/>
    </row>
    <row r="27" spans="1:69" ht="12" customHeight="1">
      <c r="A27" s="453" t="e" cm="1">
        <f t="array" aca="1" ref="A27" ca="1">INDIRECT("'期'!"&amp;$A$32&amp;ROW())</f>
        <v>#N/A</v>
      </c>
      <c r="B27" s="454"/>
      <c r="C27" s="455" t="e">
        <f t="shared" ca="1" si="3"/>
        <v>#N/A</v>
      </c>
      <c r="D27" s="456"/>
      <c r="E27" s="64"/>
      <c r="F27" s="65"/>
      <c r="G27" s="64"/>
      <c r="H27" s="65"/>
      <c r="I27" s="457" t="str">
        <f t="shared" si="0"/>
        <v/>
      </c>
      <c r="J27" s="457"/>
      <c r="K27" s="412" t="str">
        <f t="shared" ca="1" si="1"/>
        <v/>
      </c>
      <c r="L27" s="412"/>
      <c r="M27" s="412" t="str">
        <f t="shared" ca="1" si="2"/>
        <v/>
      </c>
      <c r="N27" s="412"/>
      <c r="O27" s="458">
        <f t="shared" si="4"/>
        <v>0</v>
      </c>
      <c r="P27" s="459"/>
      <c r="Q27" s="458">
        <f t="shared" si="5"/>
        <v>0</v>
      </c>
      <c r="R27" s="459"/>
      <c r="S27" s="455" t="e">
        <f t="shared" ca="1" si="6"/>
        <v>#N/A</v>
      </c>
      <c r="T27" s="458"/>
      <c r="U27" s="124"/>
      <c r="V27" s="125"/>
      <c r="W27" s="131"/>
      <c r="X27" s="132"/>
      <c r="Y27" s="379"/>
      <c r="Z27" s="380"/>
      <c r="AA27" s="381"/>
      <c r="AB27" s="382"/>
      <c r="AC27" s="195"/>
      <c r="AD27" s="69"/>
      <c r="AE27" s="18"/>
      <c r="AF27" s="20"/>
      <c r="AG27" s="20"/>
      <c r="AH27" s="20"/>
      <c r="AI27" s="201"/>
      <c r="AJ27" s="201"/>
      <c r="AK27" s="201"/>
      <c r="AL27" s="201"/>
      <c r="AM27" s="201"/>
      <c r="AN27" s="201"/>
      <c r="AO27" s="201"/>
      <c r="AP27" s="201"/>
      <c r="AQ27" s="201"/>
      <c r="AR27" s="201"/>
      <c r="AS27" s="201"/>
      <c r="AT27" s="201"/>
      <c r="AU27" s="17"/>
      <c r="AV27" s="505" t="s">
        <v>49</v>
      </c>
      <c r="AW27" s="505"/>
      <c r="AX27" s="29"/>
      <c r="AY27" s="30"/>
      <c r="AZ27" s="30"/>
      <c r="BA27" s="24"/>
      <c r="BB27" s="24"/>
      <c r="BC27" s="24"/>
      <c r="BD27" s="28"/>
      <c r="BE27" s="28"/>
      <c r="BF27" s="28"/>
      <c r="BG27" s="505" t="s">
        <v>48</v>
      </c>
      <c r="BH27" s="505"/>
      <c r="BI27" s="29"/>
      <c r="BJ27" s="30"/>
      <c r="BK27" s="30"/>
      <c r="BL27" s="24"/>
      <c r="BM27" s="24"/>
      <c r="BN27" s="24"/>
      <c r="BO27" s="28"/>
      <c r="BP27" s="28"/>
      <c r="BQ27" s="31"/>
    </row>
    <row r="28" spans="1:69" ht="12" customHeight="1" thickBot="1">
      <c r="A28" s="453" t="e" cm="1">
        <f t="array" aca="1" ref="A28" ca="1">INDIRECT("'期'!"&amp;$A$32&amp;ROW())</f>
        <v>#N/A</v>
      </c>
      <c r="B28" s="454"/>
      <c r="C28" s="455" t="e">
        <f t="shared" ca="1" si="3"/>
        <v>#N/A</v>
      </c>
      <c r="D28" s="456"/>
      <c r="E28" s="64"/>
      <c r="F28" s="65"/>
      <c r="G28" s="64"/>
      <c r="H28" s="65"/>
      <c r="I28" s="457" t="str">
        <f t="shared" si="0"/>
        <v/>
      </c>
      <c r="J28" s="457"/>
      <c r="K28" s="412" t="str">
        <f t="shared" ca="1" si="1"/>
        <v/>
      </c>
      <c r="L28" s="412"/>
      <c r="M28" s="412" t="str">
        <f t="shared" ca="1" si="2"/>
        <v/>
      </c>
      <c r="N28" s="412"/>
      <c r="O28" s="458">
        <f t="shared" si="4"/>
        <v>0</v>
      </c>
      <c r="P28" s="459"/>
      <c r="Q28" s="458">
        <f t="shared" si="5"/>
        <v>0</v>
      </c>
      <c r="R28" s="459"/>
      <c r="S28" s="455" t="e">
        <f t="shared" ca="1" si="6"/>
        <v>#N/A</v>
      </c>
      <c r="T28" s="458"/>
      <c r="U28" s="124"/>
      <c r="V28" s="125"/>
      <c r="W28" s="133"/>
      <c r="X28" s="134"/>
      <c r="Y28" s="379"/>
      <c r="Z28" s="380"/>
      <c r="AA28" s="381"/>
      <c r="AB28" s="382"/>
      <c r="AC28" s="195"/>
      <c r="AD28" s="69"/>
      <c r="AE28" s="18"/>
      <c r="AF28" s="20"/>
      <c r="AG28" s="20"/>
      <c r="AH28" s="20"/>
      <c r="AI28" s="201"/>
      <c r="AJ28" s="201"/>
      <c r="AK28" s="201"/>
      <c r="AL28" s="201"/>
      <c r="AM28" s="201"/>
      <c r="AN28" s="201"/>
      <c r="AO28" s="201"/>
      <c r="AP28" s="201"/>
      <c r="AQ28" s="201"/>
      <c r="AR28" s="201"/>
      <c r="AS28" s="201"/>
      <c r="AT28" s="201"/>
      <c r="AU28" s="17"/>
      <c r="AV28" s="506"/>
      <c r="AW28" s="506"/>
      <c r="AX28" s="32"/>
      <c r="AY28" s="30"/>
      <c r="AZ28" s="30"/>
      <c r="BA28" s="24"/>
      <c r="BB28" s="24"/>
      <c r="BC28" s="24"/>
      <c r="BD28" s="28"/>
      <c r="BE28" s="28"/>
      <c r="BF28" s="28"/>
      <c r="BG28" s="506"/>
      <c r="BH28" s="506"/>
      <c r="BI28" s="32"/>
      <c r="BJ28" s="30"/>
      <c r="BK28" s="30"/>
      <c r="BL28" s="24"/>
      <c r="BM28" s="24"/>
      <c r="BN28" s="24"/>
      <c r="BO28" s="28"/>
      <c r="BP28" s="28"/>
      <c r="BQ28" s="31"/>
    </row>
    <row r="29" spans="1:69" ht="12" customHeight="1">
      <c r="A29" s="453" t="e" cm="1">
        <f t="array" aca="1" ref="A29" ca="1">INDIRECT("'期'!"&amp;$A$32&amp;ROW())</f>
        <v>#N/A</v>
      </c>
      <c r="B29" s="454"/>
      <c r="C29" s="455" t="e">
        <f t="shared" ca="1" si="3"/>
        <v>#N/A</v>
      </c>
      <c r="D29" s="456"/>
      <c r="E29" s="64"/>
      <c r="F29" s="65"/>
      <c r="G29" s="64"/>
      <c r="H29" s="65"/>
      <c r="I29" s="457" t="str">
        <f t="shared" si="0"/>
        <v/>
      </c>
      <c r="J29" s="457"/>
      <c r="K29" s="412" t="str">
        <f t="shared" ca="1" si="1"/>
        <v/>
      </c>
      <c r="L29" s="412"/>
      <c r="M29" s="412" t="str">
        <f t="shared" ca="1" si="2"/>
        <v/>
      </c>
      <c r="N29" s="412"/>
      <c r="O29" s="458">
        <f t="shared" si="4"/>
        <v>0</v>
      </c>
      <c r="P29" s="459"/>
      <c r="Q29" s="458">
        <f t="shared" si="5"/>
        <v>0</v>
      </c>
      <c r="R29" s="459"/>
      <c r="S29" s="455" t="e">
        <f t="shared" ca="1" si="6"/>
        <v>#N/A</v>
      </c>
      <c r="T29" s="458"/>
      <c r="U29" s="124"/>
      <c r="V29" s="125"/>
      <c r="W29" s="133"/>
      <c r="X29" s="134"/>
      <c r="Y29" s="379"/>
      <c r="Z29" s="380"/>
      <c r="AA29" s="381"/>
      <c r="AB29" s="382"/>
      <c r="AC29" s="195"/>
      <c r="AD29" s="69"/>
      <c r="AE29" s="18"/>
      <c r="AF29" s="20"/>
      <c r="AG29" s="20"/>
      <c r="AH29" s="20"/>
      <c r="AI29" s="201"/>
      <c r="AJ29" s="201"/>
      <c r="AK29" s="201"/>
      <c r="AL29" s="201"/>
      <c r="AM29" s="201"/>
      <c r="AN29" s="201"/>
      <c r="AO29" s="201"/>
      <c r="AP29" s="201"/>
      <c r="AQ29" s="201"/>
      <c r="AR29" s="201"/>
      <c r="AS29" s="201"/>
      <c r="AT29" s="201"/>
      <c r="AU29" s="17"/>
      <c r="AV29" s="429" t="s">
        <v>28</v>
      </c>
      <c r="AW29" s="418"/>
      <c r="AX29" s="418" t="e">
        <f ca="1">AY39*AY47</f>
        <v>#N/A</v>
      </c>
      <c r="AY29" s="419"/>
      <c r="AZ29" s="421" t="s">
        <v>29</v>
      </c>
      <c r="BA29" s="422"/>
      <c r="BB29" s="425" t="s">
        <v>30</v>
      </c>
      <c r="BC29" s="422"/>
      <c r="BD29" s="425" t="s">
        <v>31</v>
      </c>
      <c r="BE29" s="427"/>
      <c r="BF29" s="24"/>
      <c r="BG29" s="429" t="s">
        <v>28</v>
      </c>
      <c r="BH29" s="418"/>
      <c r="BI29" s="418" t="e">
        <f ca="1">BJ39*BJ47</f>
        <v>#N/A</v>
      </c>
      <c r="BJ29" s="419"/>
      <c r="BK29" s="421" t="s">
        <v>29</v>
      </c>
      <c r="BL29" s="422"/>
      <c r="BM29" s="425" t="s">
        <v>30</v>
      </c>
      <c r="BN29" s="422"/>
      <c r="BO29" s="425" t="s">
        <v>31</v>
      </c>
      <c r="BP29" s="427"/>
    </row>
    <row r="30" spans="1:69" ht="12" customHeight="1">
      <c r="A30" s="507" t="e" cm="1">
        <f t="array" aca="1" ref="A30" ca="1">INDIRECT("'期'!"&amp;$A$32&amp;ROW())</f>
        <v>#N/A</v>
      </c>
      <c r="B30" s="508"/>
      <c r="C30" s="509" t="e">
        <f t="shared" ca="1" si="3"/>
        <v>#N/A</v>
      </c>
      <c r="D30" s="510"/>
      <c r="E30" s="66"/>
      <c r="F30" s="67"/>
      <c r="G30" s="66"/>
      <c r="H30" s="67"/>
      <c r="I30" s="511" t="str">
        <f t="shared" si="0"/>
        <v/>
      </c>
      <c r="J30" s="511"/>
      <c r="K30" s="512" t="str">
        <f t="shared" ca="1" si="1"/>
        <v/>
      </c>
      <c r="L30" s="512"/>
      <c r="M30" s="512" t="str">
        <f t="shared" ca="1" si="2"/>
        <v/>
      </c>
      <c r="N30" s="512"/>
      <c r="O30" s="458">
        <f t="shared" si="4"/>
        <v>0</v>
      </c>
      <c r="P30" s="459"/>
      <c r="Q30" s="515">
        <f t="shared" si="5"/>
        <v>0</v>
      </c>
      <c r="R30" s="516"/>
      <c r="S30" s="455" t="e">
        <f t="shared" ca="1" si="6"/>
        <v>#N/A</v>
      </c>
      <c r="T30" s="458"/>
      <c r="U30" s="127"/>
      <c r="V30" s="128"/>
      <c r="W30" s="135"/>
      <c r="X30" s="136"/>
      <c r="Y30" s="517"/>
      <c r="Z30" s="518"/>
      <c r="AA30" s="513"/>
      <c r="AB30" s="514"/>
      <c r="AC30" s="196"/>
      <c r="AD30" s="70"/>
      <c r="AE30" s="18"/>
      <c r="AF30" s="20"/>
      <c r="AG30" s="20"/>
      <c r="AH30" s="20"/>
      <c r="AI30" s="201"/>
      <c r="AJ30" s="201"/>
      <c r="AK30" s="201"/>
      <c r="AL30" s="201"/>
      <c r="AM30" s="201"/>
      <c r="AN30" s="201"/>
      <c r="AO30" s="201"/>
      <c r="AP30" s="201"/>
      <c r="AQ30" s="201"/>
      <c r="AR30" s="201"/>
      <c r="AS30" s="201"/>
      <c r="AT30" s="201"/>
      <c r="AU30" s="17"/>
      <c r="AV30" s="366"/>
      <c r="AW30" s="367"/>
      <c r="AX30" s="367"/>
      <c r="AY30" s="420"/>
      <c r="AZ30" s="423"/>
      <c r="BA30" s="424"/>
      <c r="BB30" s="426"/>
      <c r="BC30" s="424"/>
      <c r="BD30" s="426"/>
      <c r="BE30" s="428"/>
      <c r="BF30" s="25"/>
      <c r="BG30" s="366"/>
      <c r="BH30" s="367"/>
      <c r="BI30" s="367"/>
      <c r="BJ30" s="420"/>
      <c r="BK30" s="423"/>
      <c r="BL30" s="424"/>
      <c r="BM30" s="426"/>
      <c r="BN30" s="424"/>
      <c r="BO30" s="426"/>
      <c r="BP30" s="428"/>
    </row>
    <row r="31" spans="1:69" ht="12" customHeight="1">
      <c r="A31" s="530" t="s">
        <v>16</v>
      </c>
      <c r="B31" s="530"/>
      <c r="C31" s="531" t="e">
        <f ca="1">MAX(C4:D30)</f>
        <v>#N/A</v>
      </c>
      <c r="D31" s="531"/>
      <c r="E31" s="532">
        <f>SUM(E4:E30)+SUM(F4:F30)</f>
        <v>0</v>
      </c>
      <c r="F31" s="533"/>
      <c r="G31" s="532">
        <f>SUM(G4:G30)+SUM(H4:H30)</f>
        <v>0</v>
      </c>
      <c r="H31" s="533"/>
      <c r="I31" s="511">
        <f>IFERROR(G31/E31,0)</f>
        <v>0</v>
      </c>
      <c r="J31" s="511"/>
      <c r="K31" s="534">
        <f>O30-Q30</f>
        <v>0</v>
      </c>
      <c r="L31" s="535"/>
      <c r="M31" s="536" t="e">
        <f ca="1">G31/C31</f>
        <v>#N/A</v>
      </c>
      <c r="N31" s="537"/>
      <c r="O31" s="6" t="s">
        <v>27</v>
      </c>
      <c r="P31" s="6"/>
      <c r="Q31" s="6"/>
      <c r="R31" s="6"/>
      <c r="S31" s="6"/>
      <c r="T31" s="6"/>
      <c r="U31" s="71">
        <f>SUM(U4:U30)</f>
        <v>0</v>
      </c>
      <c r="V31" s="120">
        <f>SUM(V4:V30)</f>
        <v>0</v>
      </c>
      <c r="W31" s="121">
        <f>IFERROR(AVERAGE(W4:W30),0)</f>
        <v>0</v>
      </c>
      <c r="X31" s="121">
        <f>IFERROR(AVERAGE(X4:X30),0)</f>
        <v>0</v>
      </c>
      <c r="Y31" s="539"/>
      <c r="Z31" s="540"/>
      <c r="AA31" s="7"/>
      <c r="AB31" s="7"/>
      <c r="AC31" s="18"/>
      <c r="AD31" s="18"/>
      <c r="AE31" s="18"/>
      <c r="AF31" s="20"/>
      <c r="AG31" s="20"/>
      <c r="AH31" s="20"/>
      <c r="AI31" s="200"/>
      <c r="AJ31" s="200"/>
      <c r="AK31" s="200"/>
      <c r="AL31" s="200"/>
      <c r="AM31" s="200"/>
      <c r="AN31" s="200"/>
      <c r="AO31" s="200"/>
      <c r="AP31" s="200"/>
      <c r="AQ31" s="200"/>
      <c r="AR31" s="200"/>
      <c r="AS31" s="200"/>
      <c r="AT31" s="200"/>
      <c r="AU31" s="17"/>
      <c r="AV31" s="525" t="s">
        <v>32</v>
      </c>
      <c r="AW31" s="526"/>
      <c r="AX31" s="447">
        <f>SUM(G16:H21)</f>
        <v>0</v>
      </c>
      <c r="AY31" s="527"/>
      <c r="AZ31" s="369" t="s">
        <v>51</v>
      </c>
      <c r="BA31" s="520" t="e">
        <f>BA5</f>
        <v>#DIV/0!</v>
      </c>
      <c r="BB31" s="370" t="s">
        <v>51</v>
      </c>
      <c r="BC31" s="541" t="e">
        <f>BC5</f>
        <v>#DIV/0!</v>
      </c>
      <c r="BD31" s="370" t="s">
        <v>51</v>
      </c>
      <c r="BE31" s="523">
        <f>AT31</f>
        <v>0</v>
      </c>
      <c r="BF31" s="25"/>
      <c r="BG31" s="525" t="s">
        <v>32</v>
      </c>
      <c r="BH31" s="526"/>
      <c r="BI31" s="447">
        <f>SUM(G22:H28)</f>
        <v>0</v>
      </c>
      <c r="BJ31" s="527"/>
      <c r="BK31" s="369" t="s">
        <v>51</v>
      </c>
      <c r="BL31" s="522" t="e">
        <f>BA31</f>
        <v>#DIV/0!</v>
      </c>
      <c r="BM31" s="370" t="s">
        <v>51</v>
      </c>
      <c r="BN31" s="522" t="e">
        <f>BC31</f>
        <v>#DIV/0!</v>
      </c>
      <c r="BO31" s="370" t="s">
        <v>51</v>
      </c>
      <c r="BP31" s="523">
        <f>BE31</f>
        <v>0</v>
      </c>
    </row>
    <row r="32" spans="1:69" ht="12" customHeight="1">
      <c r="A32" s="137" t="e">
        <f ca="1">VLOOKUP(B32,支援効果集計!$D$4:$N$15,11,FALSE)</f>
        <v>#N/A</v>
      </c>
      <c r="B32" s="137" t="str">
        <f ca="1">RIGHT(CELL("filename",A1),LEN(CELL("filename",A1))-FIND("]",CELL("filename",A1)))</f>
        <v>R3.4</v>
      </c>
      <c r="Y32" s="18"/>
      <c r="Z32" s="18"/>
      <c r="AA32" s="18"/>
      <c r="AB32" s="18"/>
      <c r="AC32" s="18"/>
      <c r="AD32" s="18"/>
      <c r="AE32" s="18"/>
      <c r="AF32" s="20"/>
      <c r="AG32" s="20"/>
      <c r="AH32" s="20"/>
      <c r="AI32" s="20"/>
      <c r="AJ32" s="20"/>
      <c r="AK32" s="20"/>
      <c r="AL32" s="20"/>
      <c r="AM32" s="20"/>
      <c r="AN32" s="20"/>
      <c r="AO32" s="20"/>
      <c r="AP32" s="20"/>
      <c r="AQ32" s="20"/>
      <c r="AR32" s="20"/>
      <c r="AS32" s="20"/>
      <c r="AT32" s="20"/>
      <c r="AU32" s="17"/>
      <c r="AV32" s="423"/>
      <c r="AW32" s="424"/>
      <c r="AX32" s="449"/>
      <c r="AY32" s="528"/>
      <c r="AZ32" s="529"/>
      <c r="BA32" s="521"/>
      <c r="BB32" s="479"/>
      <c r="BC32" s="521"/>
      <c r="BD32" s="479"/>
      <c r="BE32" s="524"/>
      <c r="BF32" s="25"/>
      <c r="BG32" s="423"/>
      <c r="BH32" s="424"/>
      <c r="BI32" s="449"/>
      <c r="BJ32" s="528"/>
      <c r="BK32" s="529"/>
      <c r="BL32" s="521"/>
      <c r="BM32" s="479"/>
      <c r="BN32" s="521"/>
      <c r="BO32" s="479"/>
      <c r="BP32" s="524"/>
    </row>
    <row r="33" spans="1:69" ht="12" customHeight="1">
      <c r="A33" s="207"/>
      <c r="B33" s="208"/>
      <c r="C33" s="208"/>
      <c r="D33" s="209"/>
      <c r="E33" s="210"/>
      <c r="F33" s="208"/>
      <c r="G33" s="208"/>
      <c r="H33" s="208"/>
      <c r="I33" s="208"/>
      <c r="J33" s="208"/>
      <c r="K33" s="208"/>
      <c r="L33" s="211"/>
      <c r="M33" s="208"/>
      <c r="N33" s="208"/>
      <c r="O33" s="208"/>
      <c r="P33" s="208"/>
      <c r="Q33" s="208"/>
      <c r="R33" s="208"/>
      <c r="S33" s="208"/>
      <c r="T33" s="208"/>
      <c r="U33" s="208"/>
      <c r="V33" s="208"/>
      <c r="W33" s="212"/>
      <c r="X33" s="208"/>
      <c r="Y33" s="213"/>
      <c r="Z33" s="20"/>
      <c r="AA33" s="20"/>
      <c r="AB33" s="33"/>
      <c r="AC33" s="33"/>
      <c r="AD33" s="33"/>
      <c r="AE33" s="33"/>
      <c r="AF33" s="33"/>
      <c r="AG33" s="33"/>
      <c r="AH33" s="33"/>
      <c r="AI33" s="33"/>
      <c r="AJ33" s="33"/>
      <c r="AK33" s="33"/>
      <c r="AL33" s="33"/>
      <c r="AM33" s="33"/>
      <c r="AN33" s="33"/>
      <c r="AO33" s="33"/>
      <c r="AP33" s="16"/>
      <c r="AQ33" s="16"/>
      <c r="AR33" s="33"/>
      <c r="AS33" s="34"/>
      <c r="AT33" s="34"/>
      <c r="AU33" s="17"/>
      <c r="AV33" s="366" t="s">
        <v>33</v>
      </c>
      <c r="AW33" s="367"/>
      <c r="AX33" s="460" t="e">
        <f ca="1">AX29-AX31</f>
        <v>#N/A</v>
      </c>
      <c r="AY33" s="461"/>
      <c r="AZ33" s="366" t="s">
        <v>52</v>
      </c>
      <c r="BA33" s="445" t="e">
        <f>BL7</f>
        <v>#DIV/0!</v>
      </c>
      <c r="BB33" s="367" t="s">
        <v>52</v>
      </c>
      <c r="BC33" s="464" t="e">
        <f>BN7</f>
        <v>#DIV/0!</v>
      </c>
      <c r="BD33" s="367" t="s">
        <v>52</v>
      </c>
      <c r="BE33" s="444" t="e">
        <f>BP7</f>
        <v>#DIV/0!</v>
      </c>
      <c r="BF33" s="25"/>
      <c r="BG33" s="366" t="s">
        <v>33</v>
      </c>
      <c r="BH33" s="367"/>
      <c r="BI33" s="460" t="e">
        <f ca="1">BI29-BI31</f>
        <v>#N/A</v>
      </c>
      <c r="BJ33" s="461"/>
      <c r="BK33" s="366" t="s">
        <v>52</v>
      </c>
      <c r="BL33" s="445" t="e">
        <f>BL7</f>
        <v>#DIV/0!</v>
      </c>
      <c r="BM33" s="367" t="s">
        <v>52</v>
      </c>
      <c r="BN33" s="519" t="e">
        <f>BN7</f>
        <v>#DIV/0!</v>
      </c>
      <c r="BO33" s="367" t="s">
        <v>52</v>
      </c>
      <c r="BP33" s="444" t="e">
        <f>BP7</f>
        <v>#DIV/0!</v>
      </c>
    </row>
    <row r="34" spans="1:69" ht="12" customHeight="1">
      <c r="A34" s="538" t="s">
        <v>127</v>
      </c>
      <c r="B34" s="538"/>
      <c r="C34" s="538"/>
      <c r="D34" s="538"/>
      <c r="E34" s="538"/>
      <c r="F34" s="538"/>
      <c r="G34" s="538"/>
      <c r="H34" s="565">
        <f>支援効果集計!C18</f>
        <v>0</v>
      </c>
      <c r="I34" s="566"/>
      <c r="J34" s="566"/>
      <c r="K34" s="566"/>
      <c r="L34" s="566"/>
      <c r="M34" s="566"/>
      <c r="N34" s="566"/>
      <c r="O34" s="566"/>
      <c r="P34" s="566"/>
      <c r="Q34" s="566"/>
      <c r="R34" s="566"/>
      <c r="S34" s="566"/>
      <c r="T34" s="566"/>
      <c r="U34" s="567"/>
      <c r="V34" s="228"/>
      <c r="W34" s="228"/>
      <c r="X34" s="228"/>
      <c r="Y34" s="228"/>
      <c r="Z34" s="228"/>
      <c r="AA34" s="228"/>
      <c r="AB34" s="228"/>
      <c r="AC34" s="228"/>
      <c r="AD34" s="228"/>
      <c r="AE34" s="228"/>
      <c r="AF34" s="228"/>
      <c r="AG34" s="228"/>
      <c r="AH34" s="228"/>
      <c r="AI34" s="228"/>
      <c r="AJ34" s="228"/>
      <c r="AK34" s="228"/>
      <c r="AL34" s="216"/>
      <c r="AM34" s="201"/>
      <c r="AN34" s="221"/>
      <c r="AO34" s="221"/>
      <c r="AP34" s="221"/>
      <c r="AQ34" s="221"/>
      <c r="AR34" s="221"/>
      <c r="AS34" s="221"/>
      <c r="AT34" s="221"/>
      <c r="AU34" s="17"/>
      <c r="AV34" s="366"/>
      <c r="AW34" s="367"/>
      <c r="AX34" s="426"/>
      <c r="AY34" s="462"/>
      <c r="AZ34" s="366"/>
      <c r="BA34" s="445"/>
      <c r="BB34" s="367"/>
      <c r="BC34" s="464"/>
      <c r="BD34" s="367"/>
      <c r="BE34" s="444"/>
      <c r="BF34" s="24"/>
      <c r="BG34" s="366"/>
      <c r="BH34" s="367"/>
      <c r="BI34" s="426"/>
      <c r="BJ34" s="462"/>
      <c r="BK34" s="366"/>
      <c r="BL34" s="445"/>
      <c r="BM34" s="367"/>
      <c r="BN34" s="519"/>
      <c r="BO34" s="367"/>
      <c r="BP34" s="444"/>
    </row>
    <row r="35" spans="1:69" ht="12" customHeight="1">
      <c r="A35" s="538"/>
      <c r="B35" s="538"/>
      <c r="C35" s="538"/>
      <c r="D35" s="538"/>
      <c r="E35" s="538"/>
      <c r="F35" s="538"/>
      <c r="G35" s="538"/>
      <c r="H35" s="568"/>
      <c r="I35" s="569"/>
      <c r="J35" s="569"/>
      <c r="K35" s="569"/>
      <c r="L35" s="569"/>
      <c r="M35" s="569"/>
      <c r="N35" s="569"/>
      <c r="O35" s="569"/>
      <c r="P35" s="569"/>
      <c r="Q35" s="569"/>
      <c r="R35" s="569"/>
      <c r="S35" s="569"/>
      <c r="T35" s="569"/>
      <c r="U35" s="570"/>
      <c r="V35" s="228"/>
      <c r="W35" s="228"/>
      <c r="X35" s="228"/>
      <c r="Y35" s="228"/>
      <c r="Z35" s="228"/>
      <c r="AA35" s="228"/>
      <c r="AB35" s="228"/>
      <c r="AC35" s="228"/>
      <c r="AD35" s="228"/>
      <c r="AE35" s="228"/>
      <c r="AF35" s="228"/>
      <c r="AG35" s="228"/>
      <c r="AH35" s="228"/>
      <c r="AI35" s="228"/>
      <c r="AJ35" s="228"/>
      <c r="AK35" s="228"/>
      <c r="AL35" s="216"/>
      <c r="AM35" s="201"/>
      <c r="AN35" s="221"/>
      <c r="AO35" s="221"/>
      <c r="AP35" s="221"/>
      <c r="AQ35" s="221"/>
      <c r="AR35" s="221"/>
      <c r="AS35" s="221"/>
      <c r="AT35" s="221"/>
      <c r="AU35" s="17"/>
      <c r="AV35" s="366" t="s">
        <v>34</v>
      </c>
      <c r="AW35" s="367"/>
      <c r="AX35" s="447" t="e">
        <f ca="1">C31-12</f>
        <v>#N/A</v>
      </c>
      <c r="AY35" s="448"/>
      <c r="AZ35" s="366" t="s">
        <v>53</v>
      </c>
      <c r="BA35" s="452" t="e">
        <f>AVERAGE(G16:H21)*2</f>
        <v>#DIV/0!</v>
      </c>
      <c r="BB35" s="367" t="s">
        <v>53</v>
      </c>
      <c r="BC35" s="415" t="e">
        <f>AVERAGE(I16:J21)</f>
        <v>#DIV/0!</v>
      </c>
      <c r="BD35" s="367" t="s">
        <v>53</v>
      </c>
      <c r="BE35" s="417" t="e">
        <f>SUM(U16:V21)/AX31</f>
        <v>#DIV/0!</v>
      </c>
      <c r="BF35" s="25"/>
      <c r="BG35" s="366" t="s">
        <v>34</v>
      </c>
      <c r="BH35" s="367"/>
      <c r="BI35" s="447" t="e">
        <f ca="1">C31-18</f>
        <v>#N/A</v>
      </c>
      <c r="BJ35" s="448"/>
      <c r="BK35" s="544" t="s">
        <v>55</v>
      </c>
      <c r="BL35" s="546" t="e">
        <f>BA35</f>
        <v>#DIV/0!</v>
      </c>
      <c r="BM35" s="548" t="s">
        <v>55</v>
      </c>
      <c r="BN35" s="550" t="e">
        <f>BC35</f>
        <v>#DIV/0!</v>
      </c>
      <c r="BO35" s="548" t="s">
        <v>55</v>
      </c>
      <c r="BP35" s="542" t="e">
        <f>BE35</f>
        <v>#DIV/0!</v>
      </c>
    </row>
    <row r="36" spans="1:69" ht="12" customHeight="1">
      <c r="A36" s="217"/>
      <c r="B36" s="571" t="s">
        <v>131</v>
      </c>
      <c r="C36" s="571"/>
      <c r="D36" s="571"/>
      <c r="E36" s="571"/>
      <c r="F36" s="223"/>
      <c r="G36" s="223"/>
      <c r="H36" s="223"/>
      <c r="I36" s="223"/>
      <c r="J36" s="223"/>
      <c r="K36" s="223"/>
      <c r="L36" s="217"/>
      <c r="M36" s="223"/>
      <c r="N36" s="223"/>
      <c r="O36" s="218"/>
      <c r="P36" s="223"/>
      <c r="Q36" s="223"/>
      <c r="R36" s="223"/>
      <c r="S36" s="223"/>
      <c r="T36" s="223"/>
      <c r="U36" s="224"/>
      <c r="V36" s="220"/>
      <c r="W36" s="220"/>
      <c r="X36" s="220"/>
      <c r="Y36" s="215"/>
      <c r="Z36" s="201"/>
      <c r="AA36" s="216"/>
      <c r="AB36" s="201"/>
      <c r="AC36" s="221"/>
      <c r="AD36" s="221"/>
      <c r="AE36" s="221"/>
      <c r="AF36" s="221"/>
      <c r="AG36" s="221"/>
      <c r="AH36" s="221"/>
      <c r="AI36" s="221"/>
      <c r="AJ36" s="215"/>
      <c r="AK36" s="201"/>
      <c r="AL36" s="216"/>
      <c r="AM36" s="201"/>
      <c r="AN36" s="221"/>
      <c r="AO36" s="221"/>
      <c r="AP36" s="221"/>
      <c r="AQ36" s="221"/>
      <c r="AR36" s="221"/>
      <c r="AS36" s="221"/>
      <c r="AT36" s="221"/>
      <c r="AU36" s="18"/>
      <c r="AV36" s="366"/>
      <c r="AW36" s="367"/>
      <c r="AX36" s="449"/>
      <c r="AY36" s="450"/>
      <c r="AZ36" s="366"/>
      <c r="BA36" s="452"/>
      <c r="BB36" s="367"/>
      <c r="BC36" s="416"/>
      <c r="BD36" s="367"/>
      <c r="BE36" s="417"/>
      <c r="BF36" s="25"/>
      <c r="BG36" s="366"/>
      <c r="BH36" s="367"/>
      <c r="BI36" s="449"/>
      <c r="BJ36" s="450"/>
      <c r="BK36" s="545"/>
      <c r="BL36" s="547"/>
      <c r="BM36" s="549"/>
      <c r="BN36" s="551"/>
      <c r="BO36" s="549"/>
      <c r="BP36" s="543"/>
    </row>
    <row r="37" spans="1:69" ht="12" customHeight="1" thickBot="1">
      <c r="A37" s="217"/>
      <c r="B37" s="571"/>
      <c r="C37" s="571"/>
      <c r="D37" s="571"/>
      <c r="E37" s="571"/>
      <c r="F37" s="223"/>
      <c r="G37" s="223"/>
      <c r="H37" s="223"/>
      <c r="I37" s="223"/>
      <c r="J37" s="223"/>
      <c r="K37" s="223"/>
      <c r="L37" s="563" t="s">
        <v>136</v>
      </c>
      <c r="M37" s="563"/>
      <c r="N37" s="563"/>
      <c r="O37" s="218"/>
      <c r="P37" s="223"/>
      <c r="Q37" s="571" t="s">
        <v>146</v>
      </c>
      <c r="R37" s="571"/>
      <c r="S37" s="571"/>
      <c r="T37" s="571"/>
      <c r="X37" s="36"/>
      <c r="Y37" s="215"/>
      <c r="Z37" s="201"/>
      <c r="AA37" s="216"/>
      <c r="AB37" s="201"/>
      <c r="AC37" s="221"/>
      <c r="AD37" s="221"/>
      <c r="AE37" s="221"/>
      <c r="AF37" s="221"/>
      <c r="AG37" s="221"/>
      <c r="AH37" s="221"/>
      <c r="AI37" s="221"/>
      <c r="AJ37" s="215"/>
      <c r="AK37" s="201"/>
      <c r="AL37" s="216"/>
      <c r="AM37" s="201"/>
      <c r="AN37" s="221"/>
      <c r="AO37" s="221"/>
      <c r="AP37" s="221"/>
      <c r="AQ37" s="221"/>
      <c r="AR37" s="221"/>
      <c r="AS37" s="221"/>
      <c r="AT37" s="221"/>
      <c r="AU37" s="33"/>
      <c r="AV37" s="368" t="s">
        <v>50</v>
      </c>
      <c r="AW37" s="367"/>
      <c r="AX37" s="465" t="e">
        <f ca="1">AX33/AX35</f>
        <v>#N/A</v>
      </c>
      <c r="AY37" s="466"/>
      <c r="AZ37" s="366" t="s">
        <v>54</v>
      </c>
      <c r="BA37" s="446" t="e">
        <f>BL37</f>
        <v>#DIV/0!</v>
      </c>
      <c r="BB37" s="367" t="s">
        <v>54</v>
      </c>
      <c r="BC37" s="446" t="e">
        <f>BN37</f>
        <v>#DIV/0!</v>
      </c>
      <c r="BD37" s="367" t="s">
        <v>54</v>
      </c>
      <c r="BE37" s="444" t="e">
        <f>BP37</f>
        <v>#DIV/0!</v>
      </c>
      <c r="BF37" s="25"/>
      <c r="BG37" s="368" t="s">
        <v>50</v>
      </c>
      <c r="BH37" s="367"/>
      <c r="BI37" s="465" t="e">
        <f ca="1">BI33/BI35</f>
        <v>#N/A</v>
      </c>
      <c r="BJ37" s="466"/>
      <c r="BK37" s="366" t="s">
        <v>54</v>
      </c>
      <c r="BL37" s="452" t="e">
        <f>AVERAGE(G22:H28)*2</f>
        <v>#DIV/0!</v>
      </c>
      <c r="BM37" s="367" t="s">
        <v>54</v>
      </c>
      <c r="BN37" s="554" t="e">
        <f>AVERAGE(I22:J28)</f>
        <v>#DIV/0!</v>
      </c>
      <c r="BO37" s="367" t="s">
        <v>54</v>
      </c>
      <c r="BP37" s="417" t="e">
        <f>SUM(U22:V28)/BI31</f>
        <v>#DIV/0!</v>
      </c>
    </row>
    <row r="38" spans="1:69" ht="12" customHeight="1" thickBot="1">
      <c r="A38" s="217"/>
      <c r="B38" s="587" t="s">
        <v>128</v>
      </c>
      <c r="C38" s="578" t="str">
        <f>IF(支援効果集計!E19=0,"",支援効果集計!E19)</f>
        <v/>
      </c>
      <c r="D38" s="578"/>
      <c r="E38" s="578"/>
      <c r="F38" s="578"/>
      <c r="G38" s="578"/>
      <c r="H38" s="578"/>
      <c r="I38" s="578"/>
      <c r="J38" s="581" t="str">
        <f>IF(支援効果集計!H19=0,"",支援効果集計!H19)</f>
        <v/>
      </c>
      <c r="K38" s="582"/>
      <c r="L38" s="564">
        <v>10</v>
      </c>
      <c r="M38" s="564"/>
      <c r="N38" s="556" t="s">
        <v>132</v>
      </c>
      <c r="O38" s="218"/>
      <c r="P38" s="223"/>
      <c r="Q38" s="571"/>
      <c r="R38" s="571"/>
      <c r="S38" s="571"/>
      <c r="T38" s="571"/>
      <c r="V38" s="280" t="s">
        <v>147</v>
      </c>
      <c r="Y38" s="279" t="s">
        <v>148</v>
      </c>
      <c r="Z38" s="215"/>
      <c r="AA38" s="201"/>
      <c r="AB38" s="279" t="s">
        <v>149</v>
      </c>
      <c r="AC38" s="201"/>
      <c r="AD38" s="221"/>
      <c r="AE38" s="221"/>
      <c r="AF38" s="221"/>
      <c r="AG38" s="221"/>
      <c r="AH38" s="221"/>
      <c r="AI38" s="221"/>
      <c r="AJ38" s="215"/>
      <c r="AK38" s="201"/>
      <c r="AL38" s="216"/>
      <c r="AM38" s="201"/>
      <c r="AN38" s="221"/>
      <c r="AO38" s="221"/>
      <c r="AP38" s="221"/>
      <c r="AQ38" s="221"/>
      <c r="AR38" s="221"/>
      <c r="AS38" s="221"/>
      <c r="AT38" s="221"/>
      <c r="AU38" s="33"/>
      <c r="AV38" s="369"/>
      <c r="AW38" s="370"/>
      <c r="AX38" s="467"/>
      <c r="AY38" s="468"/>
      <c r="AZ38" s="471"/>
      <c r="BA38" s="472"/>
      <c r="BB38" s="469"/>
      <c r="BC38" s="472"/>
      <c r="BD38" s="469"/>
      <c r="BE38" s="470"/>
      <c r="BF38" s="25"/>
      <c r="BG38" s="369"/>
      <c r="BH38" s="370"/>
      <c r="BI38" s="467"/>
      <c r="BJ38" s="468"/>
      <c r="BK38" s="471"/>
      <c r="BL38" s="553"/>
      <c r="BM38" s="469"/>
      <c r="BN38" s="555"/>
      <c r="BO38" s="469"/>
      <c r="BP38" s="552"/>
    </row>
    <row r="39" spans="1:69" ht="12" customHeight="1">
      <c r="A39" s="217"/>
      <c r="B39" s="588"/>
      <c r="C39" s="579"/>
      <c r="D39" s="579"/>
      <c r="E39" s="579"/>
      <c r="F39" s="579"/>
      <c r="G39" s="579"/>
      <c r="H39" s="579"/>
      <c r="I39" s="579"/>
      <c r="J39" s="583"/>
      <c r="K39" s="584"/>
      <c r="L39" s="564"/>
      <c r="M39" s="564"/>
      <c r="N39" s="556"/>
      <c r="O39" s="218"/>
      <c r="P39" s="223"/>
      <c r="R39" s="557"/>
      <c r="S39" s="558"/>
      <c r="T39" s="561" t="s">
        <v>132</v>
      </c>
      <c r="U39" s="223"/>
      <c r="V39" s="557"/>
      <c r="W39" s="558"/>
      <c r="X39" s="561" t="s">
        <v>132</v>
      </c>
      <c r="Y39" s="557"/>
      <c r="Z39" s="558"/>
      <c r="AA39" s="561" t="s">
        <v>132</v>
      </c>
      <c r="AB39" s="557"/>
      <c r="AC39" s="558"/>
      <c r="AD39" s="561" t="s">
        <v>132</v>
      </c>
      <c r="AE39" s="221"/>
      <c r="AF39" s="221"/>
      <c r="AG39" s="221"/>
      <c r="AH39" s="221"/>
      <c r="AI39" s="221"/>
      <c r="AJ39" s="215"/>
      <c r="AK39" s="201"/>
      <c r="AL39" s="216"/>
      <c r="AM39" s="201"/>
      <c r="AN39" s="221"/>
      <c r="AO39" s="221"/>
      <c r="AP39" s="221"/>
      <c r="AQ39" s="221"/>
      <c r="AR39" s="221"/>
      <c r="AS39" s="221"/>
      <c r="AT39" s="221"/>
      <c r="AU39" s="33"/>
      <c r="AV39" s="429" t="s">
        <v>35</v>
      </c>
      <c r="AW39" s="418"/>
      <c r="AX39" s="418"/>
      <c r="AY39" s="418" t="e">
        <f ca="1">AY13</f>
        <v>#N/A</v>
      </c>
      <c r="AZ39" s="479"/>
      <c r="BA39" s="479" t="s">
        <v>36</v>
      </c>
      <c r="BB39" s="479"/>
      <c r="BC39" s="479"/>
      <c r="BD39" s="474">
        <v>1.66</v>
      </c>
      <c r="BE39" s="475"/>
      <c r="BF39" s="24"/>
      <c r="BG39" s="429" t="s">
        <v>35</v>
      </c>
      <c r="BH39" s="418"/>
      <c r="BI39" s="418"/>
      <c r="BJ39" s="418" t="e">
        <f ca="1">AY13</f>
        <v>#N/A</v>
      </c>
      <c r="BK39" s="479"/>
      <c r="BL39" s="479" t="s">
        <v>36</v>
      </c>
      <c r="BM39" s="479"/>
      <c r="BN39" s="479"/>
      <c r="BO39" s="474">
        <v>1.66</v>
      </c>
      <c r="BP39" s="475"/>
    </row>
    <row r="40" spans="1:69" ht="12" customHeight="1">
      <c r="A40" s="217"/>
      <c r="B40" s="588" t="s">
        <v>129</v>
      </c>
      <c r="C40" s="579" t="str">
        <f>IF(支援効果集計!E20=0,"",支援効果集計!E20)</f>
        <v/>
      </c>
      <c r="D40" s="579"/>
      <c r="E40" s="579"/>
      <c r="F40" s="579"/>
      <c r="G40" s="579"/>
      <c r="H40" s="579"/>
      <c r="I40" s="579"/>
      <c r="J40" s="583" t="str">
        <f>IF(支援効果集計!H20=0,"",支援効果集計!H20)</f>
        <v/>
      </c>
      <c r="K40" s="584"/>
      <c r="L40" s="564">
        <v>12</v>
      </c>
      <c r="M40" s="564"/>
      <c r="N40" s="556" t="s">
        <v>132</v>
      </c>
      <c r="O40" s="218"/>
      <c r="P40" s="223"/>
      <c r="R40" s="559"/>
      <c r="S40" s="560"/>
      <c r="T40" s="562"/>
      <c r="U40" s="223"/>
      <c r="V40" s="559"/>
      <c r="W40" s="560"/>
      <c r="X40" s="562"/>
      <c r="Y40" s="559"/>
      <c r="Z40" s="560"/>
      <c r="AA40" s="562"/>
      <c r="AB40" s="559"/>
      <c r="AC40" s="560"/>
      <c r="AD40" s="562"/>
      <c r="AE40" s="221"/>
      <c r="AF40" s="221"/>
      <c r="AG40" s="221"/>
      <c r="AH40" s="221"/>
      <c r="AI40" s="221"/>
      <c r="AJ40" s="215"/>
      <c r="AK40" s="201"/>
      <c r="AL40" s="216"/>
      <c r="AM40" s="201"/>
      <c r="AN40" s="221"/>
      <c r="AO40" s="221"/>
      <c r="AP40" s="221"/>
      <c r="AQ40" s="221"/>
      <c r="AR40" s="221"/>
      <c r="AS40" s="221"/>
      <c r="AT40" s="221"/>
      <c r="AU40" s="33"/>
      <c r="AV40" s="366"/>
      <c r="AW40" s="367"/>
      <c r="AX40" s="367"/>
      <c r="AY40" s="367"/>
      <c r="AZ40" s="367"/>
      <c r="BA40" s="367"/>
      <c r="BB40" s="367"/>
      <c r="BC40" s="367"/>
      <c r="BD40" s="476"/>
      <c r="BE40" s="477"/>
      <c r="BF40" s="24"/>
      <c r="BG40" s="366"/>
      <c r="BH40" s="367"/>
      <c r="BI40" s="367"/>
      <c r="BJ40" s="367"/>
      <c r="BK40" s="367"/>
      <c r="BL40" s="367"/>
      <c r="BM40" s="367"/>
      <c r="BN40" s="367"/>
      <c r="BO40" s="476"/>
      <c r="BP40" s="477"/>
    </row>
    <row r="41" spans="1:69" ht="12" customHeight="1">
      <c r="A41" s="217"/>
      <c r="B41" s="588"/>
      <c r="C41" s="579"/>
      <c r="D41" s="579"/>
      <c r="E41" s="579"/>
      <c r="F41" s="579"/>
      <c r="G41" s="579"/>
      <c r="H41" s="579"/>
      <c r="I41" s="579"/>
      <c r="J41" s="583"/>
      <c r="K41" s="584"/>
      <c r="L41" s="564"/>
      <c r="M41" s="564"/>
      <c r="N41" s="556"/>
      <c r="O41" s="218"/>
      <c r="P41" s="223"/>
      <c r="Q41" s="223"/>
      <c r="R41" s="223"/>
      <c r="S41" s="223"/>
      <c r="T41" s="223"/>
      <c r="U41" s="225"/>
      <c r="V41" s="225"/>
      <c r="W41" s="225"/>
      <c r="X41" s="225"/>
      <c r="Y41" s="215"/>
      <c r="Z41" s="201"/>
      <c r="AA41" s="216"/>
      <c r="AB41" s="201"/>
      <c r="AC41" s="221"/>
      <c r="AD41" s="221"/>
      <c r="AE41" s="221"/>
      <c r="AF41" s="221"/>
      <c r="AG41" s="221"/>
      <c r="AH41" s="221"/>
      <c r="AI41" s="221"/>
      <c r="AJ41" s="215"/>
      <c r="AK41" s="201"/>
      <c r="AL41" s="216"/>
      <c r="AM41" s="201"/>
      <c r="AN41" s="221"/>
      <c r="AO41" s="221"/>
      <c r="AP41" s="221"/>
      <c r="AQ41" s="221"/>
      <c r="AR41" s="221"/>
      <c r="AS41" s="221"/>
      <c r="AT41" s="221"/>
      <c r="AU41" s="33"/>
      <c r="AV41" s="366" t="s">
        <v>37</v>
      </c>
      <c r="AW41" s="367"/>
      <c r="AX41" s="367"/>
      <c r="AY41" s="484">
        <v>10</v>
      </c>
      <c r="AZ41" s="484"/>
      <c r="BA41" s="367" t="s">
        <v>38</v>
      </c>
      <c r="BB41" s="367"/>
      <c r="BC41" s="367"/>
      <c r="BD41" s="485" t="e">
        <f>AX31/12/AVERAGE(W16:X21)</f>
        <v>#DIV/0!</v>
      </c>
      <c r="BE41" s="486"/>
      <c r="BF41" s="26"/>
      <c r="BG41" s="366" t="s">
        <v>37</v>
      </c>
      <c r="BH41" s="367"/>
      <c r="BI41" s="367"/>
      <c r="BJ41" s="484">
        <v>10</v>
      </c>
      <c r="BK41" s="484"/>
      <c r="BL41" s="367" t="s">
        <v>38</v>
      </c>
      <c r="BM41" s="367"/>
      <c r="BN41" s="367"/>
      <c r="BO41" s="485" t="e">
        <f>BI31/12/AVERAGE(W22:X28)</f>
        <v>#DIV/0!</v>
      </c>
      <c r="BP41" s="486"/>
    </row>
    <row r="42" spans="1:69" ht="12" customHeight="1">
      <c r="A42" s="217"/>
      <c r="B42" s="588" t="s">
        <v>130</v>
      </c>
      <c r="C42" s="579" t="str">
        <f>IF(支援効果集計!E21=0,"",支援効果集計!E21)</f>
        <v/>
      </c>
      <c r="D42" s="579"/>
      <c r="E42" s="579"/>
      <c r="F42" s="579"/>
      <c r="G42" s="579"/>
      <c r="H42" s="579"/>
      <c r="I42" s="579"/>
      <c r="J42" s="583" t="str">
        <f>IF(支援効果集計!H21=0,"",支援効果集計!H21)</f>
        <v/>
      </c>
      <c r="K42" s="584"/>
      <c r="L42" s="564">
        <v>18</v>
      </c>
      <c r="M42" s="564"/>
      <c r="N42" s="556" t="s">
        <v>132</v>
      </c>
      <c r="O42" s="218"/>
      <c r="P42" s="223"/>
      <c r="Q42" s="281" t="s">
        <v>150</v>
      </c>
      <c r="R42" s="572"/>
      <c r="S42" s="573"/>
      <c r="T42" s="573"/>
      <c r="U42" s="573"/>
      <c r="V42" s="573"/>
      <c r="W42" s="573"/>
      <c r="X42" s="573"/>
      <c r="Y42" s="573"/>
      <c r="Z42" s="573"/>
      <c r="AA42" s="573"/>
      <c r="AB42" s="573"/>
      <c r="AC42" s="573"/>
      <c r="AD42" s="574"/>
      <c r="AF42" s="221"/>
      <c r="AG42" s="221"/>
      <c r="AH42" s="221"/>
      <c r="AI42" s="221"/>
      <c r="AJ42" s="215"/>
      <c r="AK42" s="201"/>
      <c r="AL42" s="216"/>
      <c r="AM42" s="201"/>
      <c r="AN42" s="221"/>
      <c r="AO42" s="221"/>
      <c r="AP42" s="221"/>
      <c r="AQ42" s="221"/>
      <c r="AR42" s="221"/>
      <c r="AS42" s="221"/>
      <c r="AT42" s="221"/>
      <c r="AU42" s="33"/>
      <c r="AV42" s="366"/>
      <c r="AW42" s="367"/>
      <c r="AX42" s="367"/>
      <c r="AY42" s="484"/>
      <c r="AZ42" s="484"/>
      <c r="BA42" s="367"/>
      <c r="BB42" s="367"/>
      <c r="BC42" s="367"/>
      <c r="BD42" s="485"/>
      <c r="BE42" s="486"/>
      <c r="BF42" s="26"/>
      <c r="BG42" s="366"/>
      <c r="BH42" s="367"/>
      <c r="BI42" s="367"/>
      <c r="BJ42" s="484"/>
      <c r="BK42" s="484"/>
      <c r="BL42" s="367"/>
      <c r="BM42" s="367"/>
      <c r="BN42" s="367"/>
      <c r="BO42" s="485"/>
      <c r="BP42" s="486"/>
    </row>
    <row r="43" spans="1:69" ht="12" customHeight="1" thickBot="1">
      <c r="A43" s="217"/>
      <c r="B43" s="589"/>
      <c r="C43" s="580"/>
      <c r="D43" s="580"/>
      <c r="E43" s="580"/>
      <c r="F43" s="580"/>
      <c r="G43" s="580"/>
      <c r="H43" s="580"/>
      <c r="I43" s="580"/>
      <c r="J43" s="585"/>
      <c r="K43" s="586"/>
      <c r="L43" s="564"/>
      <c r="M43" s="564"/>
      <c r="N43" s="556"/>
      <c r="O43" s="218"/>
      <c r="P43" s="223"/>
      <c r="Q43" s="223"/>
      <c r="R43" s="575"/>
      <c r="S43" s="576"/>
      <c r="T43" s="576"/>
      <c r="U43" s="576"/>
      <c r="V43" s="576"/>
      <c r="W43" s="576"/>
      <c r="X43" s="576"/>
      <c r="Y43" s="576"/>
      <c r="Z43" s="576"/>
      <c r="AA43" s="576"/>
      <c r="AB43" s="576"/>
      <c r="AC43" s="576"/>
      <c r="AD43" s="577"/>
      <c r="AF43" s="221"/>
      <c r="AG43" s="221"/>
      <c r="AH43" s="221"/>
      <c r="AI43" s="221"/>
      <c r="AJ43" s="215"/>
      <c r="AK43" s="201"/>
      <c r="AL43" s="216"/>
      <c r="AM43" s="201"/>
      <c r="AN43" s="221"/>
      <c r="AO43" s="221"/>
      <c r="AP43" s="221"/>
      <c r="AQ43" s="221"/>
      <c r="AR43" s="221"/>
      <c r="AS43" s="221"/>
      <c r="AT43" s="221"/>
      <c r="AU43" s="33"/>
      <c r="AV43" s="366" t="s">
        <v>58</v>
      </c>
      <c r="AW43" s="367"/>
      <c r="AX43" s="367"/>
      <c r="AY43" s="367" t="e">
        <f ca="1">AY41-AY39</f>
        <v>#N/A</v>
      </c>
      <c r="AZ43" s="367"/>
      <c r="BA43" s="367" t="s">
        <v>39</v>
      </c>
      <c r="BB43" s="367"/>
      <c r="BC43" s="367"/>
      <c r="BD43" s="465" t="e">
        <f>BD41-BD39</f>
        <v>#DIV/0!</v>
      </c>
      <c r="BE43" s="489"/>
      <c r="BF43" s="24"/>
      <c r="BG43" s="366" t="s">
        <v>58</v>
      </c>
      <c r="BH43" s="367"/>
      <c r="BI43" s="367"/>
      <c r="BJ43" s="367" t="e">
        <f ca="1">BJ41-BJ39</f>
        <v>#N/A</v>
      </c>
      <c r="BK43" s="367"/>
      <c r="BL43" s="367" t="s">
        <v>39</v>
      </c>
      <c r="BM43" s="367"/>
      <c r="BN43" s="367"/>
      <c r="BO43" s="465" t="e">
        <f>BO41-BO39</f>
        <v>#DIV/0!</v>
      </c>
      <c r="BP43" s="489"/>
    </row>
    <row r="44" spans="1:69" ht="12" customHeight="1">
      <c r="A44" s="217"/>
      <c r="B44" s="222"/>
      <c r="C44" s="222"/>
      <c r="D44" s="222"/>
      <c r="E44" s="222"/>
      <c r="F44" s="223"/>
      <c r="G44" s="223"/>
      <c r="H44" s="223"/>
      <c r="I44" s="223"/>
      <c r="J44" s="223"/>
      <c r="K44" s="223"/>
      <c r="L44" s="217"/>
      <c r="M44" s="223"/>
      <c r="N44" s="223"/>
      <c r="O44" s="218"/>
      <c r="P44" s="223"/>
      <c r="Q44" s="223"/>
      <c r="R44" s="223"/>
      <c r="S44" s="223"/>
      <c r="T44" s="223"/>
      <c r="U44" s="220"/>
      <c r="V44" s="214"/>
      <c r="W44" s="226"/>
      <c r="X44" s="226"/>
      <c r="Y44" s="215"/>
      <c r="Z44" s="201"/>
      <c r="AA44" s="216"/>
      <c r="AB44" s="201"/>
      <c r="AC44" s="221"/>
      <c r="AD44" s="221"/>
      <c r="AE44" s="221"/>
      <c r="AF44" s="221"/>
      <c r="AG44" s="221"/>
      <c r="AH44" s="221"/>
      <c r="AI44" s="221"/>
      <c r="AJ44" s="215"/>
      <c r="AK44" s="201"/>
      <c r="AL44" s="216"/>
      <c r="AM44" s="201"/>
      <c r="AN44" s="221"/>
      <c r="AO44" s="221"/>
      <c r="AP44" s="221"/>
      <c r="AQ44" s="221"/>
      <c r="AR44" s="221"/>
      <c r="AS44" s="221"/>
      <c r="AT44" s="221"/>
      <c r="AU44" s="33"/>
      <c r="AV44" s="366"/>
      <c r="AW44" s="367"/>
      <c r="AX44" s="367"/>
      <c r="AY44" s="367"/>
      <c r="AZ44" s="367"/>
      <c r="BA44" s="367"/>
      <c r="BB44" s="367"/>
      <c r="BC44" s="367"/>
      <c r="BD44" s="465"/>
      <c r="BE44" s="489"/>
      <c r="BF44" s="24"/>
      <c r="BG44" s="366"/>
      <c r="BH44" s="367"/>
      <c r="BI44" s="367"/>
      <c r="BJ44" s="367"/>
      <c r="BK44" s="367"/>
      <c r="BL44" s="367"/>
      <c r="BM44" s="367"/>
      <c r="BN44" s="367"/>
      <c r="BO44" s="465"/>
      <c r="BP44" s="489"/>
    </row>
    <row r="45" spans="1:69" s="18" customFormat="1" ht="12" customHeight="1">
      <c r="A45" s="59"/>
      <c r="B45" s="35"/>
      <c r="C45" s="35"/>
      <c r="D45" s="35"/>
      <c r="L45" s="35"/>
      <c r="M45" s="59"/>
      <c r="N45" s="35"/>
      <c r="O45" s="35"/>
      <c r="P45" s="35"/>
      <c r="Q45" s="35"/>
      <c r="R45" s="35"/>
      <c r="S45" s="35"/>
      <c r="T45" s="35"/>
      <c r="U45" s="220"/>
      <c r="V45" s="214"/>
      <c r="W45" s="35"/>
      <c r="X45" s="35"/>
      <c r="Y45" s="215"/>
      <c r="Z45" s="201"/>
      <c r="AA45" s="216"/>
      <c r="AB45" s="201"/>
      <c r="AC45" s="221"/>
      <c r="AD45" s="221"/>
      <c r="AE45" s="221"/>
      <c r="AF45" s="221"/>
      <c r="AG45" s="221"/>
      <c r="AH45" s="221"/>
      <c r="AI45" s="221"/>
      <c r="AJ45" s="215"/>
      <c r="AK45" s="201"/>
      <c r="AL45" s="216"/>
      <c r="AM45" s="201"/>
      <c r="AN45" s="221"/>
      <c r="AO45" s="221"/>
      <c r="AP45" s="221"/>
      <c r="AQ45" s="221"/>
      <c r="AR45" s="221"/>
      <c r="AS45" s="221"/>
      <c r="AT45" s="221"/>
      <c r="AU45" s="33"/>
      <c r="AV45" s="368" t="s">
        <v>40</v>
      </c>
      <c r="AW45" s="367"/>
      <c r="AX45" s="367"/>
      <c r="AY45" s="367" t="e">
        <f ca="1">(AY41*AY47)-AX29</f>
        <v>#N/A</v>
      </c>
      <c r="AZ45" s="367"/>
      <c r="BA45" s="367" t="s">
        <v>41</v>
      </c>
      <c r="BB45" s="367"/>
      <c r="BC45" s="367"/>
      <c r="BD45" s="465" t="e">
        <f>AX31/BD41</f>
        <v>#DIV/0!</v>
      </c>
      <c r="BE45" s="489"/>
      <c r="BF45" s="27"/>
      <c r="BG45" s="368" t="s">
        <v>40</v>
      </c>
      <c r="BH45" s="367"/>
      <c r="BI45" s="367"/>
      <c r="BJ45" s="367" t="e">
        <f ca="1">(BJ41*BJ47)-BI29</f>
        <v>#N/A</v>
      </c>
      <c r="BK45" s="367"/>
      <c r="BL45" s="367" t="s">
        <v>41</v>
      </c>
      <c r="BM45" s="367"/>
      <c r="BN45" s="367"/>
      <c r="BO45" s="465" t="e">
        <f>BI31/BO41</f>
        <v>#DIV/0!</v>
      </c>
      <c r="BP45" s="489"/>
      <c r="BQ45" s="21"/>
    </row>
    <row r="46" spans="1:69" ht="12" customHeight="1" thickBot="1">
      <c r="A46" s="217"/>
      <c r="B46" s="201"/>
      <c r="C46" s="216"/>
      <c r="D46" s="220"/>
      <c r="L46" s="220"/>
      <c r="M46" s="217"/>
      <c r="N46" s="201"/>
      <c r="O46" s="216"/>
      <c r="P46" s="220"/>
      <c r="Q46" s="220"/>
      <c r="R46" s="220"/>
      <c r="S46" s="219"/>
      <c r="T46" s="201"/>
      <c r="U46" s="220"/>
      <c r="V46" s="214"/>
      <c r="W46" s="201"/>
      <c r="X46" s="220"/>
      <c r="Y46" s="215"/>
      <c r="Z46" s="201"/>
      <c r="AA46" s="216"/>
      <c r="AB46" s="201"/>
      <c r="AC46" s="221"/>
      <c r="AD46" s="221"/>
      <c r="AE46" s="221"/>
      <c r="AF46" s="221"/>
      <c r="AG46" s="221"/>
      <c r="AH46" s="221"/>
      <c r="AI46" s="221"/>
      <c r="AJ46" s="215"/>
      <c r="AK46" s="201"/>
      <c r="AL46" s="216"/>
      <c r="AM46" s="201"/>
      <c r="AN46" s="221"/>
      <c r="AO46" s="221"/>
      <c r="AP46" s="221"/>
      <c r="AQ46" s="221"/>
      <c r="AR46" s="221"/>
      <c r="AS46" s="221"/>
      <c r="AT46" s="221"/>
      <c r="AU46" s="33"/>
      <c r="AV46" s="369"/>
      <c r="AW46" s="370"/>
      <c r="AX46" s="370"/>
      <c r="AY46" s="370"/>
      <c r="AZ46" s="370"/>
      <c r="BA46" s="370"/>
      <c r="BB46" s="370"/>
      <c r="BC46" s="370"/>
      <c r="BD46" s="467"/>
      <c r="BE46" s="496"/>
      <c r="BF46" s="27"/>
      <c r="BG46" s="369"/>
      <c r="BH46" s="370"/>
      <c r="BI46" s="370"/>
      <c r="BJ46" s="370"/>
      <c r="BK46" s="370"/>
      <c r="BL46" s="370"/>
      <c r="BM46" s="370"/>
      <c r="BN46" s="370"/>
      <c r="BO46" s="467"/>
      <c r="BP46" s="496"/>
    </row>
    <row r="47" spans="1:69" ht="12" customHeight="1">
      <c r="A47" s="217"/>
      <c r="B47" s="201"/>
      <c r="C47" s="216"/>
      <c r="D47" s="220"/>
      <c r="L47" s="220"/>
      <c r="M47" s="217"/>
      <c r="N47" s="201"/>
      <c r="O47" s="216"/>
      <c r="P47" s="220"/>
      <c r="Q47" s="220"/>
      <c r="R47" s="220"/>
      <c r="S47" s="219"/>
      <c r="T47" s="201"/>
      <c r="U47" s="220"/>
      <c r="V47" s="214"/>
      <c r="W47" s="216"/>
      <c r="X47" s="220"/>
      <c r="Y47" s="215"/>
      <c r="Z47" s="201"/>
      <c r="AA47" s="216"/>
      <c r="AB47" s="201"/>
      <c r="AC47" s="221"/>
      <c r="AD47" s="221"/>
      <c r="AE47" s="221"/>
      <c r="AF47" s="221"/>
      <c r="AG47" s="221"/>
      <c r="AH47" s="221"/>
      <c r="AI47" s="221"/>
      <c r="AJ47" s="215"/>
      <c r="AK47" s="201"/>
      <c r="AL47" s="216"/>
      <c r="AM47" s="201"/>
      <c r="AN47" s="221"/>
      <c r="AO47" s="221"/>
      <c r="AP47" s="221"/>
      <c r="AQ47" s="221"/>
      <c r="AR47" s="221"/>
      <c r="AS47" s="221"/>
      <c r="AT47" s="221"/>
      <c r="AU47" s="33"/>
      <c r="AV47" s="429" t="s">
        <v>42</v>
      </c>
      <c r="AW47" s="418"/>
      <c r="AX47" s="418"/>
      <c r="AY47" s="418" t="e">
        <f ca="1">C31</f>
        <v>#N/A</v>
      </c>
      <c r="AZ47" s="418"/>
      <c r="BA47" s="418" t="s">
        <v>43</v>
      </c>
      <c r="BB47" s="418"/>
      <c r="BC47" s="418"/>
      <c r="BD47" s="491" t="e">
        <f ca="1">AY39*AY47*AY49*1.015</f>
        <v>#N/A</v>
      </c>
      <c r="BE47" s="492"/>
      <c r="BF47" s="28"/>
      <c r="BG47" s="429" t="s">
        <v>42</v>
      </c>
      <c r="BH47" s="418"/>
      <c r="BI47" s="418"/>
      <c r="BJ47" s="418" t="e">
        <f ca="1">C31</f>
        <v>#N/A</v>
      </c>
      <c r="BK47" s="418"/>
      <c r="BL47" s="418" t="s">
        <v>43</v>
      </c>
      <c r="BM47" s="418"/>
      <c r="BN47" s="418"/>
      <c r="BO47" s="491" t="e">
        <f ca="1">BJ39*BJ47*BJ49*1.015</f>
        <v>#N/A</v>
      </c>
      <c r="BP47" s="492"/>
    </row>
    <row r="48" spans="1:69" ht="12" customHeight="1">
      <c r="A48" s="217"/>
      <c r="B48" s="201"/>
      <c r="C48" s="216"/>
      <c r="D48" s="220"/>
      <c r="L48" s="220"/>
      <c r="M48" s="217"/>
      <c r="N48" s="201"/>
      <c r="O48" s="216"/>
      <c r="P48" s="220"/>
      <c r="Q48" s="220"/>
      <c r="R48" s="220"/>
      <c r="S48" s="219"/>
      <c r="T48" s="201"/>
      <c r="U48" s="220"/>
      <c r="V48" s="214"/>
      <c r="W48" s="216"/>
      <c r="X48" s="220"/>
      <c r="Y48" s="215"/>
      <c r="Z48" s="201"/>
      <c r="AA48" s="216"/>
      <c r="AB48" s="201"/>
      <c r="AC48" s="221"/>
      <c r="AD48" s="221"/>
      <c r="AE48" s="221"/>
      <c r="AF48" s="221"/>
      <c r="AG48" s="221"/>
      <c r="AH48" s="221"/>
      <c r="AI48" s="221"/>
      <c r="AJ48" s="215"/>
      <c r="AK48" s="201"/>
      <c r="AL48" s="216"/>
      <c r="AM48" s="201"/>
      <c r="AN48" s="221"/>
      <c r="AO48" s="221"/>
      <c r="AP48" s="221"/>
      <c r="AQ48" s="221"/>
      <c r="AR48" s="221"/>
      <c r="AS48" s="221"/>
      <c r="AT48" s="221"/>
      <c r="AU48" s="33"/>
      <c r="AV48" s="366"/>
      <c r="AW48" s="367"/>
      <c r="AX48" s="367"/>
      <c r="AY48" s="367"/>
      <c r="AZ48" s="367"/>
      <c r="BA48" s="367"/>
      <c r="BB48" s="367"/>
      <c r="BC48" s="367"/>
      <c r="BD48" s="493"/>
      <c r="BE48" s="494"/>
      <c r="BF48" s="28"/>
      <c r="BG48" s="366"/>
      <c r="BH48" s="367"/>
      <c r="BI48" s="367"/>
      <c r="BJ48" s="367"/>
      <c r="BK48" s="367"/>
      <c r="BL48" s="367"/>
      <c r="BM48" s="367"/>
      <c r="BN48" s="367"/>
      <c r="BO48" s="493"/>
      <c r="BP48" s="494"/>
    </row>
    <row r="49" spans="1:69" ht="12" customHeight="1">
      <c r="A49" s="217"/>
      <c r="B49" s="201"/>
      <c r="C49" s="216"/>
      <c r="D49" s="220"/>
      <c r="L49" s="220"/>
      <c r="M49" s="217"/>
      <c r="N49" s="201"/>
      <c r="O49" s="216"/>
      <c r="P49" s="220"/>
      <c r="Q49" s="220"/>
      <c r="R49" s="220"/>
      <c r="S49" s="219"/>
      <c r="T49" s="201"/>
      <c r="U49" s="220"/>
      <c r="V49" s="214"/>
      <c r="W49" s="216"/>
      <c r="X49" s="220"/>
      <c r="Y49" s="215"/>
      <c r="Z49" s="201"/>
      <c r="AA49" s="216"/>
      <c r="AB49" s="201"/>
      <c r="AC49" s="221"/>
      <c r="AD49" s="221"/>
      <c r="AE49" s="221"/>
      <c r="AF49" s="221"/>
      <c r="AG49" s="221"/>
      <c r="AH49" s="221"/>
      <c r="AI49" s="221"/>
      <c r="AJ49" s="215"/>
      <c r="AK49" s="201"/>
      <c r="AL49" s="216"/>
      <c r="AM49" s="201"/>
      <c r="AN49" s="221"/>
      <c r="AO49" s="221"/>
      <c r="AP49" s="221"/>
      <c r="AQ49" s="221"/>
      <c r="AR49" s="221"/>
      <c r="AS49" s="221"/>
      <c r="AT49" s="221"/>
      <c r="AU49" s="16"/>
      <c r="AV49" s="366" t="s">
        <v>44</v>
      </c>
      <c r="AW49" s="367"/>
      <c r="AX49" s="367"/>
      <c r="AY49" s="497">
        <v>14355</v>
      </c>
      <c r="AZ49" s="497"/>
      <c r="BA49" s="367" t="s">
        <v>60</v>
      </c>
      <c r="BB49" s="367"/>
      <c r="BC49" s="367"/>
      <c r="BD49" s="493" t="e">
        <f ca="1">AY41*AY47*AY51</f>
        <v>#N/A</v>
      </c>
      <c r="BE49" s="494"/>
      <c r="BF49" s="28"/>
      <c r="BG49" s="366" t="s">
        <v>44</v>
      </c>
      <c r="BH49" s="367"/>
      <c r="BI49" s="367"/>
      <c r="BJ49" s="497">
        <v>14355</v>
      </c>
      <c r="BK49" s="497"/>
      <c r="BL49" s="367" t="s">
        <v>60</v>
      </c>
      <c r="BM49" s="367"/>
      <c r="BN49" s="367"/>
      <c r="BO49" s="493" t="e">
        <f ca="1">BJ41*BJ47*BJ51</f>
        <v>#N/A</v>
      </c>
      <c r="BP49" s="494"/>
      <c r="BQ49" s="18"/>
    </row>
    <row r="50" spans="1:69" ht="12" customHeight="1">
      <c r="A50" s="217"/>
      <c r="B50" s="201"/>
      <c r="C50" s="216"/>
      <c r="D50" s="220"/>
      <c r="L50" s="220"/>
      <c r="M50" s="217"/>
      <c r="N50" s="201"/>
      <c r="O50" s="216"/>
      <c r="P50" s="220"/>
      <c r="Q50" s="220"/>
      <c r="R50" s="220"/>
      <c r="S50" s="219"/>
      <c r="T50" s="201"/>
      <c r="U50" s="220"/>
      <c r="V50" s="214"/>
      <c r="W50" s="216"/>
      <c r="X50" s="220"/>
      <c r="Y50" s="215"/>
      <c r="Z50" s="201"/>
      <c r="AA50" s="216"/>
      <c r="AB50" s="201"/>
      <c r="AC50" s="221"/>
      <c r="AD50" s="221"/>
      <c r="AE50" s="221"/>
      <c r="AF50" s="221"/>
      <c r="AG50" s="221"/>
      <c r="AH50" s="221"/>
      <c r="AI50" s="221"/>
      <c r="AJ50" s="215"/>
      <c r="AK50" s="201"/>
      <c r="AL50" s="216"/>
      <c r="AM50" s="201"/>
      <c r="AN50" s="221"/>
      <c r="AO50" s="221"/>
      <c r="AP50" s="221"/>
      <c r="AQ50" s="221"/>
      <c r="AR50" s="221"/>
      <c r="AS50" s="221"/>
      <c r="AT50" s="221"/>
      <c r="AU50" s="16"/>
      <c r="AV50" s="366"/>
      <c r="AW50" s="367"/>
      <c r="AX50" s="367"/>
      <c r="AY50" s="497"/>
      <c r="AZ50" s="497"/>
      <c r="BA50" s="367"/>
      <c r="BB50" s="367"/>
      <c r="BC50" s="367"/>
      <c r="BD50" s="493"/>
      <c r="BE50" s="494"/>
      <c r="BF50" s="28"/>
      <c r="BG50" s="366"/>
      <c r="BH50" s="367"/>
      <c r="BI50" s="367"/>
      <c r="BJ50" s="497"/>
      <c r="BK50" s="497"/>
      <c r="BL50" s="367"/>
      <c r="BM50" s="367"/>
      <c r="BN50" s="367"/>
      <c r="BO50" s="493"/>
      <c r="BP50" s="494"/>
    </row>
    <row r="51" spans="1:69" ht="12" customHeight="1">
      <c r="A51" s="217"/>
      <c r="B51" s="201"/>
      <c r="C51" s="216"/>
      <c r="D51" s="220"/>
      <c r="E51" s="220"/>
      <c r="F51" s="220"/>
      <c r="G51" s="219"/>
      <c r="H51" s="201"/>
      <c r="I51" s="220"/>
      <c r="J51" s="214"/>
      <c r="K51" s="216"/>
      <c r="L51" s="220"/>
      <c r="M51" s="217"/>
      <c r="N51" s="201"/>
      <c r="O51" s="216"/>
      <c r="P51" s="220"/>
      <c r="Q51" s="220"/>
      <c r="R51" s="220"/>
      <c r="S51" s="219"/>
      <c r="T51" s="201"/>
      <c r="U51" s="38"/>
      <c r="V51" s="38"/>
      <c r="W51" s="216"/>
      <c r="X51" s="220"/>
      <c r="Y51" s="215"/>
      <c r="Z51" s="201"/>
      <c r="AA51" s="216"/>
      <c r="AB51" s="201"/>
      <c r="AC51" s="221"/>
      <c r="AD51" s="221"/>
      <c r="AE51" s="221"/>
      <c r="AF51" s="221"/>
      <c r="AG51" s="221"/>
      <c r="AH51" s="221"/>
      <c r="AI51" s="221"/>
      <c r="AJ51" s="215"/>
      <c r="AK51" s="201"/>
      <c r="AL51" s="216"/>
      <c r="AM51" s="201"/>
      <c r="AN51" s="222"/>
      <c r="AO51" s="222"/>
      <c r="AP51" s="222"/>
      <c r="AQ51" s="222"/>
      <c r="AR51" s="222"/>
      <c r="AS51" s="222"/>
      <c r="AT51" s="222"/>
      <c r="AU51" s="16"/>
      <c r="AV51" s="366" t="s">
        <v>45</v>
      </c>
      <c r="AW51" s="367"/>
      <c r="AX51" s="367"/>
      <c r="AY51" s="497">
        <f>AY25</f>
        <v>14355</v>
      </c>
      <c r="AZ51" s="497"/>
      <c r="BA51" s="367" t="s">
        <v>59</v>
      </c>
      <c r="BB51" s="367"/>
      <c r="BC51" s="367"/>
      <c r="BD51" s="499" t="e">
        <f ca="1">BD49-BD47</f>
        <v>#N/A</v>
      </c>
      <c r="BE51" s="500"/>
      <c r="BF51" s="28"/>
      <c r="BG51" s="366" t="s">
        <v>45</v>
      </c>
      <c r="BH51" s="367"/>
      <c r="BI51" s="367"/>
      <c r="BJ51" s="497">
        <f>AY25</f>
        <v>14355</v>
      </c>
      <c r="BK51" s="497"/>
      <c r="BL51" s="367" t="s">
        <v>59</v>
      </c>
      <c r="BM51" s="367"/>
      <c r="BN51" s="367"/>
      <c r="BO51" s="499" t="e">
        <f ca="1">BO49-BO47</f>
        <v>#N/A</v>
      </c>
      <c r="BP51" s="500"/>
    </row>
    <row r="52" spans="1:69" ht="12" customHeight="1" thickBot="1">
      <c r="A52" s="217"/>
      <c r="B52" s="201"/>
      <c r="C52" s="216"/>
      <c r="D52" s="220"/>
      <c r="E52" s="220"/>
      <c r="F52" s="220"/>
      <c r="G52" s="219"/>
      <c r="H52" s="201"/>
      <c r="I52" s="220"/>
      <c r="J52" s="214"/>
      <c r="K52" s="216"/>
      <c r="L52" s="220"/>
      <c r="M52" s="217"/>
      <c r="N52" s="201"/>
      <c r="O52" s="216"/>
      <c r="P52" s="220"/>
      <c r="Q52" s="220"/>
      <c r="R52" s="220"/>
      <c r="S52" s="219"/>
      <c r="T52" s="201"/>
      <c r="U52" s="38"/>
      <c r="V52" s="38"/>
      <c r="W52" s="216"/>
      <c r="X52" s="220"/>
      <c r="Y52" s="215"/>
      <c r="Z52" s="201"/>
      <c r="AA52" s="216"/>
      <c r="AB52" s="201"/>
      <c r="AC52" s="227"/>
      <c r="AD52" s="227"/>
      <c r="AE52" s="227"/>
      <c r="AF52" s="227"/>
      <c r="AG52" s="227"/>
      <c r="AH52" s="227"/>
      <c r="AI52" s="227"/>
      <c r="AJ52" s="215"/>
      <c r="AK52" s="201"/>
      <c r="AL52" s="216"/>
      <c r="AM52" s="201"/>
      <c r="AN52" s="222"/>
      <c r="AO52" s="222"/>
      <c r="AP52" s="222"/>
      <c r="AQ52" s="222"/>
      <c r="AR52" s="222"/>
      <c r="AS52" s="222"/>
      <c r="AT52" s="222"/>
      <c r="AU52" s="16"/>
      <c r="AV52" s="471"/>
      <c r="AW52" s="469"/>
      <c r="AX52" s="469"/>
      <c r="AY52" s="498"/>
      <c r="AZ52" s="498"/>
      <c r="BA52" s="469"/>
      <c r="BB52" s="469"/>
      <c r="BC52" s="469"/>
      <c r="BD52" s="501"/>
      <c r="BE52" s="502"/>
      <c r="BF52" s="28"/>
      <c r="BG52" s="471"/>
      <c r="BH52" s="469"/>
      <c r="BI52" s="469"/>
      <c r="BJ52" s="498"/>
      <c r="BK52" s="498"/>
      <c r="BL52" s="469"/>
      <c r="BM52" s="469"/>
      <c r="BN52" s="469"/>
      <c r="BO52" s="501"/>
      <c r="BP52" s="502"/>
    </row>
    <row r="53" spans="1:69" ht="12" customHeight="1">
      <c r="A53" s="36"/>
      <c r="B53" s="37"/>
      <c r="C53" s="37"/>
      <c r="D53" s="37"/>
      <c r="E53" s="37"/>
      <c r="F53" s="37"/>
      <c r="G53" s="37"/>
      <c r="H53" s="37"/>
      <c r="I53" s="37"/>
      <c r="J53" s="37"/>
      <c r="K53" s="37"/>
      <c r="L53" s="37"/>
      <c r="M53" s="37"/>
      <c r="N53" s="37"/>
      <c r="O53" s="37"/>
      <c r="P53" s="37"/>
      <c r="Q53" s="37"/>
      <c r="R53" s="37"/>
      <c r="S53" s="38"/>
      <c r="T53" s="38"/>
      <c r="U53" s="38"/>
      <c r="V53" s="38"/>
      <c r="W53" s="3"/>
      <c r="X53" s="8"/>
      <c r="Y53" s="9"/>
      <c r="Z53" s="10"/>
      <c r="AA53" s="10"/>
      <c r="AB53" s="10"/>
      <c r="AC53" s="10"/>
      <c r="AD53" s="10"/>
      <c r="AE53" s="10"/>
      <c r="AF53" s="10"/>
      <c r="AG53" s="10"/>
      <c r="AH53" s="3"/>
      <c r="AI53" s="8"/>
      <c r="AJ53" s="9"/>
      <c r="AK53" s="10"/>
      <c r="AL53" s="10"/>
      <c r="AM53" s="10"/>
      <c r="AN53" s="10"/>
      <c r="AO53" s="10"/>
      <c r="AP53" s="10"/>
      <c r="AQ53" s="10"/>
      <c r="AR53" s="10"/>
      <c r="AS53" s="34"/>
      <c r="AT53" s="34"/>
      <c r="AU53" s="34"/>
      <c r="AV53" s="61"/>
      <c r="AW53" s="61"/>
      <c r="AX53" s="29"/>
      <c r="AY53" s="30"/>
      <c r="AZ53" s="30"/>
      <c r="BA53" s="24"/>
      <c r="BB53" s="24"/>
      <c r="BC53" s="24"/>
      <c r="BD53" s="28"/>
      <c r="BE53" s="28"/>
      <c r="BF53" s="39"/>
    </row>
    <row r="54" spans="1:69" ht="12" customHeight="1">
      <c r="A54" s="36"/>
      <c r="B54" s="37"/>
      <c r="C54" s="37"/>
      <c r="D54" s="37"/>
      <c r="E54" s="37"/>
      <c r="F54" s="37"/>
      <c r="G54" s="37"/>
      <c r="H54" s="37"/>
      <c r="I54" s="37"/>
      <c r="J54" s="37"/>
      <c r="K54" s="37"/>
      <c r="L54" s="37"/>
      <c r="M54" s="37"/>
      <c r="N54" s="37"/>
      <c r="O54" s="37"/>
      <c r="P54" s="37"/>
      <c r="Q54" s="37"/>
      <c r="R54" s="37"/>
      <c r="S54" s="38"/>
      <c r="T54" s="38"/>
      <c r="U54" s="38"/>
      <c r="V54" s="38"/>
      <c r="W54" s="38"/>
      <c r="X54" s="38"/>
      <c r="Y54" s="3"/>
      <c r="Z54" s="8"/>
      <c r="AA54" s="9"/>
      <c r="AB54" s="10"/>
      <c r="AC54" s="10"/>
      <c r="AD54" s="10"/>
      <c r="AE54" s="10"/>
      <c r="AF54" s="10"/>
      <c r="AG54" s="10"/>
      <c r="AH54" s="10"/>
      <c r="AI54" s="10"/>
      <c r="AJ54" s="3"/>
      <c r="AK54" s="8"/>
      <c r="AL54" s="9"/>
      <c r="AM54" s="10"/>
      <c r="AN54" s="10"/>
      <c r="AO54" s="10"/>
      <c r="AP54" s="10"/>
      <c r="AQ54" s="10"/>
      <c r="AR54" s="10"/>
      <c r="AS54" s="10"/>
      <c r="AT54" s="10"/>
      <c r="AU54" s="34"/>
      <c r="AV54" s="34"/>
      <c r="AW54" s="39"/>
      <c r="AX54" s="40"/>
      <c r="AY54" s="40"/>
      <c r="AZ54" s="30"/>
      <c r="BA54" s="24"/>
      <c r="BB54" s="24"/>
      <c r="BC54" s="24"/>
      <c r="BD54" s="28"/>
      <c r="BE54" s="28"/>
      <c r="BF54" s="39"/>
    </row>
    <row r="55" spans="1:69" ht="12" customHeight="1">
      <c r="A55" s="36"/>
      <c r="B55" s="37"/>
      <c r="C55" s="37"/>
      <c r="D55" s="37"/>
      <c r="E55" s="37"/>
      <c r="F55" s="37"/>
      <c r="G55" s="37"/>
      <c r="H55" s="37"/>
      <c r="I55" s="37"/>
      <c r="J55" s="37"/>
      <c r="K55" s="37"/>
      <c r="L55" s="37"/>
      <c r="M55" s="37"/>
      <c r="N55" s="37"/>
      <c r="O55" s="37"/>
      <c r="P55" s="37"/>
      <c r="Q55" s="37"/>
      <c r="R55" s="37"/>
      <c r="S55" s="38"/>
      <c r="T55" s="38"/>
      <c r="U55" s="38"/>
      <c r="V55" s="38"/>
      <c r="W55" s="38"/>
      <c r="X55" s="38"/>
      <c r="Y55" s="3"/>
      <c r="Z55" s="8"/>
      <c r="AA55" s="9"/>
      <c r="AB55" s="10"/>
      <c r="AC55" s="10"/>
      <c r="AD55" s="10"/>
      <c r="AE55" s="10"/>
      <c r="AF55" s="10"/>
      <c r="AG55" s="10"/>
      <c r="AH55" s="10"/>
      <c r="AI55" s="10"/>
      <c r="AJ55" s="3"/>
      <c r="AK55" s="8"/>
      <c r="AL55" s="9"/>
      <c r="AM55" s="10"/>
      <c r="AN55" s="10"/>
      <c r="AO55" s="10"/>
      <c r="AP55" s="10"/>
      <c r="AQ55" s="10"/>
      <c r="AR55" s="10"/>
      <c r="AS55" s="10"/>
      <c r="AT55" s="10"/>
      <c r="AU55" s="34"/>
      <c r="AV55" s="34"/>
      <c r="AW55" s="39"/>
      <c r="AX55" s="40"/>
      <c r="AY55" s="40"/>
      <c r="AZ55" s="30"/>
      <c r="BA55" s="24"/>
      <c r="BB55" s="24"/>
      <c r="BC55" s="24"/>
      <c r="BD55" s="28"/>
      <c r="BE55" s="28"/>
      <c r="BF55" s="39"/>
    </row>
    <row r="56" spans="1:69" ht="12" customHeight="1">
      <c r="A56" s="36"/>
      <c r="B56" s="37"/>
      <c r="C56" s="37"/>
      <c r="D56" s="37"/>
      <c r="E56" s="37"/>
      <c r="F56" s="37"/>
      <c r="G56" s="37"/>
      <c r="H56" s="37"/>
      <c r="I56" s="37"/>
      <c r="J56" s="37"/>
      <c r="K56" s="37"/>
      <c r="L56" s="37"/>
      <c r="M56" s="37"/>
      <c r="N56" s="37"/>
      <c r="O56" s="37"/>
      <c r="P56" s="37"/>
      <c r="Q56" s="37"/>
      <c r="R56" s="37"/>
      <c r="S56" s="38"/>
      <c r="T56" s="38"/>
      <c r="U56" s="38"/>
      <c r="V56" s="38"/>
      <c r="W56" s="38"/>
      <c r="X56" s="38"/>
      <c r="Y56" s="3"/>
      <c r="Z56" s="8"/>
      <c r="AA56" s="9"/>
      <c r="AB56" s="10"/>
      <c r="AC56" s="10"/>
      <c r="AD56" s="10"/>
      <c r="AE56" s="10"/>
      <c r="AF56" s="10"/>
      <c r="AG56" s="10"/>
      <c r="AH56" s="10"/>
      <c r="AI56" s="10"/>
      <c r="AJ56" s="3"/>
      <c r="AK56" s="8"/>
      <c r="AL56" s="9"/>
      <c r="AM56" s="10"/>
      <c r="AN56" s="10"/>
      <c r="AO56" s="10"/>
      <c r="AP56" s="10"/>
      <c r="AQ56" s="10"/>
      <c r="AR56" s="10"/>
      <c r="AS56" s="10"/>
      <c r="AT56" s="10"/>
      <c r="AU56" s="34"/>
      <c r="AV56" s="34"/>
      <c r="AW56" s="39"/>
      <c r="AX56" s="40"/>
      <c r="AY56" s="40"/>
      <c r="AZ56" s="30"/>
      <c r="BA56" s="24"/>
      <c r="BB56" s="24"/>
      <c r="BC56" s="24"/>
      <c r="BD56" s="28"/>
      <c r="BE56" s="28"/>
      <c r="BF56" s="39"/>
    </row>
    <row r="57" spans="1:69" ht="12" customHeight="1">
      <c r="A57" s="36"/>
      <c r="B57" s="37"/>
      <c r="C57" s="37"/>
      <c r="D57" s="37"/>
      <c r="E57" s="37"/>
      <c r="F57" s="37"/>
      <c r="G57" s="37"/>
      <c r="H57" s="37"/>
      <c r="I57" s="37"/>
      <c r="J57" s="37"/>
      <c r="K57" s="37"/>
      <c r="L57" s="37"/>
      <c r="M57" s="37"/>
      <c r="N57" s="37"/>
      <c r="O57" s="37"/>
      <c r="P57" s="37"/>
      <c r="Q57" s="37"/>
      <c r="R57" s="37"/>
      <c r="S57" s="38"/>
      <c r="T57" s="38"/>
      <c r="U57" s="38"/>
      <c r="V57" s="38"/>
      <c r="W57" s="38"/>
      <c r="X57" s="38"/>
      <c r="Y57" s="3"/>
      <c r="Z57" s="8"/>
      <c r="AA57" s="9"/>
      <c r="AB57" s="10"/>
      <c r="AC57" s="10"/>
      <c r="AD57" s="10"/>
      <c r="AE57" s="10"/>
      <c r="AF57" s="10"/>
      <c r="AG57" s="10"/>
      <c r="AH57" s="10"/>
      <c r="AI57" s="10"/>
      <c r="AJ57" s="3"/>
      <c r="AK57" s="8"/>
      <c r="AL57" s="9"/>
      <c r="AM57" s="10"/>
      <c r="AN57" s="10"/>
      <c r="AO57" s="10"/>
      <c r="AP57" s="10"/>
      <c r="AQ57" s="10"/>
      <c r="AR57" s="10"/>
      <c r="AS57" s="10"/>
      <c r="AT57" s="10"/>
      <c r="AU57" s="39"/>
      <c r="AV57" s="34"/>
      <c r="AW57" s="39"/>
      <c r="AX57" s="40"/>
      <c r="AY57" s="40"/>
      <c r="AZ57" s="30"/>
      <c r="BA57" s="24"/>
      <c r="BB57" s="24"/>
      <c r="BC57" s="24"/>
      <c r="BD57" s="28"/>
      <c r="BE57" s="28"/>
      <c r="BF57" s="39"/>
    </row>
    <row r="58" spans="1:69" ht="12" customHeight="1">
      <c r="A58" s="36"/>
      <c r="B58" s="37"/>
      <c r="C58" s="37"/>
      <c r="D58" s="37"/>
      <c r="E58" s="37"/>
      <c r="F58" s="37"/>
      <c r="G58" s="37"/>
      <c r="H58" s="37"/>
      <c r="I58" s="37"/>
      <c r="J58" s="37"/>
      <c r="K58" s="37"/>
      <c r="L58" s="37"/>
      <c r="M58" s="37"/>
      <c r="N58" s="37"/>
      <c r="O58" s="37"/>
      <c r="P58" s="37"/>
      <c r="Q58" s="37"/>
      <c r="R58" s="37"/>
      <c r="S58" s="38"/>
      <c r="T58" s="38"/>
      <c r="U58" s="38"/>
      <c r="V58" s="38"/>
      <c r="W58" s="38"/>
      <c r="X58" s="38"/>
      <c r="Y58" s="3"/>
      <c r="Z58" s="8"/>
      <c r="AA58" s="9"/>
      <c r="AB58" s="10"/>
      <c r="AC58" s="10"/>
      <c r="AD58" s="10"/>
      <c r="AE58" s="10"/>
      <c r="AF58" s="10"/>
      <c r="AG58" s="10"/>
      <c r="AH58" s="10"/>
      <c r="AI58" s="10"/>
      <c r="AJ58" s="3"/>
      <c r="AK58" s="8"/>
      <c r="AL58" s="9"/>
      <c r="AM58" s="10"/>
      <c r="AN58" s="10"/>
      <c r="AO58" s="10"/>
      <c r="AP58" s="10"/>
      <c r="AQ58" s="10"/>
      <c r="AR58" s="10"/>
      <c r="AS58" s="10"/>
      <c r="AT58" s="10"/>
      <c r="AU58" s="34"/>
      <c r="AV58" s="34"/>
      <c r="AW58" s="39"/>
      <c r="AX58" s="40"/>
      <c r="AY58" s="40"/>
      <c r="AZ58" s="30"/>
      <c r="BA58" s="24"/>
      <c r="BB58" s="24"/>
      <c r="BC58" s="24"/>
      <c r="BD58" s="28"/>
      <c r="BE58" s="28"/>
      <c r="BF58" s="39"/>
    </row>
    <row r="59" spans="1:69" ht="12" customHeight="1">
      <c r="A59" s="36"/>
      <c r="B59" s="37"/>
      <c r="C59" s="37"/>
      <c r="D59" s="37"/>
      <c r="E59" s="37"/>
      <c r="F59" s="37"/>
      <c r="G59" s="37"/>
      <c r="H59" s="37"/>
      <c r="I59" s="37"/>
      <c r="J59" s="37"/>
      <c r="K59" s="37"/>
      <c r="L59" s="37"/>
      <c r="M59" s="37"/>
      <c r="N59" s="37"/>
      <c r="O59" s="37"/>
      <c r="P59" s="37"/>
      <c r="Q59" s="37"/>
      <c r="R59" s="37"/>
      <c r="S59" s="38"/>
      <c r="T59" s="38"/>
      <c r="U59" s="38"/>
      <c r="V59" s="38"/>
      <c r="W59" s="38"/>
      <c r="X59" s="38"/>
      <c r="Y59" s="3"/>
      <c r="Z59" s="8"/>
      <c r="AA59" s="9"/>
      <c r="AB59" s="10"/>
      <c r="AC59" s="10"/>
      <c r="AD59" s="10"/>
      <c r="AE59" s="10"/>
      <c r="AF59" s="10"/>
      <c r="AG59" s="10"/>
      <c r="AH59" s="10"/>
      <c r="AI59" s="10"/>
      <c r="AJ59" s="3"/>
      <c r="AK59" s="8"/>
      <c r="AL59" s="9"/>
      <c r="AM59" s="10"/>
      <c r="AN59" s="10"/>
      <c r="AO59" s="10"/>
      <c r="AP59" s="10"/>
      <c r="AQ59" s="10"/>
      <c r="AR59" s="10"/>
      <c r="AS59" s="10"/>
      <c r="AT59" s="10"/>
      <c r="AU59" s="34"/>
      <c r="AV59" s="34"/>
      <c r="AW59" s="39"/>
      <c r="AX59" s="40"/>
      <c r="AY59" s="40"/>
      <c r="AZ59" s="30"/>
      <c r="BA59" s="24"/>
      <c r="BB59" s="24"/>
      <c r="BC59" s="24"/>
      <c r="BD59" s="28"/>
      <c r="BE59" s="28"/>
      <c r="BF59" s="39"/>
    </row>
    <row r="60" spans="1:69" ht="12" customHeight="1">
      <c r="A60" s="36"/>
      <c r="B60" s="37"/>
      <c r="C60" s="37"/>
      <c r="D60" s="37"/>
      <c r="E60" s="37"/>
      <c r="F60" s="37"/>
      <c r="G60" s="37"/>
      <c r="H60" s="37"/>
      <c r="I60" s="37"/>
      <c r="J60" s="37"/>
      <c r="K60" s="37"/>
      <c r="L60" s="37"/>
      <c r="M60" s="37"/>
      <c r="N60" s="37"/>
      <c r="O60" s="37"/>
      <c r="P60" s="37"/>
      <c r="Q60" s="37"/>
      <c r="R60" s="37"/>
      <c r="S60" s="38"/>
      <c r="T60" s="38"/>
      <c r="U60" s="38"/>
      <c r="V60" s="38"/>
      <c r="W60" s="38"/>
      <c r="X60" s="38"/>
      <c r="Y60" s="3"/>
      <c r="Z60" s="8"/>
      <c r="AA60" s="9"/>
      <c r="AB60" s="10"/>
      <c r="AC60" s="10"/>
      <c r="AD60" s="10"/>
      <c r="AE60" s="10"/>
      <c r="AF60" s="10"/>
      <c r="AG60" s="10"/>
      <c r="AH60" s="10"/>
      <c r="AI60" s="10"/>
      <c r="AJ60" s="3"/>
      <c r="AK60" s="8"/>
      <c r="AL60" s="9"/>
      <c r="AM60" s="10"/>
      <c r="AN60" s="10"/>
      <c r="AO60" s="10"/>
      <c r="AP60" s="10"/>
      <c r="AQ60" s="10"/>
      <c r="AR60" s="10"/>
      <c r="AS60" s="10"/>
      <c r="AT60" s="10"/>
      <c r="AU60" s="34"/>
      <c r="AV60" s="34"/>
      <c r="AW60" s="39"/>
      <c r="AX60" s="40"/>
      <c r="AY60" s="40"/>
      <c r="AZ60" s="30"/>
      <c r="BA60" s="24"/>
      <c r="BB60" s="24"/>
      <c r="BC60" s="24"/>
      <c r="BD60" s="28"/>
      <c r="BE60" s="28"/>
      <c r="BF60" s="39"/>
    </row>
    <row r="61" spans="1:69" ht="12" customHeight="1">
      <c r="A61" s="36"/>
      <c r="B61" s="37"/>
      <c r="C61" s="37"/>
      <c r="D61" s="37"/>
      <c r="E61" s="37"/>
      <c r="F61" s="37"/>
      <c r="G61" s="37"/>
      <c r="H61" s="37"/>
      <c r="I61" s="37"/>
      <c r="J61" s="37"/>
      <c r="K61" s="37"/>
      <c r="L61" s="37"/>
      <c r="M61" s="37"/>
      <c r="N61" s="37"/>
      <c r="O61" s="37"/>
      <c r="P61" s="37"/>
      <c r="Q61" s="37"/>
      <c r="R61" s="37"/>
      <c r="S61" s="38"/>
      <c r="T61" s="38"/>
      <c r="U61" s="38"/>
      <c r="V61" s="38"/>
      <c r="W61" s="38"/>
      <c r="X61" s="38"/>
      <c r="Y61" s="3"/>
      <c r="Z61" s="8"/>
      <c r="AA61" s="9"/>
      <c r="AB61" s="10"/>
      <c r="AC61" s="10"/>
      <c r="AD61" s="10"/>
      <c r="AE61" s="10"/>
      <c r="AF61" s="10"/>
      <c r="AG61" s="10"/>
      <c r="AH61" s="10"/>
      <c r="AI61" s="10"/>
      <c r="AJ61" s="3"/>
      <c r="AK61" s="8"/>
      <c r="AL61" s="9"/>
      <c r="AM61" s="10"/>
      <c r="AN61" s="10"/>
      <c r="AO61" s="10"/>
      <c r="AP61" s="10"/>
      <c r="AQ61" s="10"/>
      <c r="AR61" s="10"/>
      <c r="AS61" s="10"/>
      <c r="AT61" s="10"/>
      <c r="AU61" s="34"/>
      <c r="AV61" s="34"/>
      <c r="AW61" s="39"/>
      <c r="AX61" s="40"/>
      <c r="AY61" s="40"/>
      <c r="AZ61" s="30"/>
      <c r="BA61" s="24"/>
      <c r="BB61" s="24"/>
      <c r="BC61" s="24"/>
      <c r="BD61" s="28"/>
      <c r="BE61" s="28"/>
      <c r="BF61" s="39"/>
    </row>
    <row r="62" spans="1:69" ht="12" customHeight="1">
      <c r="A62" s="36"/>
      <c r="B62" s="37"/>
      <c r="C62" s="37"/>
      <c r="D62" s="37"/>
      <c r="E62" s="37"/>
      <c r="F62" s="37"/>
      <c r="G62" s="37"/>
      <c r="H62" s="37"/>
      <c r="I62" s="37"/>
      <c r="J62" s="37"/>
      <c r="K62" s="37"/>
      <c r="L62" s="37"/>
      <c r="M62" s="37"/>
      <c r="N62" s="37"/>
      <c r="O62" s="37"/>
      <c r="P62" s="37"/>
      <c r="Q62" s="37"/>
      <c r="R62" s="37"/>
      <c r="S62" s="38"/>
      <c r="T62" s="38"/>
      <c r="U62" s="38"/>
      <c r="V62" s="38"/>
      <c r="W62" s="38"/>
      <c r="X62" s="38"/>
      <c r="Y62" s="3"/>
      <c r="Z62" s="8"/>
      <c r="AA62" s="9"/>
      <c r="AB62" s="10"/>
      <c r="AC62" s="10"/>
      <c r="AD62" s="10"/>
      <c r="AE62" s="10"/>
      <c r="AF62" s="10"/>
      <c r="AG62" s="10"/>
      <c r="AH62" s="10"/>
      <c r="AI62" s="10"/>
      <c r="AJ62" s="3"/>
      <c r="AK62" s="8"/>
      <c r="AL62" s="9"/>
      <c r="AM62" s="10"/>
      <c r="AN62" s="10"/>
      <c r="AO62" s="10"/>
      <c r="AP62" s="10"/>
      <c r="AQ62" s="10"/>
      <c r="AR62" s="10"/>
      <c r="AS62" s="10"/>
      <c r="AT62" s="10"/>
      <c r="AU62" s="34"/>
      <c r="AV62" s="34"/>
      <c r="AW62" s="39"/>
      <c r="AX62" s="40"/>
      <c r="AY62" s="40"/>
      <c r="AZ62" s="30"/>
      <c r="BA62" s="24"/>
      <c r="BB62" s="24"/>
      <c r="BC62" s="24"/>
      <c r="BD62" s="28"/>
      <c r="BE62" s="28"/>
      <c r="BF62" s="39"/>
    </row>
    <row r="63" spans="1:69" ht="12" customHeight="1">
      <c r="A63" s="36"/>
      <c r="B63" s="37"/>
      <c r="C63" s="37"/>
      <c r="D63" s="37"/>
      <c r="E63" s="37"/>
      <c r="F63" s="37"/>
      <c r="G63" s="37"/>
      <c r="H63" s="37"/>
      <c r="I63" s="37"/>
      <c r="J63" s="37"/>
      <c r="K63" s="37"/>
      <c r="L63" s="37"/>
      <c r="M63" s="37"/>
      <c r="N63" s="37"/>
      <c r="O63" s="37"/>
      <c r="P63" s="37"/>
      <c r="Q63" s="37"/>
      <c r="R63" s="37"/>
      <c r="S63" s="38"/>
      <c r="T63" s="38"/>
      <c r="U63" s="38"/>
      <c r="V63" s="38"/>
      <c r="W63" s="38"/>
      <c r="X63" s="38"/>
      <c r="Y63" s="3"/>
      <c r="Z63" s="8"/>
      <c r="AA63" s="9"/>
      <c r="AB63" s="10"/>
      <c r="AC63" s="10"/>
      <c r="AD63" s="10"/>
      <c r="AE63" s="10"/>
      <c r="AF63" s="10"/>
      <c r="AG63" s="10"/>
      <c r="AH63" s="10"/>
      <c r="AI63" s="10"/>
      <c r="AJ63" s="3"/>
      <c r="AK63" s="8"/>
      <c r="AL63" s="9"/>
      <c r="AM63" s="10"/>
      <c r="AN63" s="10"/>
      <c r="AO63" s="10"/>
      <c r="AP63" s="10"/>
      <c r="AQ63" s="10"/>
      <c r="AR63" s="10"/>
      <c r="AS63" s="10"/>
      <c r="AT63" s="10"/>
      <c r="AU63" s="34"/>
      <c r="AV63" s="34"/>
      <c r="AW63" s="39"/>
      <c r="AX63" s="40"/>
      <c r="AY63" s="40"/>
      <c r="AZ63" s="30"/>
      <c r="BA63" s="24"/>
      <c r="BB63" s="24"/>
      <c r="BC63" s="24"/>
      <c r="BD63" s="28"/>
      <c r="BE63" s="28"/>
      <c r="BF63" s="39"/>
    </row>
    <row r="64" spans="1:69" ht="12" customHeight="1">
      <c r="A64" s="36"/>
      <c r="B64" s="37"/>
      <c r="C64" s="37"/>
      <c r="D64" s="37"/>
      <c r="E64" s="37"/>
      <c r="F64" s="37"/>
      <c r="G64" s="37"/>
      <c r="H64" s="37"/>
      <c r="I64" s="37"/>
      <c r="J64" s="37"/>
      <c r="K64" s="37"/>
      <c r="L64" s="37"/>
      <c r="M64" s="37"/>
      <c r="N64" s="37"/>
      <c r="O64" s="37"/>
      <c r="P64" s="37"/>
      <c r="Q64" s="37"/>
      <c r="R64" s="37"/>
      <c r="S64" s="38"/>
      <c r="T64" s="38"/>
      <c r="U64" s="38"/>
      <c r="V64" s="38"/>
      <c r="W64" s="38"/>
      <c r="X64" s="38"/>
      <c r="Y64" s="3"/>
      <c r="Z64" s="8"/>
      <c r="AA64" s="9"/>
      <c r="AB64" s="10"/>
      <c r="AC64" s="10"/>
      <c r="AD64" s="10"/>
      <c r="AE64" s="10"/>
      <c r="AF64" s="10"/>
      <c r="AG64" s="10"/>
      <c r="AH64" s="10"/>
      <c r="AI64" s="10"/>
      <c r="AJ64" s="3"/>
      <c r="AK64" s="8"/>
      <c r="AL64" s="9"/>
      <c r="AM64" s="10"/>
      <c r="AN64" s="10"/>
      <c r="AO64" s="10"/>
      <c r="AP64" s="10"/>
      <c r="AQ64" s="10"/>
      <c r="AR64" s="10"/>
      <c r="AS64" s="10"/>
      <c r="AT64" s="10"/>
      <c r="AU64" s="34"/>
      <c r="AV64" s="34"/>
      <c r="AW64" s="39"/>
      <c r="AX64" s="40"/>
      <c r="AY64" s="40"/>
      <c r="AZ64" s="30"/>
      <c r="BA64" s="24"/>
      <c r="BB64" s="24"/>
      <c r="BC64" s="24"/>
      <c r="BD64" s="28"/>
      <c r="BE64" s="28"/>
      <c r="BF64" s="39"/>
    </row>
    <row r="65" spans="1:58" ht="12" customHeight="1">
      <c r="A65" s="36"/>
      <c r="B65" s="37"/>
      <c r="C65" s="37"/>
      <c r="D65" s="37"/>
      <c r="E65" s="37"/>
      <c r="F65" s="37"/>
      <c r="G65" s="37"/>
      <c r="H65" s="37"/>
      <c r="I65" s="37"/>
      <c r="J65" s="37"/>
      <c r="K65" s="37"/>
      <c r="L65" s="37"/>
      <c r="M65" s="37"/>
      <c r="N65" s="37"/>
      <c r="O65" s="37"/>
      <c r="P65" s="37"/>
      <c r="Q65" s="37"/>
      <c r="R65" s="37"/>
      <c r="S65" s="38"/>
      <c r="T65" s="38"/>
      <c r="U65" s="38"/>
      <c r="V65" s="38"/>
      <c r="W65" s="38"/>
      <c r="X65" s="38"/>
      <c r="Y65" s="3"/>
      <c r="Z65" s="8"/>
      <c r="AA65" s="9"/>
      <c r="AB65" s="10"/>
      <c r="AC65" s="10"/>
      <c r="AD65" s="10"/>
      <c r="AE65" s="10"/>
      <c r="AF65" s="10"/>
      <c r="AG65" s="10"/>
      <c r="AH65" s="10"/>
      <c r="AI65" s="10"/>
      <c r="AJ65" s="3"/>
      <c r="AK65" s="8"/>
      <c r="AL65" s="9"/>
      <c r="AM65" s="10"/>
      <c r="AN65" s="10"/>
      <c r="AO65" s="10"/>
      <c r="AP65" s="10"/>
      <c r="AQ65" s="10"/>
      <c r="AR65" s="10"/>
      <c r="AS65" s="10"/>
      <c r="AT65" s="10"/>
      <c r="AU65" s="34"/>
      <c r="AV65" s="34"/>
      <c r="AW65" s="39"/>
      <c r="AX65" s="40"/>
      <c r="AY65" s="40"/>
      <c r="AZ65" s="30"/>
      <c r="BA65" s="24"/>
      <c r="BB65" s="24"/>
      <c r="BC65" s="24"/>
      <c r="BD65" s="28"/>
      <c r="BE65" s="28"/>
      <c r="BF65" s="39"/>
    </row>
    <row r="66" spans="1:58" ht="12" customHeight="1">
      <c r="A66" s="36"/>
      <c r="B66" s="37"/>
      <c r="C66" s="37"/>
      <c r="D66" s="37"/>
      <c r="E66" s="37"/>
      <c r="F66" s="37"/>
      <c r="G66" s="37"/>
      <c r="H66" s="37"/>
      <c r="I66" s="37"/>
      <c r="J66" s="37"/>
      <c r="K66" s="37"/>
      <c r="L66" s="37"/>
      <c r="M66" s="37"/>
      <c r="N66" s="37"/>
      <c r="O66" s="37"/>
      <c r="P66" s="37"/>
      <c r="Q66" s="37"/>
      <c r="R66" s="37"/>
      <c r="S66" s="38"/>
      <c r="T66" s="38"/>
      <c r="U66" s="38"/>
      <c r="V66" s="38"/>
      <c r="W66" s="38"/>
      <c r="X66" s="38"/>
      <c r="Y66" s="3"/>
      <c r="Z66" s="8"/>
      <c r="AA66" s="9"/>
      <c r="AB66" s="10"/>
      <c r="AC66" s="10"/>
      <c r="AD66" s="10"/>
      <c r="AE66" s="10"/>
      <c r="AF66" s="10"/>
      <c r="AG66" s="10"/>
      <c r="AH66" s="10"/>
      <c r="AI66" s="10"/>
      <c r="AJ66" s="3"/>
      <c r="AK66" s="8"/>
      <c r="AL66" s="9"/>
      <c r="AM66" s="10"/>
      <c r="AN66" s="10"/>
      <c r="AO66" s="10"/>
      <c r="AP66" s="10"/>
      <c r="AQ66" s="10"/>
      <c r="AR66" s="10"/>
      <c r="AS66" s="10"/>
      <c r="AT66" s="10"/>
      <c r="AU66" s="34"/>
      <c r="AV66" s="34"/>
      <c r="AW66" s="39"/>
      <c r="AX66" s="40"/>
      <c r="AY66" s="40"/>
      <c r="AZ66" s="30"/>
      <c r="BA66" s="24"/>
      <c r="BB66" s="24"/>
      <c r="BC66" s="24"/>
      <c r="BD66" s="28"/>
      <c r="BE66" s="28"/>
      <c r="BF66" s="39"/>
    </row>
    <row r="67" spans="1:58" ht="12" customHeight="1">
      <c r="A67" s="36"/>
      <c r="B67" s="37"/>
      <c r="C67" s="37"/>
      <c r="D67" s="37"/>
      <c r="E67" s="37"/>
      <c r="F67" s="37"/>
      <c r="G67" s="37"/>
      <c r="H67" s="37"/>
      <c r="I67" s="37"/>
      <c r="J67" s="37"/>
      <c r="K67" s="37"/>
      <c r="L67" s="37"/>
      <c r="M67" s="37"/>
      <c r="N67" s="37"/>
      <c r="O67" s="37"/>
      <c r="P67" s="37"/>
      <c r="Q67" s="37"/>
      <c r="R67" s="37"/>
      <c r="S67" s="38"/>
      <c r="T67" s="38"/>
      <c r="U67" s="38"/>
      <c r="V67" s="38"/>
      <c r="W67" s="38"/>
      <c r="X67" s="38"/>
      <c r="Y67" s="3"/>
      <c r="Z67" s="8"/>
      <c r="AA67" s="9"/>
      <c r="AB67" s="10"/>
      <c r="AC67" s="10"/>
      <c r="AD67" s="10"/>
      <c r="AE67" s="10"/>
      <c r="AF67" s="10"/>
      <c r="AG67" s="10"/>
      <c r="AH67" s="10"/>
      <c r="AI67" s="10"/>
      <c r="AJ67" s="3"/>
      <c r="AK67" s="8"/>
      <c r="AL67" s="9"/>
      <c r="AM67" s="10"/>
      <c r="AN67" s="10"/>
      <c r="AO67" s="10"/>
      <c r="AP67" s="10"/>
      <c r="AQ67" s="10"/>
      <c r="AR67" s="10"/>
      <c r="AS67" s="10"/>
      <c r="AT67" s="10"/>
      <c r="AU67" s="34"/>
      <c r="AV67" s="34"/>
      <c r="AW67" s="39"/>
      <c r="AX67" s="40"/>
      <c r="AY67" s="40"/>
      <c r="AZ67" s="30"/>
      <c r="BA67" s="24"/>
      <c r="BB67" s="24"/>
      <c r="BC67" s="24"/>
      <c r="BD67" s="28"/>
      <c r="BE67" s="28"/>
      <c r="BF67" s="39"/>
    </row>
    <row r="68" spans="1:58" ht="12" customHeight="1">
      <c r="A68" s="36"/>
      <c r="B68" s="37"/>
      <c r="C68" s="37"/>
      <c r="D68" s="37"/>
      <c r="E68" s="37"/>
      <c r="F68" s="37"/>
      <c r="G68" s="37"/>
      <c r="H68" s="37"/>
      <c r="I68" s="37"/>
      <c r="J68" s="37"/>
      <c r="K68" s="37"/>
      <c r="L68" s="37"/>
      <c r="M68" s="37"/>
      <c r="N68" s="37"/>
      <c r="O68" s="37"/>
      <c r="P68" s="37"/>
      <c r="Q68" s="37"/>
      <c r="R68" s="37"/>
      <c r="S68" s="38"/>
      <c r="T68" s="38"/>
      <c r="U68" s="38"/>
      <c r="V68" s="38"/>
      <c r="W68" s="38"/>
      <c r="X68" s="38"/>
      <c r="Y68" s="3"/>
      <c r="Z68" s="8"/>
      <c r="AA68" s="9"/>
      <c r="AB68" s="10"/>
      <c r="AC68" s="10"/>
      <c r="AD68" s="10"/>
      <c r="AE68" s="10"/>
      <c r="AF68" s="10"/>
      <c r="AG68" s="10"/>
      <c r="AH68" s="10"/>
      <c r="AI68" s="10"/>
      <c r="AJ68" s="3"/>
      <c r="AK68" s="8"/>
      <c r="AL68" s="9"/>
      <c r="AM68" s="10"/>
      <c r="AN68" s="10"/>
      <c r="AO68" s="10"/>
      <c r="AP68" s="10"/>
      <c r="AQ68" s="10"/>
      <c r="AR68" s="10"/>
      <c r="AS68" s="10"/>
      <c r="AT68" s="10"/>
      <c r="AU68" s="34"/>
      <c r="AV68" s="34"/>
      <c r="AW68" s="39"/>
      <c r="AX68" s="40"/>
      <c r="AY68" s="40"/>
      <c r="AZ68" s="30"/>
      <c r="BA68" s="24"/>
      <c r="BB68" s="24"/>
      <c r="BC68" s="24"/>
      <c r="BD68" s="28"/>
      <c r="BE68" s="28"/>
      <c r="BF68" s="39"/>
    </row>
    <row r="69" spans="1:58" ht="12" customHeight="1">
      <c r="A69" s="36"/>
      <c r="B69" s="37"/>
      <c r="C69" s="37"/>
      <c r="D69" s="37"/>
      <c r="E69" s="37"/>
      <c r="F69" s="37"/>
      <c r="G69" s="37"/>
      <c r="H69" s="37"/>
      <c r="I69" s="37"/>
      <c r="J69" s="37"/>
      <c r="K69" s="37"/>
      <c r="L69" s="37"/>
      <c r="M69" s="37"/>
      <c r="N69" s="37"/>
      <c r="O69" s="37"/>
      <c r="P69" s="37"/>
      <c r="Q69" s="37"/>
      <c r="R69" s="37"/>
      <c r="S69" s="38"/>
      <c r="T69" s="38"/>
      <c r="U69" s="38"/>
      <c r="V69" s="38"/>
      <c r="W69" s="38"/>
      <c r="X69" s="38"/>
      <c r="Y69" s="3"/>
      <c r="Z69" s="8"/>
      <c r="AA69" s="9"/>
      <c r="AB69" s="10"/>
      <c r="AC69" s="10"/>
      <c r="AD69" s="10"/>
      <c r="AE69" s="10"/>
      <c r="AF69" s="10"/>
      <c r="AG69" s="10"/>
      <c r="AH69" s="10"/>
      <c r="AI69" s="10"/>
      <c r="AJ69" s="3"/>
      <c r="AK69" s="8"/>
      <c r="AL69" s="9"/>
      <c r="AM69" s="10"/>
      <c r="AN69" s="10"/>
      <c r="AO69" s="10"/>
      <c r="AP69" s="10"/>
      <c r="AQ69" s="10"/>
      <c r="AR69" s="10"/>
      <c r="AS69" s="10"/>
      <c r="AT69" s="10"/>
      <c r="AU69" s="34"/>
      <c r="AV69" s="34"/>
      <c r="AW69" s="39"/>
      <c r="AX69" s="40"/>
      <c r="AY69" s="40"/>
      <c r="AZ69" s="30"/>
      <c r="BA69" s="24"/>
      <c r="BB69" s="24"/>
      <c r="BC69" s="24"/>
      <c r="BD69" s="28"/>
      <c r="BE69" s="28"/>
      <c r="BF69" s="39"/>
    </row>
    <row r="70" spans="1:58" ht="12" customHeight="1">
      <c r="A70" s="36"/>
      <c r="B70" s="37"/>
      <c r="C70" s="37"/>
      <c r="D70" s="37"/>
      <c r="E70" s="37"/>
      <c r="F70" s="37"/>
      <c r="G70" s="37"/>
      <c r="H70" s="37"/>
      <c r="I70" s="37"/>
      <c r="J70" s="37"/>
      <c r="K70" s="37"/>
      <c r="L70" s="37"/>
      <c r="M70" s="37"/>
      <c r="N70" s="37"/>
      <c r="O70" s="37"/>
      <c r="P70" s="37"/>
      <c r="Q70" s="37"/>
      <c r="R70" s="37"/>
      <c r="S70" s="38"/>
      <c r="T70" s="38"/>
      <c r="U70" s="38"/>
      <c r="V70" s="38"/>
      <c r="W70" s="38"/>
      <c r="X70" s="38"/>
      <c r="Y70" s="3"/>
      <c r="Z70" s="8"/>
      <c r="AA70" s="9"/>
      <c r="AB70" s="10"/>
      <c r="AC70" s="10"/>
      <c r="AD70" s="10"/>
      <c r="AE70" s="10"/>
      <c r="AF70" s="10"/>
      <c r="AG70" s="10"/>
      <c r="AH70" s="10"/>
      <c r="AI70" s="10"/>
      <c r="AJ70" s="3"/>
      <c r="AK70" s="8"/>
      <c r="AL70" s="9"/>
      <c r="AM70" s="10"/>
      <c r="AN70" s="10"/>
      <c r="AO70" s="10"/>
      <c r="AP70" s="10"/>
      <c r="AQ70" s="10"/>
      <c r="AR70" s="10"/>
      <c r="AS70" s="10"/>
      <c r="AT70" s="10"/>
      <c r="AU70" s="34"/>
      <c r="AV70" s="34"/>
      <c r="AW70" s="39"/>
      <c r="AX70" s="40"/>
      <c r="AY70" s="40"/>
      <c r="AZ70" s="30"/>
      <c r="BA70" s="24"/>
      <c r="BB70" s="24"/>
      <c r="BC70" s="24"/>
      <c r="BD70" s="28"/>
      <c r="BE70" s="28"/>
      <c r="BF70" s="39"/>
    </row>
    <row r="71" spans="1:58" ht="12" customHeight="1">
      <c r="A71" s="36"/>
      <c r="B71" s="37"/>
      <c r="C71" s="37"/>
      <c r="D71" s="37"/>
      <c r="E71" s="37"/>
      <c r="F71" s="37"/>
      <c r="G71" s="37"/>
      <c r="H71" s="37"/>
      <c r="I71" s="37"/>
      <c r="J71" s="37"/>
      <c r="K71" s="37"/>
      <c r="L71" s="37"/>
      <c r="M71" s="37"/>
      <c r="N71" s="37"/>
      <c r="O71" s="37"/>
      <c r="P71" s="37"/>
      <c r="Q71" s="37"/>
      <c r="R71" s="37"/>
      <c r="S71" s="38"/>
      <c r="T71" s="38"/>
      <c r="U71" s="38"/>
      <c r="V71" s="38"/>
      <c r="W71" s="38"/>
      <c r="X71" s="38"/>
      <c r="Y71" s="3"/>
      <c r="Z71" s="8"/>
      <c r="AA71" s="9"/>
      <c r="AB71" s="10"/>
      <c r="AC71" s="10"/>
      <c r="AD71" s="10"/>
      <c r="AE71" s="10"/>
      <c r="AF71" s="10"/>
      <c r="AG71" s="10"/>
      <c r="AH71" s="10"/>
      <c r="AI71" s="10"/>
      <c r="AJ71" s="3"/>
      <c r="AK71" s="8"/>
      <c r="AL71" s="9"/>
      <c r="AM71" s="10"/>
      <c r="AN71" s="10"/>
      <c r="AO71" s="10"/>
      <c r="AP71" s="10"/>
      <c r="AQ71" s="10"/>
      <c r="AR71" s="10"/>
      <c r="AS71" s="10"/>
      <c r="AT71" s="10"/>
      <c r="AU71" s="34"/>
      <c r="AV71" s="34"/>
      <c r="AW71" s="39"/>
      <c r="AX71" s="40"/>
      <c r="AY71" s="40"/>
      <c r="AZ71" s="30"/>
      <c r="BA71" s="24"/>
      <c r="BB71" s="24"/>
      <c r="BC71" s="24"/>
      <c r="BD71" s="28"/>
      <c r="BE71" s="28"/>
      <c r="BF71" s="39"/>
    </row>
    <row r="72" spans="1:58" ht="12" customHeight="1">
      <c r="A72" s="36"/>
      <c r="B72" s="37"/>
      <c r="C72" s="37"/>
      <c r="D72" s="37"/>
      <c r="E72" s="37"/>
      <c r="F72" s="37"/>
      <c r="G72" s="37"/>
      <c r="H72" s="37"/>
      <c r="I72" s="37"/>
      <c r="J72" s="37"/>
      <c r="K72" s="37"/>
      <c r="L72" s="37"/>
      <c r="M72" s="37"/>
      <c r="N72" s="37"/>
      <c r="O72" s="37"/>
      <c r="P72" s="37"/>
      <c r="Q72" s="37"/>
      <c r="R72" s="37"/>
      <c r="S72" s="38"/>
      <c r="T72" s="38"/>
      <c r="U72" s="38"/>
      <c r="V72" s="38"/>
      <c r="W72" s="38"/>
      <c r="X72" s="38"/>
      <c r="Y72" s="3"/>
      <c r="Z72" s="8"/>
      <c r="AA72" s="9"/>
      <c r="AB72" s="10"/>
      <c r="AC72" s="10"/>
      <c r="AD72" s="10"/>
      <c r="AE72" s="10"/>
      <c r="AF72" s="10"/>
      <c r="AG72" s="10"/>
      <c r="AH72" s="10"/>
      <c r="AI72" s="10"/>
      <c r="AJ72" s="3"/>
      <c r="AK72" s="8"/>
      <c r="AL72" s="9"/>
      <c r="AM72" s="10"/>
      <c r="AN72" s="10"/>
      <c r="AO72" s="10"/>
      <c r="AP72" s="10"/>
      <c r="AQ72" s="10"/>
      <c r="AR72" s="10"/>
      <c r="AS72" s="10"/>
      <c r="AT72" s="10"/>
      <c r="AU72" s="34"/>
      <c r="AV72" s="34"/>
      <c r="AW72" s="39"/>
      <c r="AX72" s="40"/>
      <c r="AY72" s="40"/>
      <c r="AZ72" s="30"/>
      <c r="BA72" s="24"/>
      <c r="BB72" s="24"/>
      <c r="BC72" s="24"/>
      <c r="BD72" s="28"/>
      <c r="BE72" s="28"/>
      <c r="BF72" s="39"/>
    </row>
    <row r="73" spans="1:58" ht="12" customHeight="1">
      <c r="A73" s="36"/>
      <c r="B73" s="37"/>
      <c r="C73" s="37"/>
      <c r="D73" s="37"/>
      <c r="E73" s="37"/>
      <c r="F73" s="37"/>
      <c r="G73" s="37"/>
      <c r="H73" s="37"/>
      <c r="I73" s="37"/>
      <c r="J73" s="37"/>
      <c r="K73" s="37"/>
      <c r="L73" s="37"/>
      <c r="M73" s="37"/>
      <c r="N73" s="37"/>
      <c r="O73" s="37"/>
      <c r="P73" s="37"/>
      <c r="Q73" s="37"/>
      <c r="R73" s="37"/>
      <c r="S73" s="38"/>
      <c r="T73" s="38"/>
      <c r="U73" s="38"/>
      <c r="V73" s="38"/>
      <c r="W73" s="38"/>
      <c r="X73" s="38"/>
      <c r="Y73" s="3"/>
      <c r="Z73" s="8"/>
      <c r="AA73" s="9"/>
      <c r="AB73" s="10"/>
      <c r="AC73" s="10"/>
      <c r="AD73" s="10"/>
      <c r="AE73" s="10"/>
      <c r="AF73" s="10"/>
      <c r="AG73" s="10"/>
      <c r="AH73" s="10"/>
      <c r="AI73" s="10"/>
      <c r="AJ73" s="3"/>
      <c r="AK73" s="8"/>
      <c r="AL73" s="9"/>
      <c r="AM73" s="10"/>
      <c r="AN73" s="10"/>
      <c r="AO73" s="10"/>
      <c r="AP73" s="10"/>
      <c r="AQ73" s="10"/>
      <c r="AR73" s="10"/>
      <c r="AS73" s="10"/>
      <c r="AT73" s="10"/>
      <c r="AU73" s="34"/>
      <c r="AV73" s="34"/>
      <c r="AW73" s="39"/>
      <c r="AX73" s="40"/>
      <c r="AY73" s="40"/>
      <c r="AZ73" s="30"/>
      <c r="BA73" s="24"/>
      <c r="BB73" s="24"/>
      <c r="BC73" s="24"/>
      <c r="BD73" s="28"/>
      <c r="BE73" s="28"/>
      <c r="BF73" s="39"/>
    </row>
    <row r="74" spans="1:58" ht="12" customHeight="1">
      <c r="A74" s="36"/>
      <c r="B74" s="37"/>
      <c r="C74" s="37"/>
      <c r="D74" s="37"/>
      <c r="E74" s="37"/>
      <c r="F74" s="37"/>
      <c r="G74" s="37"/>
      <c r="H74" s="37"/>
      <c r="I74" s="37"/>
      <c r="J74" s="37"/>
      <c r="K74" s="37"/>
      <c r="L74" s="37"/>
      <c r="M74" s="37"/>
      <c r="N74" s="37"/>
      <c r="O74" s="37"/>
      <c r="P74" s="37"/>
      <c r="Q74" s="37"/>
      <c r="R74" s="37"/>
      <c r="S74" s="38"/>
      <c r="T74" s="38"/>
      <c r="U74" s="38"/>
      <c r="V74" s="38"/>
      <c r="W74" s="38"/>
      <c r="X74" s="38"/>
      <c r="Y74" s="3"/>
      <c r="Z74" s="8"/>
      <c r="AA74" s="9"/>
      <c r="AB74" s="10"/>
      <c r="AC74" s="10"/>
      <c r="AD74" s="10"/>
      <c r="AE74" s="10"/>
      <c r="AF74" s="10"/>
      <c r="AG74" s="10"/>
      <c r="AH74" s="10"/>
      <c r="AI74" s="10"/>
      <c r="AJ74" s="3"/>
      <c r="AK74" s="8"/>
      <c r="AL74" s="9"/>
      <c r="AM74" s="10"/>
      <c r="AN74" s="10"/>
      <c r="AO74" s="10"/>
      <c r="AP74" s="10"/>
      <c r="AQ74" s="10"/>
      <c r="AR74" s="10"/>
      <c r="AS74" s="10"/>
      <c r="AT74" s="10"/>
      <c r="AU74" s="34"/>
      <c r="AV74" s="34"/>
      <c r="AW74" s="39"/>
      <c r="AX74" s="40"/>
      <c r="AY74" s="40"/>
      <c r="AZ74" s="30"/>
      <c r="BA74" s="24"/>
      <c r="BB74" s="24"/>
      <c r="BC74" s="24"/>
      <c r="BD74" s="28"/>
      <c r="BE74" s="28"/>
      <c r="BF74" s="39"/>
    </row>
    <row r="75" spans="1:58" ht="12" customHeight="1">
      <c r="A75" s="36"/>
      <c r="B75" s="37"/>
      <c r="C75" s="37"/>
      <c r="D75" s="37"/>
      <c r="E75" s="37"/>
      <c r="F75" s="37"/>
      <c r="G75" s="37"/>
      <c r="H75" s="37"/>
      <c r="I75" s="37"/>
      <c r="J75" s="37"/>
      <c r="K75" s="37"/>
      <c r="L75" s="37"/>
      <c r="M75" s="37"/>
      <c r="N75" s="37"/>
      <c r="O75" s="37"/>
      <c r="P75" s="37"/>
      <c r="Q75" s="37"/>
      <c r="R75" s="37"/>
      <c r="S75" s="38"/>
      <c r="T75" s="38"/>
      <c r="U75" s="38"/>
      <c r="V75" s="38"/>
      <c r="W75" s="38"/>
      <c r="X75" s="38"/>
      <c r="Y75" s="3"/>
      <c r="Z75" s="8"/>
      <c r="AA75" s="9"/>
      <c r="AB75" s="10"/>
      <c r="AC75" s="10"/>
      <c r="AD75" s="10"/>
      <c r="AE75" s="10"/>
      <c r="AF75" s="10"/>
      <c r="AG75" s="10"/>
      <c r="AH75" s="10"/>
      <c r="AI75" s="10"/>
      <c r="AJ75" s="3"/>
      <c r="AK75" s="8"/>
      <c r="AL75" s="9"/>
      <c r="AM75" s="10"/>
      <c r="AN75" s="10"/>
      <c r="AO75" s="10"/>
      <c r="AP75" s="10"/>
      <c r="AQ75" s="10"/>
      <c r="AR75" s="10"/>
      <c r="AS75" s="10"/>
      <c r="AT75" s="10"/>
      <c r="AU75" s="34"/>
      <c r="AV75" s="34"/>
      <c r="AW75" s="39"/>
      <c r="AX75" s="40"/>
      <c r="AY75" s="40"/>
      <c r="AZ75" s="30"/>
      <c r="BA75" s="24"/>
      <c r="BB75" s="24"/>
      <c r="BC75" s="24"/>
      <c r="BD75" s="28"/>
      <c r="BE75" s="28"/>
      <c r="BF75" s="39"/>
    </row>
    <row r="76" spans="1:58" ht="12" customHeight="1">
      <c r="A76" s="36"/>
      <c r="B76" s="37"/>
      <c r="C76" s="37"/>
      <c r="D76" s="37"/>
      <c r="E76" s="37"/>
      <c r="F76" s="37"/>
      <c r="G76" s="37"/>
      <c r="H76" s="37"/>
      <c r="I76" s="37"/>
      <c r="J76" s="37"/>
      <c r="K76" s="37"/>
      <c r="L76" s="37"/>
      <c r="M76" s="37"/>
      <c r="N76" s="37"/>
      <c r="O76" s="37"/>
      <c r="P76" s="37"/>
      <c r="Q76" s="37"/>
      <c r="R76" s="37"/>
      <c r="S76" s="38"/>
      <c r="T76" s="38"/>
      <c r="U76" s="38"/>
      <c r="V76" s="38"/>
      <c r="W76" s="38"/>
      <c r="X76" s="38"/>
      <c r="Y76" s="3"/>
      <c r="Z76" s="8"/>
      <c r="AA76" s="9"/>
      <c r="AB76" s="10"/>
      <c r="AC76" s="10"/>
      <c r="AD76" s="10"/>
      <c r="AE76" s="10"/>
      <c r="AF76" s="10"/>
      <c r="AG76" s="10"/>
      <c r="AH76" s="10"/>
      <c r="AI76" s="10"/>
      <c r="AJ76" s="3"/>
      <c r="AK76" s="8"/>
      <c r="AL76" s="9"/>
      <c r="AM76" s="10"/>
      <c r="AN76" s="10"/>
      <c r="AO76" s="10"/>
      <c r="AP76" s="10"/>
      <c r="AQ76" s="10"/>
      <c r="AR76" s="10"/>
      <c r="AS76" s="10"/>
      <c r="AT76" s="10"/>
      <c r="AU76" s="34"/>
      <c r="AV76" s="34"/>
      <c r="AW76" s="39"/>
      <c r="AX76" s="40"/>
      <c r="AY76" s="40"/>
      <c r="AZ76" s="30"/>
      <c r="BA76" s="24"/>
      <c r="BB76" s="24"/>
      <c r="BC76" s="24"/>
      <c r="BD76" s="28"/>
      <c r="BE76" s="28"/>
      <c r="BF76" s="39"/>
    </row>
    <row r="77" spans="1:58" ht="12" customHeight="1">
      <c r="A77" s="36"/>
      <c r="B77" s="37"/>
      <c r="C77" s="37"/>
      <c r="D77" s="37"/>
      <c r="E77" s="37"/>
      <c r="F77" s="37"/>
      <c r="G77" s="37"/>
      <c r="H77" s="37"/>
      <c r="I77" s="37"/>
      <c r="J77" s="37"/>
      <c r="K77" s="37"/>
      <c r="L77" s="37"/>
      <c r="M77" s="37"/>
      <c r="N77" s="37"/>
      <c r="O77" s="37"/>
      <c r="P77" s="37"/>
      <c r="Q77" s="37"/>
      <c r="R77" s="37"/>
      <c r="S77" s="38"/>
      <c r="T77" s="38"/>
      <c r="U77" s="38"/>
      <c r="V77" s="38"/>
      <c r="W77" s="38"/>
      <c r="X77" s="38"/>
      <c r="Y77" s="3"/>
      <c r="Z77" s="8"/>
      <c r="AA77" s="9"/>
      <c r="AB77" s="10"/>
      <c r="AC77" s="10"/>
      <c r="AD77" s="10"/>
      <c r="AE77" s="10"/>
      <c r="AF77" s="10"/>
      <c r="AG77" s="10"/>
      <c r="AH77" s="10"/>
      <c r="AI77" s="10"/>
      <c r="AJ77" s="3"/>
      <c r="AK77" s="8"/>
      <c r="AL77" s="9"/>
      <c r="AM77" s="10"/>
      <c r="AN77" s="10"/>
      <c r="AO77" s="10"/>
      <c r="AP77" s="10"/>
      <c r="AQ77" s="10"/>
      <c r="AR77" s="10"/>
      <c r="AS77" s="10"/>
      <c r="AT77" s="10"/>
      <c r="AU77" s="34"/>
      <c r="AV77" s="34"/>
      <c r="AW77" s="39"/>
      <c r="AX77" s="40"/>
      <c r="AY77" s="40"/>
      <c r="AZ77" s="30"/>
      <c r="BA77" s="24"/>
      <c r="BB77" s="24"/>
      <c r="BC77" s="24"/>
      <c r="BD77" s="28"/>
      <c r="BE77" s="28"/>
      <c r="BF77" s="39"/>
    </row>
    <row r="78" spans="1:58" ht="12" customHeight="1">
      <c r="A78" s="36"/>
      <c r="B78" s="37"/>
      <c r="C78" s="37"/>
      <c r="D78" s="37"/>
      <c r="E78" s="37"/>
      <c r="F78" s="37"/>
      <c r="G78" s="37"/>
      <c r="H78" s="37"/>
      <c r="I78" s="37"/>
      <c r="J78" s="37"/>
      <c r="K78" s="37"/>
      <c r="L78" s="37"/>
      <c r="M78" s="37"/>
      <c r="N78" s="37"/>
      <c r="O78" s="37"/>
      <c r="P78" s="37"/>
      <c r="Q78" s="37"/>
      <c r="R78" s="37"/>
      <c r="S78" s="38"/>
      <c r="T78" s="38"/>
      <c r="U78" s="38"/>
      <c r="V78" s="38"/>
      <c r="W78" s="38"/>
      <c r="X78" s="38"/>
      <c r="Y78" s="3"/>
      <c r="Z78" s="8"/>
      <c r="AA78" s="9"/>
      <c r="AB78" s="10"/>
      <c r="AC78" s="10"/>
      <c r="AD78" s="10"/>
      <c r="AE78" s="10"/>
      <c r="AF78" s="10"/>
      <c r="AG78" s="10"/>
      <c r="AH78" s="10"/>
      <c r="AI78" s="10"/>
      <c r="AJ78" s="3"/>
      <c r="AK78" s="8"/>
      <c r="AL78" s="9"/>
      <c r="AM78" s="10"/>
      <c r="AN78" s="10"/>
      <c r="AO78" s="10"/>
      <c r="AP78" s="10"/>
      <c r="AQ78" s="10"/>
      <c r="AR78" s="10"/>
      <c r="AS78" s="10"/>
      <c r="AT78" s="10"/>
      <c r="AU78" s="34"/>
      <c r="AV78" s="34"/>
      <c r="AW78" s="39"/>
      <c r="AX78" s="40"/>
      <c r="AY78" s="40"/>
      <c r="AZ78" s="30"/>
      <c r="BA78" s="24"/>
      <c r="BB78" s="24"/>
      <c r="BC78" s="24"/>
      <c r="BD78" s="28"/>
      <c r="BE78" s="28"/>
      <c r="BF78" s="39"/>
    </row>
    <row r="79" spans="1:58" ht="12" customHeight="1">
      <c r="A79" s="36"/>
      <c r="B79" s="37"/>
      <c r="C79" s="37"/>
      <c r="D79" s="37"/>
      <c r="E79" s="37"/>
      <c r="F79" s="37"/>
      <c r="G79" s="37"/>
      <c r="H79" s="37"/>
      <c r="I79" s="37"/>
      <c r="J79" s="37"/>
      <c r="K79" s="37"/>
      <c r="L79" s="37"/>
      <c r="M79" s="37"/>
      <c r="N79" s="37"/>
      <c r="O79" s="37"/>
      <c r="P79" s="37"/>
      <c r="Q79" s="37"/>
      <c r="R79" s="37"/>
      <c r="S79" s="38"/>
      <c r="T79" s="38"/>
      <c r="U79" s="38"/>
      <c r="V79" s="38"/>
      <c r="W79" s="38"/>
      <c r="X79" s="38"/>
      <c r="Y79" s="3"/>
      <c r="Z79" s="8"/>
      <c r="AA79" s="9"/>
      <c r="AB79" s="10"/>
      <c r="AC79" s="10"/>
      <c r="AD79" s="10"/>
      <c r="AE79" s="10"/>
      <c r="AF79" s="10"/>
      <c r="AG79" s="10"/>
      <c r="AH79" s="10"/>
      <c r="AI79" s="10"/>
      <c r="AJ79" s="3"/>
      <c r="AK79" s="8"/>
      <c r="AL79" s="9"/>
      <c r="AM79" s="10"/>
      <c r="AN79" s="10"/>
      <c r="AO79" s="10"/>
      <c r="AP79" s="10"/>
      <c r="AQ79" s="10"/>
      <c r="AR79" s="10"/>
      <c r="AS79" s="10"/>
      <c r="AT79" s="10"/>
      <c r="AU79" s="34"/>
      <c r="AV79" s="34"/>
      <c r="AW79" s="39"/>
      <c r="AX79" s="40"/>
      <c r="AY79" s="40"/>
      <c r="AZ79" s="30"/>
      <c r="BA79" s="24"/>
      <c r="BB79" s="24"/>
      <c r="BC79" s="24"/>
      <c r="BD79" s="28"/>
      <c r="BE79" s="28"/>
      <c r="BF79" s="39"/>
    </row>
    <row r="80" spans="1:58" ht="12" customHeight="1">
      <c r="A80" s="36"/>
      <c r="B80" s="37"/>
      <c r="C80" s="37"/>
      <c r="D80" s="37"/>
      <c r="E80" s="37"/>
      <c r="F80" s="37"/>
      <c r="G80" s="37"/>
      <c r="H80" s="37"/>
      <c r="I80" s="37"/>
      <c r="J80" s="37"/>
      <c r="K80" s="37"/>
      <c r="L80" s="37"/>
      <c r="M80" s="37"/>
      <c r="N80" s="37"/>
      <c r="O80" s="37"/>
      <c r="P80" s="37"/>
      <c r="Q80" s="37"/>
      <c r="R80" s="37"/>
      <c r="S80" s="38"/>
      <c r="T80" s="38"/>
      <c r="U80" s="38"/>
      <c r="V80" s="38"/>
      <c r="W80" s="38"/>
      <c r="X80" s="38"/>
      <c r="Y80" s="3"/>
      <c r="Z80" s="8"/>
      <c r="AA80" s="9"/>
      <c r="AB80" s="10"/>
      <c r="AC80" s="10"/>
      <c r="AD80" s="10"/>
      <c r="AE80" s="10"/>
      <c r="AF80" s="10"/>
      <c r="AG80" s="10"/>
      <c r="AH80" s="10"/>
      <c r="AI80" s="10"/>
      <c r="AJ80" s="3"/>
      <c r="AK80" s="8"/>
      <c r="AL80" s="9"/>
      <c r="AM80" s="10"/>
      <c r="AN80" s="10"/>
      <c r="AO80" s="10"/>
      <c r="AP80" s="10"/>
      <c r="AQ80" s="10"/>
      <c r="AR80" s="10"/>
      <c r="AS80" s="10"/>
      <c r="AT80" s="10"/>
      <c r="AU80" s="34"/>
      <c r="AV80" s="34"/>
      <c r="AW80" s="39"/>
      <c r="AX80" s="40"/>
      <c r="AY80" s="40"/>
      <c r="AZ80" s="30"/>
      <c r="BA80" s="24"/>
      <c r="BB80" s="24"/>
      <c r="BC80" s="24"/>
      <c r="BD80" s="28"/>
      <c r="BE80" s="28"/>
      <c r="BF80" s="39"/>
    </row>
    <row r="81" spans="1:58" ht="12" customHeight="1">
      <c r="A81" s="36"/>
      <c r="B81" s="37"/>
      <c r="C81" s="37"/>
      <c r="D81" s="37"/>
      <c r="E81" s="37"/>
      <c r="F81" s="37"/>
      <c r="G81" s="37"/>
      <c r="H81" s="37"/>
      <c r="I81" s="37"/>
      <c r="J81" s="37"/>
      <c r="K81" s="37"/>
      <c r="L81" s="37"/>
      <c r="M81" s="37"/>
      <c r="N81" s="37"/>
      <c r="O81" s="37"/>
      <c r="P81" s="37"/>
      <c r="Q81" s="37"/>
      <c r="R81" s="37"/>
      <c r="S81" s="38"/>
      <c r="T81" s="38"/>
      <c r="U81" s="38"/>
      <c r="V81" s="38"/>
      <c r="W81" s="38"/>
      <c r="X81" s="38"/>
      <c r="Y81" s="3"/>
      <c r="Z81" s="8"/>
      <c r="AA81" s="9"/>
      <c r="AB81" s="10"/>
      <c r="AC81" s="10"/>
      <c r="AD81" s="10"/>
      <c r="AE81" s="10"/>
      <c r="AF81" s="10"/>
      <c r="AG81" s="10"/>
      <c r="AH81" s="10"/>
      <c r="AI81" s="10"/>
      <c r="AJ81" s="3"/>
      <c r="AK81" s="8"/>
      <c r="AL81" s="9"/>
      <c r="AM81" s="10"/>
      <c r="AN81" s="10"/>
      <c r="AO81" s="10"/>
      <c r="AP81" s="10"/>
      <c r="AQ81" s="10"/>
      <c r="AR81" s="10"/>
      <c r="AS81" s="10"/>
      <c r="AT81" s="10"/>
      <c r="AU81" s="34"/>
      <c r="AV81" s="34"/>
      <c r="AW81" s="39"/>
      <c r="AX81" s="40"/>
      <c r="AY81" s="40"/>
      <c r="AZ81" s="40"/>
      <c r="BA81" s="40"/>
      <c r="BB81" s="39"/>
      <c r="BC81" s="39"/>
      <c r="BD81" s="39"/>
      <c r="BE81" s="39"/>
      <c r="BF81" s="39"/>
    </row>
    <row r="82" spans="1:58" ht="12" customHeight="1">
      <c r="A82" s="36"/>
      <c r="B82" s="37"/>
      <c r="C82" s="37"/>
      <c r="D82" s="37"/>
      <c r="E82" s="37"/>
      <c r="F82" s="37"/>
      <c r="G82" s="37"/>
      <c r="H82" s="37"/>
      <c r="I82" s="37"/>
      <c r="J82" s="37"/>
      <c r="K82" s="37"/>
      <c r="L82" s="37"/>
      <c r="M82" s="37"/>
      <c r="N82" s="37"/>
      <c r="O82" s="37"/>
      <c r="P82" s="37"/>
      <c r="Q82" s="37"/>
      <c r="R82" s="37"/>
      <c r="S82" s="38"/>
      <c r="T82" s="38"/>
      <c r="U82" s="38"/>
      <c r="V82" s="38"/>
      <c r="W82" s="38"/>
      <c r="X82" s="38"/>
      <c r="Y82" s="3"/>
      <c r="Z82" s="8"/>
      <c r="AA82" s="9"/>
      <c r="AB82" s="10"/>
      <c r="AC82" s="10"/>
      <c r="AD82" s="10"/>
      <c r="AE82" s="10"/>
      <c r="AF82" s="10"/>
      <c r="AG82" s="10"/>
      <c r="AH82" s="10"/>
      <c r="AI82" s="10"/>
      <c r="AJ82" s="3"/>
      <c r="AK82" s="8"/>
      <c r="AL82" s="9"/>
      <c r="AM82" s="10"/>
      <c r="AN82" s="10"/>
      <c r="AO82" s="10"/>
      <c r="AP82" s="10"/>
      <c r="AQ82" s="10"/>
      <c r="AR82" s="10"/>
      <c r="AS82" s="10"/>
      <c r="AT82" s="10"/>
      <c r="AU82" s="34"/>
      <c r="AV82" s="34"/>
      <c r="AW82" s="39"/>
      <c r="AX82" s="40"/>
      <c r="AY82" s="40"/>
      <c r="AZ82" s="40"/>
      <c r="BA82" s="40"/>
      <c r="BB82" s="39"/>
      <c r="BC82" s="39"/>
      <c r="BD82" s="39"/>
      <c r="BE82" s="39"/>
      <c r="BF82" s="39"/>
    </row>
    <row r="83" spans="1:58" ht="12" customHeight="1">
      <c r="A83" s="36"/>
      <c r="B83" s="37"/>
      <c r="C83" s="37"/>
      <c r="D83" s="37"/>
      <c r="E83" s="37"/>
      <c r="F83" s="37"/>
      <c r="G83" s="37"/>
      <c r="H83" s="37"/>
      <c r="I83" s="37"/>
      <c r="J83" s="37"/>
      <c r="K83" s="37"/>
      <c r="L83" s="37"/>
      <c r="M83" s="37"/>
      <c r="N83" s="37"/>
      <c r="O83" s="37"/>
      <c r="P83" s="37"/>
      <c r="Q83" s="37"/>
      <c r="R83" s="37"/>
      <c r="S83" s="38"/>
      <c r="T83" s="38"/>
      <c r="U83" s="38"/>
      <c r="V83" s="38"/>
      <c r="W83" s="38"/>
      <c r="X83" s="38"/>
      <c r="Y83" s="3"/>
      <c r="Z83" s="8"/>
      <c r="AA83" s="9"/>
      <c r="AB83" s="10"/>
      <c r="AC83" s="10"/>
      <c r="AD83" s="10"/>
      <c r="AE83" s="10"/>
      <c r="AF83" s="10"/>
      <c r="AG83" s="10"/>
      <c r="AH83" s="10"/>
      <c r="AI83" s="10"/>
      <c r="AJ83" s="3"/>
      <c r="AK83" s="8"/>
      <c r="AL83" s="9"/>
      <c r="AM83" s="10"/>
      <c r="AN83" s="10"/>
      <c r="AO83" s="10"/>
      <c r="AP83" s="10"/>
      <c r="AQ83" s="10"/>
      <c r="AR83" s="10"/>
      <c r="AS83" s="10"/>
      <c r="AT83" s="10"/>
      <c r="AU83" s="34"/>
      <c r="AV83" s="34"/>
      <c r="AW83" s="39"/>
      <c r="AX83" s="40"/>
      <c r="AY83" s="40"/>
      <c r="AZ83" s="40"/>
      <c r="BA83" s="40"/>
      <c r="BB83" s="39"/>
      <c r="BC83" s="39"/>
      <c r="BD83" s="39"/>
      <c r="BE83" s="39"/>
      <c r="BF83" s="39"/>
    </row>
    <row r="84" spans="1:58" ht="12" customHeight="1">
      <c r="A84" s="36"/>
      <c r="B84" s="37"/>
      <c r="C84" s="37"/>
      <c r="D84" s="37"/>
      <c r="E84" s="37"/>
      <c r="F84" s="37"/>
      <c r="G84" s="37"/>
      <c r="H84" s="37"/>
      <c r="I84" s="37"/>
      <c r="J84" s="37"/>
      <c r="K84" s="37"/>
      <c r="L84" s="37"/>
      <c r="M84" s="37"/>
      <c r="N84" s="37"/>
      <c r="O84" s="37"/>
      <c r="P84" s="37"/>
      <c r="Q84" s="37"/>
      <c r="R84" s="37"/>
      <c r="S84" s="38"/>
      <c r="T84" s="38"/>
      <c r="U84" s="38"/>
      <c r="V84" s="38"/>
      <c r="W84" s="38"/>
      <c r="X84" s="38"/>
      <c r="Y84" s="3"/>
      <c r="Z84" s="8"/>
      <c r="AA84" s="9"/>
      <c r="AB84" s="10"/>
      <c r="AC84" s="10"/>
      <c r="AD84" s="10"/>
      <c r="AE84" s="10"/>
      <c r="AF84" s="10"/>
      <c r="AG84" s="10"/>
      <c r="AH84" s="10"/>
      <c r="AI84" s="10"/>
      <c r="AJ84" s="3"/>
      <c r="AK84" s="8"/>
      <c r="AL84" s="9"/>
      <c r="AM84" s="10"/>
      <c r="AN84" s="10"/>
      <c r="AO84" s="10"/>
      <c r="AP84" s="10"/>
      <c r="AQ84" s="10"/>
      <c r="AR84" s="10"/>
      <c r="AS84" s="10"/>
      <c r="AT84" s="10"/>
      <c r="AU84" s="34"/>
      <c r="AV84" s="34"/>
      <c r="AW84" s="39"/>
      <c r="AX84" s="40"/>
      <c r="AY84" s="40"/>
      <c r="AZ84" s="40"/>
      <c r="BA84" s="40"/>
      <c r="BB84" s="39"/>
      <c r="BC84" s="39"/>
      <c r="BD84" s="39"/>
      <c r="BE84" s="39"/>
      <c r="BF84" s="39"/>
    </row>
    <row r="85" spans="1:58" ht="12" customHeight="1">
      <c r="A85" s="36"/>
      <c r="B85" s="37"/>
      <c r="C85" s="37"/>
      <c r="D85" s="37"/>
      <c r="E85" s="37"/>
      <c r="F85" s="37"/>
      <c r="G85" s="37"/>
      <c r="H85" s="37"/>
      <c r="I85" s="37"/>
      <c r="J85" s="37"/>
      <c r="K85" s="37"/>
      <c r="L85" s="37"/>
      <c r="M85" s="37"/>
      <c r="N85" s="37"/>
      <c r="O85" s="37"/>
      <c r="P85" s="37"/>
      <c r="Q85" s="37"/>
      <c r="R85" s="37"/>
      <c r="S85" s="38"/>
      <c r="T85" s="38"/>
      <c r="U85" s="38"/>
      <c r="V85" s="38"/>
      <c r="W85" s="38"/>
      <c r="X85" s="38"/>
      <c r="Y85" s="3"/>
      <c r="Z85" s="8"/>
      <c r="AA85" s="9"/>
      <c r="AB85" s="10"/>
      <c r="AC85" s="10"/>
      <c r="AD85" s="10"/>
      <c r="AE85" s="10"/>
      <c r="AF85" s="10"/>
      <c r="AG85" s="10"/>
      <c r="AH85" s="10"/>
      <c r="AI85" s="10"/>
      <c r="AJ85" s="3"/>
      <c r="AK85" s="8"/>
      <c r="AL85" s="9"/>
      <c r="AM85" s="10"/>
      <c r="AN85" s="10"/>
      <c r="AO85" s="10"/>
      <c r="AP85" s="10"/>
      <c r="AQ85" s="10"/>
      <c r="AR85" s="10"/>
      <c r="AS85" s="10"/>
      <c r="AT85" s="10"/>
      <c r="AU85" s="34"/>
      <c r="AV85" s="34"/>
      <c r="AW85" s="39"/>
      <c r="AX85" s="40"/>
      <c r="AY85" s="40"/>
      <c r="AZ85" s="40"/>
      <c r="BA85" s="40"/>
      <c r="BB85" s="39"/>
      <c r="BC85" s="39"/>
      <c r="BD85" s="39"/>
      <c r="BE85" s="39"/>
      <c r="BF85" s="39"/>
    </row>
    <row r="86" spans="1:58" ht="12" customHeight="1">
      <c r="A86" s="36"/>
      <c r="B86" s="37"/>
      <c r="C86" s="37"/>
      <c r="D86" s="37"/>
      <c r="E86" s="37"/>
      <c r="F86" s="37"/>
      <c r="G86" s="37"/>
      <c r="H86" s="37"/>
      <c r="I86" s="37"/>
      <c r="J86" s="37"/>
      <c r="K86" s="37"/>
      <c r="L86" s="37"/>
      <c r="M86" s="37"/>
      <c r="N86" s="37"/>
      <c r="O86" s="37"/>
      <c r="P86" s="37"/>
      <c r="Q86" s="37"/>
      <c r="R86" s="37"/>
      <c r="S86" s="38"/>
      <c r="T86" s="38"/>
      <c r="U86" s="38"/>
      <c r="V86" s="38"/>
      <c r="W86" s="38"/>
      <c r="X86" s="38"/>
      <c r="Y86" s="3"/>
      <c r="Z86" s="8"/>
      <c r="AA86" s="9"/>
      <c r="AB86" s="10"/>
      <c r="AC86" s="10"/>
      <c r="AD86" s="10"/>
      <c r="AE86" s="10"/>
      <c r="AF86" s="10"/>
      <c r="AG86" s="10"/>
      <c r="AH86" s="10"/>
      <c r="AI86" s="10"/>
      <c r="AJ86" s="3"/>
      <c r="AK86" s="8"/>
      <c r="AL86" s="9"/>
      <c r="AM86" s="10"/>
      <c r="AN86" s="10"/>
      <c r="AO86" s="10"/>
      <c r="AP86" s="10"/>
      <c r="AQ86" s="10"/>
      <c r="AR86" s="10"/>
      <c r="AS86" s="10"/>
      <c r="AT86" s="10"/>
      <c r="AU86" s="34"/>
      <c r="AV86" s="34"/>
      <c r="AW86" s="39"/>
      <c r="AX86" s="40"/>
      <c r="AY86" s="40"/>
      <c r="AZ86" s="40"/>
      <c r="BA86" s="40"/>
      <c r="BB86" s="39"/>
      <c r="BC86" s="39"/>
      <c r="BD86" s="39"/>
      <c r="BE86" s="39"/>
      <c r="BF86" s="39"/>
    </row>
    <row r="87" spans="1:58" ht="12" customHeight="1">
      <c r="A87" s="36"/>
      <c r="B87" s="37"/>
      <c r="C87" s="37"/>
      <c r="D87" s="37"/>
      <c r="E87" s="37"/>
      <c r="F87" s="37"/>
      <c r="G87" s="37"/>
      <c r="H87" s="37"/>
      <c r="I87" s="37"/>
      <c r="J87" s="37"/>
      <c r="K87" s="37"/>
      <c r="L87" s="37"/>
      <c r="M87" s="37"/>
      <c r="N87" s="37"/>
      <c r="O87" s="37"/>
      <c r="P87" s="37"/>
      <c r="Q87" s="37"/>
      <c r="R87" s="37"/>
      <c r="S87" s="38"/>
      <c r="T87" s="38"/>
      <c r="U87" s="38"/>
      <c r="V87" s="38"/>
      <c r="W87" s="38"/>
      <c r="X87" s="38"/>
      <c r="Y87" s="3"/>
      <c r="Z87" s="8"/>
      <c r="AA87" s="9"/>
      <c r="AB87" s="10"/>
      <c r="AC87" s="10"/>
      <c r="AD87" s="10"/>
      <c r="AE87" s="10"/>
      <c r="AF87" s="10"/>
      <c r="AG87" s="10"/>
      <c r="AH87" s="10"/>
      <c r="AI87" s="10"/>
      <c r="AJ87" s="3"/>
      <c r="AK87" s="8"/>
      <c r="AL87" s="9"/>
      <c r="AM87" s="10"/>
      <c r="AN87" s="10"/>
      <c r="AO87" s="10"/>
      <c r="AP87" s="10"/>
      <c r="AQ87" s="10"/>
      <c r="AR87" s="10"/>
      <c r="AS87" s="10"/>
      <c r="AT87" s="10"/>
      <c r="AU87" s="34"/>
      <c r="AV87" s="34"/>
      <c r="AW87" s="39"/>
      <c r="AX87" s="40"/>
      <c r="AY87" s="40"/>
      <c r="AZ87" s="40"/>
      <c r="BA87" s="40"/>
      <c r="BB87" s="39"/>
      <c r="BC87" s="39"/>
      <c r="BD87" s="39"/>
      <c r="BE87" s="39"/>
      <c r="BF87" s="39"/>
    </row>
    <row r="88" spans="1:58" ht="12" customHeight="1">
      <c r="A88" s="36"/>
      <c r="B88" s="37"/>
      <c r="C88" s="37"/>
      <c r="D88" s="37"/>
      <c r="E88" s="37"/>
      <c r="F88" s="37"/>
      <c r="G88" s="37"/>
      <c r="H88" s="37"/>
      <c r="I88" s="37"/>
      <c r="J88" s="37"/>
      <c r="K88" s="37"/>
      <c r="L88" s="37"/>
      <c r="M88" s="37"/>
      <c r="N88" s="37"/>
      <c r="O88" s="37"/>
      <c r="P88" s="37"/>
      <c r="Q88" s="37"/>
      <c r="R88" s="37"/>
      <c r="S88" s="38"/>
      <c r="T88" s="38"/>
      <c r="U88" s="38"/>
      <c r="V88" s="38"/>
      <c r="W88" s="38"/>
      <c r="X88" s="38"/>
      <c r="Y88" s="3"/>
      <c r="Z88" s="8"/>
      <c r="AA88" s="9"/>
      <c r="AB88" s="10"/>
      <c r="AC88" s="10"/>
      <c r="AD88" s="10"/>
      <c r="AE88" s="10"/>
      <c r="AF88" s="10"/>
      <c r="AG88" s="10"/>
      <c r="AH88" s="10"/>
      <c r="AI88" s="10"/>
      <c r="AJ88" s="3"/>
      <c r="AK88" s="8"/>
      <c r="AL88" s="9"/>
      <c r="AM88" s="10"/>
      <c r="AN88" s="10"/>
      <c r="AO88" s="10"/>
      <c r="AP88" s="10"/>
      <c r="AQ88" s="10"/>
      <c r="AR88" s="10"/>
      <c r="AS88" s="10"/>
      <c r="AT88" s="10"/>
      <c r="AU88" s="34"/>
      <c r="AV88" s="34"/>
      <c r="AW88" s="39"/>
      <c r="AX88" s="40"/>
      <c r="AY88" s="40"/>
      <c r="AZ88" s="40"/>
      <c r="BA88" s="40"/>
      <c r="BB88" s="39"/>
      <c r="BC88" s="39"/>
      <c r="BD88" s="39"/>
      <c r="BE88" s="39"/>
      <c r="BF88" s="39"/>
    </row>
    <row r="89" spans="1:58" ht="12" customHeight="1">
      <c r="A89" s="36"/>
      <c r="B89" s="37"/>
      <c r="C89" s="37"/>
      <c r="D89" s="37"/>
      <c r="E89" s="37"/>
      <c r="F89" s="37"/>
      <c r="G89" s="37"/>
      <c r="H89" s="37"/>
      <c r="I89" s="37"/>
      <c r="J89" s="37"/>
      <c r="K89" s="37"/>
      <c r="L89" s="37"/>
      <c r="M89" s="37"/>
      <c r="N89" s="37"/>
      <c r="O89" s="37"/>
      <c r="P89" s="37"/>
      <c r="Q89" s="37"/>
      <c r="R89" s="37"/>
      <c r="S89" s="38"/>
      <c r="T89" s="38"/>
      <c r="U89" s="38"/>
      <c r="V89" s="38"/>
      <c r="W89" s="38"/>
      <c r="X89" s="38"/>
      <c r="Y89" s="3"/>
      <c r="Z89" s="8"/>
      <c r="AA89" s="9"/>
      <c r="AB89" s="10"/>
      <c r="AC89" s="10"/>
      <c r="AD89" s="10"/>
      <c r="AE89" s="10"/>
      <c r="AF89" s="10"/>
      <c r="AG89" s="10"/>
      <c r="AH89" s="10"/>
      <c r="AI89" s="10"/>
      <c r="AJ89" s="3"/>
      <c r="AK89" s="8"/>
      <c r="AL89" s="9"/>
      <c r="AM89" s="10"/>
      <c r="AN89" s="10"/>
      <c r="AO89" s="10"/>
      <c r="AP89" s="10"/>
      <c r="AQ89" s="10"/>
      <c r="AR89" s="10"/>
      <c r="AS89" s="10"/>
      <c r="AT89" s="10"/>
      <c r="AU89" s="34"/>
      <c r="AV89" s="34"/>
      <c r="AW89" s="39"/>
      <c r="AX89" s="40"/>
      <c r="AY89" s="40"/>
      <c r="AZ89" s="40"/>
      <c r="BA89" s="40"/>
      <c r="BB89" s="39"/>
      <c r="BC89" s="39"/>
      <c r="BD89" s="39"/>
      <c r="BE89" s="39"/>
      <c r="BF89" s="39"/>
    </row>
    <row r="90" spans="1:58" ht="12" customHeight="1">
      <c r="A90" s="36"/>
      <c r="B90" s="37"/>
      <c r="C90" s="37"/>
      <c r="D90" s="37"/>
      <c r="E90" s="37"/>
      <c r="F90" s="37"/>
      <c r="G90" s="37"/>
      <c r="H90" s="37"/>
      <c r="I90" s="37"/>
      <c r="J90" s="37"/>
      <c r="K90" s="37"/>
      <c r="L90" s="37"/>
      <c r="M90" s="37"/>
      <c r="N90" s="37"/>
      <c r="O90" s="37"/>
      <c r="P90" s="37"/>
      <c r="Q90" s="37"/>
      <c r="R90" s="37"/>
      <c r="S90" s="38"/>
      <c r="T90" s="38"/>
      <c r="U90" s="38"/>
      <c r="V90" s="38"/>
      <c r="W90" s="38"/>
      <c r="X90" s="38"/>
      <c r="Y90" s="3"/>
      <c r="Z90" s="8"/>
      <c r="AA90" s="9"/>
      <c r="AB90" s="10"/>
      <c r="AC90" s="10"/>
      <c r="AD90" s="10"/>
      <c r="AE90" s="10"/>
      <c r="AF90" s="10"/>
      <c r="AG90" s="10"/>
      <c r="AH90" s="10"/>
      <c r="AI90" s="10"/>
      <c r="AJ90" s="3"/>
      <c r="AK90" s="8"/>
      <c r="AL90" s="9"/>
      <c r="AM90" s="10"/>
      <c r="AN90" s="10"/>
      <c r="AO90" s="10"/>
      <c r="AP90" s="10"/>
      <c r="AQ90" s="10"/>
      <c r="AR90" s="10"/>
      <c r="AS90" s="10"/>
      <c r="AT90" s="10"/>
      <c r="AU90" s="34"/>
      <c r="AV90" s="34"/>
      <c r="AW90" s="39"/>
      <c r="AX90" s="40"/>
      <c r="AY90" s="40"/>
      <c r="AZ90" s="40"/>
      <c r="BA90" s="40"/>
      <c r="BB90" s="39"/>
      <c r="BC90" s="39"/>
      <c r="BD90" s="39"/>
      <c r="BE90" s="39"/>
      <c r="BF90" s="39"/>
    </row>
    <row r="91" spans="1:58" ht="12" customHeight="1">
      <c r="A91" s="36"/>
      <c r="B91" s="37"/>
      <c r="C91" s="37"/>
      <c r="D91" s="37"/>
      <c r="E91" s="37"/>
      <c r="F91" s="37"/>
      <c r="G91" s="37"/>
      <c r="H91" s="37"/>
      <c r="I91" s="37"/>
      <c r="J91" s="37"/>
      <c r="K91" s="37"/>
      <c r="L91" s="37"/>
      <c r="M91" s="37"/>
      <c r="N91" s="37"/>
      <c r="O91" s="37"/>
      <c r="P91" s="37"/>
      <c r="Q91" s="37"/>
      <c r="R91" s="37"/>
      <c r="S91" s="38"/>
      <c r="T91" s="38"/>
      <c r="U91" s="38"/>
      <c r="V91" s="38"/>
      <c r="W91" s="38"/>
      <c r="X91" s="38"/>
      <c r="Y91" s="3"/>
      <c r="Z91" s="8"/>
      <c r="AA91" s="9"/>
      <c r="AB91" s="10"/>
      <c r="AC91" s="10"/>
      <c r="AD91" s="10"/>
      <c r="AE91" s="10"/>
      <c r="AF91" s="10"/>
      <c r="AG91" s="10"/>
      <c r="AH91" s="10"/>
      <c r="AI91" s="10"/>
      <c r="AJ91" s="3"/>
      <c r="AK91" s="8"/>
      <c r="AL91" s="9"/>
      <c r="AM91" s="10"/>
      <c r="AN91" s="10"/>
      <c r="AO91" s="10"/>
      <c r="AP91" s="10"/>
      <c r="AQ91" s="10"/>
      <c r="AR91" s="10"/>
      <c r="AS91" s="10"/>
      <c r="AT91" s="10"/>
      <c r="AU91" s="34"/>
      <c r="AV91" s="34"/>
      <c r="AW91" s="39"/>
      <c r="AX91" s="40"/>
      <c r="AY91" s="40"/>
      <c r="AZ91" s="40"/>
      <c r="BA91" s="40"/>
      <c r="BB91" s="39"/>
      <c r="BC91" s="39"/>
      <c r="BD91" s="39"/>
      <c r="BE91" s="39"/>
      <c r="BF91" s="39"/>
    </row>
    <row r="92" spans="1:58" ht="12" customHeight="1">
      <c r="A92" s="36"/>
      <c r="B92" s="37"/>
      <c r="C92" s="37"/>
      <c r="D92" s="37"/>
      <c r="E92" s="37"/>
      <c r="F92" s="37"/>
      <c r="G92" s="37"/>
      <c r="H92" s="37"/>
      <c r="I92" s="37"/>
      <c r="J92" s="37"/>
      <c r="K92" s="37"/>
      <c r="L92" s="37"/>
      <c r="M92" s="37"/>
      <c r="N92" s="37"/>
      <c r="O92" s="37"/>
      <c r="P92" s="37"/>
      <c r="Q92" s="37"/>
      <c r="R92" s="37"/>
      <c r="S92" s="38"/>
      <c r="T92" s="38"/>
      <c r="U92" s="38"/>
      <c r="V92" s="38"/>
      <c r="W92" s="38"/>
      <c r="X92" s="38"/>
      <c r="Y92" s="3"/>
      <c r="Z92" s="8"/>
      <c r="AA92" s="9"/>
      <c r="AB92" s="10"/>
      <c r="AC92" s="10"/>
      <c r="AD92" s="10"/>
      <c r="AE92" s="10"/>
      <c r="AF92" s="10"/>
      <c r="AG92" s="10"/>
      <c r="AH92" s="10"/>
      <c r="AI92" s="10"/>
      <c r="AJ92" s="3"/>
      <c r="AK92" s="8"/>
      <c r="AL92" s="9"/>
      <c r="AM92" s="10"/>
      <c r="AN92" s="10"/>
      <c r="AO92" s="10"/>
      <c r="AP92" s="10"/>
      <c r="AQ92" s="10"/>
      <c r="AR92" s="10"/>
      <c r="AS92" s="10"/>
      <c r="AT92" s="10"/>
      <c r="AU92" s="34"/>
      <c r="AV92" s="34"/>
      <c r="AW92" s="39"/>
      <c r="AX92" s="40"/>
      <c r="AY92" s="40"/>
      <c r="AZ92" s="40"/>
      <c r="BA92" s="40"/>
      <c r="BB92" s="39"/>
      <c r="BC92" s="39"/>
      <c r="BD92" s="39"/>
      <c r="BE92" s="39"/>
      <c r="BF92" s="39"/>
    </row>
    <row r="93" spans="1:58" ht="12" customHeight="1">
      <c r="A93" s="36"/>
      <c r="B93" s="37"/>
      <c r="C93" s="37"/>
      <c r="D93" s="37"/>
      <c r="E93" s="37"/>
      <c r="F93" s="37"/>
      <c r="G93" s="37"/>
      <c r="H93" s="37"/>
      <c r="I93" s="37"/>
      <c r="J93" s="37"/>
      <c r="K93" s="37"/>
      <c r="L93" s="37"/>
      <c r="M93" s="37"/>
      <c r="N93" s="37"/>
      <c r="O93" s="37"/>
      <c r="P93" s="37"/>
      <c r="Q93" s="37"/>
      <c r="R93" s="37"/>
      <c r="S93" s="38"/>
      <c r="T93" s="38"/>
      <c r="U93" s="38"/>
      <c r="V93" s="38"/>
      <c r="W93" s="38"/>
      <c r="X93" s="38"/>
      <c r="Y93" s="3"/>
      <c r="Z93" s="8"/>
      <c r="AA93" s="9"/>
      <c r="AB93" s="10"/>
      <c r="AC93" s="10"/>
      <c r="AD93" s="10"/>
      <c r="AE93" s="10"/>
      <c r="AF93" s="10"/>
      <c r="AG93" s="10"/>
      <c r="AH93" s="10"/>
      <c r="AI93" s="10"/>
      <c r="AJ93" s="3"/>
      <c r="AK93" s="8"/>
      <c r="AL93" s="9"/>
      <c r="AM93" s="10"/>
      <c r="AN93" s="10"/>
      <c r="AO93" s="10"/>
      <c r="AP93" s="10"/>
      <c r="AQ93" s="10"/>
      <c r="AR93" s="10"/>
      <c r="AS93" s="10"/>
      <c r="AT93" s="10"/>
      <c r="AU93" s="34"/>
      <c r="AV93" s="34"/>
      <c r="AW93" s="39"/>
      <c r="AX93" s="40"/>
      <c r="AY93" s="40"/>
      <c r="AZ93" s="40"/>
      <c r="BA93" s="40"/>
      <c r="BB93" s="39"/>
      <c r="BC93" s="39"/>
      <c r="BD93" s="39"/>
      <c r="BE93" s="39"/>
      <c r="BF93" s="39"/>
    </row>
    <row r="94" spans="1:58" ht="12" customHeight="1">
      <c r="A94" s="36"/>
      <c r="B94" s="37"/>
      <c r="C94" s="37"/>
      <c r="D94" s="37"/>
      <c r="E94" s="37"/>
      <c r="F94" s="37"/>
      <c r="G94" s="37"/>
      <c r="H94" s="37"/>
      <c r="I94" s="37"/>
      <c r="J94" s="37"/>
      <c r="K94" s="37"/>
      <c r="L94" s="37"/>
      <c r="M94" s="37"/>
      <c r="N94" s="37"/>
      <c r="O94" s="37"/>
      <c r="P94" s="37"/>
      <c r="Q94" s="37"/>
      <c r="R94" s="37"/>
      <c r="S94" s="38"/>
      <c r="T94" s="38"/>
      <c r="W94" s="38"/>
      <c r="X94" s="38"/>
      <c r="Y94" s="3"/>
      <c r="Z94" s="8"/>
      <c r="AA94" s="9"/>
      <c r="AB94" s="10"/>
      <c r="AC94" s="10"/>
      <c r="AD94" s="10"/>
      <c r="AE94" s="10"/>
      <c r="AF94" s="10"/>
      <c r="AG94" s="10"/>
      <c r="AH94" s="10"/>
      <c r="AI94" s="10"/>
      <c r="AJ94" s="3"/>
      <c r="AK94" s="8"/>
      <c r="AL94" s="9"/>
      <c r="AM94" s="10"/>
      <c r="AN94" s="10"/>
      <c r="AO94" s="10"/>
      <c r="AP94" s="10"/>
      <c r="AQ94" s="10"/>
      <c r="AR94" s="10"/>
      <c r="AS94" s="10"/>
      <c r="AT94" s="10"/>
      <c r="AU94" s="34"/>
      <c r="AV94" s="34"/>
      <c r="AW94" s="39"/>
      <c r="AX94" s="40"/>
      <c r="AY94" s="40"/>
      <c r="AZ94" s="40"/>
      <c r="BA94" s="40"/>
      <c r="BB94" s="39"/>
      <c r="BC94" s="39"/>
      <c r="BD94" s="39"/>
      <c r="BE94" s="39"/>
      <c r="BF94" s="39"/>
    </row>
    <row r="95" spans="1:58" ht="16.2">
      <c r="A95" s="36"/>
      <c r="B95" s="37"/>
      <c r="C95" s="37"/>
      <c r="D95" s="37"/>
      <c r="E95" s="37"/>
      <c r="F95" s="37"/>
      <c r="G95" s="37"/>
      <c r="H95" s="37"/>
      <c r="I95" s="37"/>
      <c r="J95" s="37"/>
      <c r="K95" s="37"/>
      <c r="L95" s="37"/>
      <c r="M95" s="37"/>
      <c r="N95" s="37"/>
      <c r="O95" s="37"/>
      <c r="P95" s="37"/>
      <c r="Q95" s="37"/>
      <c r="R95" s="37"/>
      <c r="S95" s="38"/>
      <c r="T95" s="38"/>
      <c r="U95" s="44"/>
      <c r="V95" s="44"/>
      <c r="W95" s="38"/>
      <c r="X95" s="38"/>
      <c r="Y95" s="3"/>
      <c r="Z95" s="8"/>
      <c r="AA95" s="9"/>
      <c r="AB95" s="10"/>
      <c r="AC95" s="10"/>
      <c r="AD95" s="10"/>
      <c r="AE95" s="10"/>
      <c r="AF95" s="10"/>
      <c r="AG95" s="10"/>
      <c r="AH95" s="10"/>
      <c r="AI95" s="10"/>
      <c r="AJ95" s="3"/>
      <c r="AK95" s="8"/>
      <c r="AL95" s="9"/>
      <c r="AM95" s="10"/>
      <c r="AN95" s="10"/>
      <c r="AO95" s="10"/>
      <c r="AP95" s="10"/>
      <c r="AQ95" s="10"/>
      <c r="AR95" s="10"/>
      <c r="AS95" s="10"/>
      <c r="AT95" s="10"/>
      <c r="AU95" s="34"/>
      <c r="AV95" s="34"/>
      <c r="AW95" s="39"/>
      <c r="AX95" s="40"/>
      <c r="AY95" s="40"/>
      <c r="AZ95" s="40"/>
      <c r="BA95" s="40"/>
      <c r="BB95" s="39"/>
      <c r="BC95" s="39"/>
      <c r="BD95" s="39"/>
      <c r="BE95" s="39"/>
      <c r="BF95" s="39"/>
    </row>
    <row r="96" spans="1:58" ht="16.2">
      <c r="U96" s="44"/>
      <c r="V96" s="44"/>
      <c r="AD96" s="39"/>
      <c r="AE96" s="39"/>
      <c r="AF96" s="39"/>
      <c r="AG96" s="39"/>
      <c r="AH96" s="39"/>
      <c r="AI96" s="39"/>
      <c r="AJ96" s="39"/>
      <c r="AK96" s="39"/>
      <c r="AL96" s="39"/>
      <c r="AM96" s="39"/>
      <c r="AN96" s="39"/>
      <c r="AO96" s="39"/>
      <c r="AP96" s="39"/>
      <c r="AQ96" s="39"/>
      <c r="AR96" s="34"/>
      <c r="AS96" s="34"/>
      <c r="AT96" s="39"/>
      <c r="AU96" s="34"/>
      <c r="AV96" s="34"/>
      <c r="AW96" s="39"/>
      <c r="AX96" s="40"/>
      <c r="AY96" s="40"/>
      <c r="AZ96" s="40"/>
      <c r="BA96" s="40"/>
      <c r="BB96" s="39"/>
      <c r="BC96" s="39"/>
      <c r="BD96" s="39"/>
      <c r="BE96" s="39"/>
      <c r="BF96" s="39"/>
    </row>
    <row r="97" spans="1:58" ht="16.2">
      <c r="A97" s="72" t="s">
        <v>66</v>
      </c>
      <c r="B97" s="41"/>
      <c r="C97" s="41"/>
      <c r="D97" s="42" t="s">
        <v>17</v>
      </c>
      <c r="E97" s="43" t="s">
        <v>18</v>
      </c>
      <c r="F97" s="43" t="s">
        <v>19</v>
      </c>
      <c r="G97" s="43" t="s">
        <v>20</v>
      </c>
      <c r="H97" s="43" t="s">
        <v>22</v>
      </c>
      <c r="I97" s="44"/>
      <c r="J97" s="44"/>
      <c r="K97" s="45" t="s">
        <v>24</v>
      </c>
      <c r="L97" s="44"/>
      <c r="M97" s="44"/>
      <c r="N97" s="44"/>
      <c r="O97" s="44"/>
      <c r="P97" s="44"/>
      <c r="Q97" s="44"/>
      <c r="R97" s="44"/>
      <c r="S97" s="44"/>
      <c r="T97" s="44"/>
      <c r="U97" s="44"/>
      <c r="V97" s="44"/>
      <c r="W97" s="44"/>
      <c r="X97" s="44"/>
      <c r="AD97" s="39"/>
      <c r="AE97" s="39"/>
      <c r="AF97" s="39"/>
      <c r="AG97" s="39"/>
      <c r="AH97" s="39"/>
      <c r="AI97" s="39"/>
      <c r="AJ97" s="39"/>
      <c r="AK97" s="39"/>
      <c r="AL97" s="39"/>
      <c r="AM97" s="39"/>
      <c r="AN97" s="39"/>
      <c r="AO97" s="39"/>
      <c r="AP97" s="39"/>
      <c r="AQ97" s="39"/>
      <c r="AR97" s="34"/>
      <c r="AS97" s="34"/>
      <c r="AT97" s="39"/>
      <c r="AU97" s="34"/>
      <c r="AV97" s="34"/>
      <c r="AW97" s="39"/>
      <c r="AX97" s="40"/>
      <c r="AY97" s="40"/>
      <c r="AZ97" s="40"/>
      <c r="BA97" s="40"/>
      <c r="BB97" s="39"/>
      <c r="BC97" s="39"/>
      <c r="BD97" s="39"/>
      <c r="BE97" s="39"/>
      <c r="BF97" s="39"/>
    </row>
    <row r="98" spans="1:58" ht="16.2">
      <c r="A98" s="72" t="s">
        <v>67</v>
      </c>
      <c r="B98" s="41"/>
      <c r="C98" s="41"/>
      <c r="D98" s="42">
        <v>1</v>
      </c>
      <c r="E98" s="46">
        <v>1</v>
      </c>
      <c r="F98" s="46">
        <v>0</v>
      </c>
      <c r="G98" s="44" t="s">
        <v>21</v>
      </c>
      <c r="H98" s="46">
        <v>1</v>
      </c>
      <c r="I98" s="44"/>
      <c r="J98" s="44"/>
      <c r="K98" s="45" t="s">
        <v>25</v>
      </c>
      <c r="L98" s="44"/>
      <c r="M98" s="44"/>
      <c r="N98" s="44"/>
      <c r="O98" s="44"/>
      <c r="P98" s="44"/>
      <c r="Q98" s="44"/>
      <c r="R98" s="44"/>
      <c r="S98" s="44"/>
      <c r="T98" s="44"/>
      <c r="U98" s="44"/>
      <c r="V98" s="44"/>
      <c r="W98" s="44"/>
      <c r="X98" s="44"/>
      <c r="AD98" s="39"/>
      <c r="AE98" s="39"/>
      <c r="AF98" s="39"/>
      <c r="AG98" s="39"/>
      <c r="AH98" s="39"/>
      <c r="AI98" s="39"/>
      <c r="AJ98" s="39"/>
      <c r="AK98" s="39"/>
      <c r="AL98" s="39"/>
      <c r="AM98" s="39"/>
      <c r="AN98" s="39"/>
      <c r="AO98" s="39"/>
      <c r="AP98" s="39"/>
      <c r="AQ98" s="39"/>
      <c r="AR98" s="34"/>
      <c r="AS98" s="34"/>
      <c r="AT98" s="39"/>
      <c r="AU98" s="34"/>
      <c r="AV98" s="34"/>
      <c r="AW98" s="39"/>
      <c r="AX98" s="40"/>
      <c r="AY98" s="40"/>
      <c r="AZ98" s="40"/>
      <c r="BA98" s="40"/>
      <c r="BB98" s="39"/>
      <c r="BC98" s="39"/>
      <c r="BD98" s="39"/>
      <c r="BE98" s="39"/>
      <c r="BF98" s="39"/>
    </row>
    <row r="99" spans="1:58" ht="16.2">
      <c r="A99" s="72" t="s">
        <v>68</v>
      </c>
      <c r="B99" s="41"/>
      <c r="C99" s="41"/>
      <c r="D99" s="42">
        <v>2</v>
      </c>
      <c r="E99" s="46">
        <v>2</v>
      </c>
      <c r="F99" s="46">
        <v>1</v>
      </c>
      <c r="G99" s="44"/>
      <c r="H99" s="46">
        <v>2</v>
      </c>
      <c r="I99" s="44"/>
      <c r="J99" s="44"/>
      <c r="K99" s="45" t="s">
        <v>26</v>
      </c>
      <c r="L99" s="44"/>
      <c r="M99" s="44"/>
      <c r="N99" s="44"/>
      <c r="O99" s="44"/>
      <c r="P99" s="44"/>
      <c r="Q99" s="44"/>
      <c r="R99" s="44"/>
      <c r="S99" s="44"/>
      <c r="T99" s="44"/>
      <c r="U99" s="44"/>
      <c r="V99" s="44"/>
      <c r="W99" s="44"/>
      <c r="X99" s="44"/>
      <c r="AD99" s="39"/>
      <c r="AE99" s="39"/>
      <c r="AF99" s="39"/>
      <c r="AG99" s="39"/>
      <c r="AH99" s="39"/>
      <c r="AI99" s="39"/>
      <c r="AJ99" s="39"/>
      <c r="AK99" s="39"/>
      <c r="AL99" s="39"/>
      <c r="AM99" s="39"/>
      <c r="AN99" s="39"/>
      <c r="AO99" s="39"/>
      <c r="AP99" s="39"/>
      <c r="AQ99" s="39"/>
      <c r="AR99" s="34"/>
      <c r="AS99" s="34"/>
      <c r="AT99" s="39"/>
      <c r="AU99" s="34"/>
      <c r="AV99" s="34"/>
      <c r="AW99" s="39"/>
      <c r="AX99" s="40"/>
      <c r="AY99" s="40"/>
      <c r="AZ99" s="40"/>
      <c r="BA99" s="40"/>
      <c r="BB99" s="39"/>
      <c r="BC99" s="39"/>
      <c r="BD99" s="39"/>
      <c r="BE99" s="39"/>
      <c r="BF99" s="39"/>
    </row>
    <row r="100" spans="1:58" ht="16.2">
      <c r="A100" s="72" t="s">
        <v>69</v>
      </c>
      <c r="B100" s="41"/>
      <c r="C100" s="41"/>
      <c r="D100" s="42">
        <v>3</v>
      </c>
      <c r="E100" s="46">
        <v>3</v>
      </c>
      <c r="F100" s="46">
        <v>2</v>
      </c>
      <c r="G100" s="44"/>
      <c r="H100" s="46">
        <v>3</v>
      </c>
      <c r="I100" s="44"/>
      <c r="J100" s="44"/>
      <c r="K100" s="45"/>
      <c r="L100" s="44"/>
      <c r="M100" s="44"/>
      <c r="N100" s="44"/>
      <c r="O100" s="44"/>
      <c r="P100" s="44"/>
      <c r="Q100" s="44"/>
      <c r="R100" s="44"/>
      <c r="S100" s="44"/>
      <c r="T100" s="44"/>
      <c r="U100" s="44"/>
      <c r="V100" s="44"/>
      <c r="W100" s="44"/>
      <c r="X100" s="44"/>
      <c r="AD100" s="39"/>
      <c r="AE100" s="39"/>
      <c r="AF100" s="39"/>
      <c r="AG100" s="39"/>
      <c r="AH100" s="39"/>
      <c r="AI100" s="39"/>
      <c r="AJ100" s="39"/>
      <c r="AK100" s="39"/>
      <c r="AL100" s="39"/>
      <c r="AM100" s="39"/>
      <c r="AN100" s="39"/>
      <c r="AO100" s="39"/>
      <c r="AP100" s="39"/>
      <c r="AQ100" s="39"/>
      <c r="AR100" s="34"/>
      <c r="AS100" s="34"/>
      <c r="AT100" s="39"/>
      <c r="AU100" s="34"/>
      <c r="AV100" s="34"/>
      <c r="AW100" s="39"/>
      <c r="AX100" s="40"/>
      <c r="AY100" s="40"/>
      <c r="AZ100" s="40"/>
      <c r="BA100" s="40"/>
      <c r="BB100" s="39"/>
      <c r="BC100" s="39"/>
      <c r="BD100" s="39"/>
      <c r="BE100" s="39"/>
      <c r="BF100" s="39"/>
    </row>
    <row r="101" spans="1:58" ht="16.2">
      <c r="A101" s="72" t="s">
        <v>70</v>
      </c>
      <c r="B101" s="41"/>
      <c r="C101" s="41"/>
      <c r="D101" s="42">
        <v>4</v>
      </c>
      <c r="E101" s="46">
        <v>4</v>
      </c>
      <c r="F101" s="44"/>
      <c r="G101" s="44"/>
      <c r="H101" s="46">
        <v>4</v>
      </c>
      <c r="I101" s="44"/>
      <c r="J101" s="44"/>
      <c r="K101" s="44"/>
      <c r="L101" s="44"/>
      <c r="M101" s="44"/>
      <c r="N101" s="44"/>
      <c r="O101" s="44"/>
      <c r="P101" s="44"/>
      <c r="Q101" s="44"/>
      <c r="R101" s="44"/>
      <c r="S101" s="44"/>
      <c r="T101" s="44"/>
      <c r="U101" s="44"/>
      <c r="V101" s="44"/>
      <c r="W101" s="44"/>
      <c r="X101" s="44"/>
      <c r="AD101" s="39"/>
      <c r="AE101" s="39"/>
      <c r="AF101" s="39"/>
      <c r="AG101" s="39"/>
      <c r="AH101" s="39"/>
      <c r="AI101" s="39"/>
      <c r="AJ101" s="39"/>
      <c r="AK101" s="39"/>
      <c r="AL101" s="39"/>
      <c r="AM101" s="39"/>
      <c r="AN101" s="39"/>
      <c r="AO101" s="39"/>
      <c r="AP101" s="39"/>
      <c r="AQ101" s="39"/>
      <c r="AR101" s="34"/>
      <c r="AS101" s="34"/>
      <c r="AT101" s="39"/>
      <c r="AU101" s="34"/>
      <c r="AV101" s="34"/>
      <c r="AW101" s="39"/>
      <c r="AX101" s="40"/>
      <c r="AY101" s="40"/>
      <c r="AZ101" s="40"/>
      <c r="BA101" s="40"/>
      <c r="BB101" s="39"/>
      <c r="BC101" s="39"/>
      <c r="BD101" s="39"/>
      <c r="BE101" s="39"/>
      <c r="BF101" s="39"/>
    </row>
    <row r="102" spans="1:58" ht="16.2">
      <c r="A102" s="72" t="s">
        <v>71</v>
      </c>
      <c r="B102" s="41"/>
      <c r="C102" s="41"/>
      <c r="D102" s="42">
        <v>5</v>
      </c>
      <c r="E102" s="46">
        <v>5</v>
      </c>
      <c r="F102" s="44"/>
      <c r="G102" s="44"/>
      <c r="H102" s="46">
        <v>5</v>
      </c>
      <c r="I102" s="44"/>
      <c r="J102" s="44"/>
      <c r="K102" s="44"/>
      <c r="L102" s="44"/>
      <c r="M102" s="44"/>
      <c r="N102" s="44"/>
      <c r="O102" s="44"/>
      <c r="P102" s="44"/>
      <c r="Q102" s="44"/>
      <c r="R102" s="44"/>
      <c r="S102" s="44"/>
      <c r="T102" s="44"/>
      <c r="U102" s="44"/>
      <c r="V102" s="44"/>
      <c r="W102" s="44"/>
      <c r="X102" s="44"/>
      <c r="AD102" s="39"/>
      <c r="AE102" s="39"/>
      <c r="AF102" s="39"/>
      <c r="AG102" s="39"/>
      <c r="AH102" s="39"/>
      <c r="AI102" s="39"/>
      <c r="AJ102" s="39"/>
      <c r="AK102" s="39"/>
      <c r="AL102" s="39"/>
      <c r="AM102" s="39"/>
      <c r="AN102" s="39"/>
      <c r="AO102" s="39"/>
      <c r="AP102" s="39"/>
      <c r="AQ102" s="39"/>
      <c r="AR102" s="34"/>
      <c r="AS102" s="34"/>
      <c r="AT102" s="39"/>
      <c r="AU102" s="34"/>
      <c r="AV102" s="34"/>
      <c r="AW102" s="39"/>
      <c r="AX102" s="40"/>
      <c r="AY102" s="40"/>
      <c r="AZ102" s="40"/>
      <c r="BA102" s="40"/>
      <c r="BB102" s="39"/>
      <c r="BC102" s="39"/>
      <c r="BD102" s="39"/>
      <c r="BE102" s="39"/>
      <c r="BF102" s="39"/>
    </row>
    <row r="103" spans="1:58" ht="16.2">
      <c r="A103" s="72" t="s">
        <v>72</v>
      </c>
      <c r="B103" s="41"/>
      <c r="C103" s="41"/>
      <c r="D103" s="42">
        <v>6</v>
      </c>
      <c r="E103" s="46">
        <v>6</v>
      </c>
      <c r="F103" s="44"/>
      <c r="G103" s="44"/>
      <c r="H103" s="46">
        <v>6</v>
      </c>
      <c r="I103" s="44"/>
      <c r="J103" s="44"/>
      <c r="K103" s="44"/>
      <c r="L103" s="44"/>
      <c r="M103" s="44"/>
      <c r="N103" s="44"/>
      <c r="O103" s="44"/>
      <c r="P103" s="44"/>
      <c r="Q103" s="44"/>
      <c r="R103" s="44"/>
      <c r="S103" s="44"/>
      <c r="T103" s="44"/>
      <c r="U103" s="44"/>
      <c r="V103" s="44"/>
      <c r="W103" s="44"/>
      <c r="X103" s="44"/>
      <c r="AU103" s="34"/>
      <c r="AV103" s="34"/>
      <c r="AW103" s="39"/>
      <c r="AX103" s="40"/>
      <c r="AY103" s="40"/>
      <c r="AZ103" s="40"/>
      <c r="BA103" s="40"/>
      <c r="BB103" s="39"/>
      <c r="BC103" s="39"/>
      <c r="BD103" s="39"/>
      <c r="BE103" s="39"/>
      <c r="BF103" s="39"/>
    </row>
    <row r="104" spans="1:58" ht="16.2">
      <c r="A104" s="72" t="s">
        <v>73</v>
      </c>
      <c r="B104" s="41"/>
      <c r="C104" s="41"/>
      <c r="D104" s="42">
        <v>7</v>
      </c>
      <c r="E104" s="46">
        <v>7</v>
      </c>
      <c r="F104" s="44"/>
      <c r="G104" s="44"/>
      <c r="H104" s="46">
        <v>7</v>
      </c>
      <c r="I104" s="44"/>
      <c r="J104" s="44"/>
      <c r="K104" s="44"/>
      <c r="L104" s="44"/>
      <c r="M104" s="44"/>
      <c r="N104" s="44"/>
      <c r="O104" s="44"/>
      <c r="P104" s="44"/>
      <c r="Q104" s="44"/>
      <c r="R104" s="44"/>
      <c r="S104" s="44"/>
      <c r="T104" s="44"/>
      <c r="U104" s="44"/>
      <c r="V104" s="44"/>
      <c r="W104" s="44"/>
      <c r="X104" s="44"/>
      <c r="AU104" s="34"/>
      <c r="AV104" s="34"/>
      <c r="AW104" s="39"/>
      <c r="AX104" s="40"/>
      <c r="AY104" s="40"/>
      <c r="AZ104" s="40"/>
      <c r="BA104" s="40"/>
      <c r="BB104" s="39"/>
      <c r="BC104" s="39"/>
      <c r="BD104" s="39"/>
      <c r="BE104" s="39"/>
      <c r="BF104" s="39"/>
    </row>
    <row r="105" spans="1:58" ht="16.2">
      <c r="A105" s="72" t="s">
        <v>74</v>
      </c>
      <c r="B105" s="41"/>
      <c r="C105" s="41"/>
      <c r="D105" s="42">
        <v>8</v>
      </c>
      <c r="E105" s="46">
        <v>8</v>
      </c>
      <c r="F105" s="44"/>
      <c r="G105" s="44"/>
      <c r="H105" s="46">
        <v>8</v>
      </c>
      <c r="I105" s="44"/>
      <c r="J105" s="44"/>
      <c r="K105" s="44"/>
      <c r="L105" s="44"/>
      <c r="M105" s="44"/>
      <c r="N105" s="44"/>
      <c r="O105" s="44"/>
      <c r="P105" s="44"/>
      <c r="Q105" s="44"/>
      <c r="R105" s="44"/>
      <c r="S105" s="44"/>
      <c r="T105" s="44"/>
      <c r="U105" s="44"/>
      <c r="V105" s="44"/>
      <c r="W105" s="44"/>
      <c r="X105" s="44"/>
      <c r="AU105" s="34"/>
      <c r="AV105" s="34"/>
      <c r="AW105" s="39"/>
      <c r="AX105" s="40"/>
      <c r="AY105" s="40"/>
      <c r="AZ105" s="40"/>
      <c r="BA105" s="40"/>
      <c r="BB105" s="39"/>
      <c r="BC105" s="39"/>
      <c r="BD105" s="39"/>
      <c r="BE105" s="39"/>
      <c r="BF105" s="39"/>
    </row>
    <row r="106" spans="1:58" ht="16.2">
      <c r="A106" s="73" t="s">
        <v>75</v>
      </c>
      <c r="B106" s="41"/>
      <c r="C106" s="41"/>
      <c r="D106" s="42">
        <v>9</v>
      </c>
      <c r="E106" s="46">
        <v>9</v>
      </c>
      <c r="F106" s="44"/>
      <c r="G106" s="44"/>
      <c r="H106" s="46">
        <v>9</v>
      </c>
      <c r="I106" s="44"/>
      <c r="J106" s="44"/>
      <c r="K106" s="44"/>
      <c r="L106" s="44"/>
      <c r="M106" s="44"/>
      <c r="N106" s="44"/>
      <c r="O106" s="44"/>
      <c r="P106" s="44"/>
      <c r="Q106" s="44"/>
      <c r="R106" s="44"/>
      <c r="S106" s="44"/>
      <c r="T106" s="44"/>
      <c r="U106" s="44"/>
      <c r="V106" s="44"/>
      <c r="W106" s="44"/>
      <c r="X106" s="44"/>
      <c r="AU106" s="34"/>
      <c r="AV106" s="34"/>
      <c r="AW106" s="39"/>
      <c r="AX106" s="40"/>
      <c r="AY106" s="40"/>
      <c r="AZ106" s="40"/>
      <c r="BA106" s="40"/>
      <c r="BB106" s="39"/>
      <c r="BC106" s="39"/>
      <c r="BD106" s="39"/>
      <c r="BE106" s="39"/>
      <c r="BF106" s="39"/>
    </row>
    <row r="107" spans="1:58">
      <c r="A107" s="73" t="s">
        <v>76</v>
      </c>
      <c r="B107" s="41"/>
      <c r="C107" s="41"/>
      <c r="D107" s="42">
        <v>10</v>
      </c>
      <c r="E107" s="46">
        <v>10</v>
      </c>
      <c r="F107" s="44"/>
      <c r="G107" s="44"/>
      <c r="H107" s="46">
        <v>10</v>
      </c>
      <c r="I107" s="44"/>
      <c r="J107" s="44"/>
      <c r="K107" s="44"/>
      <c r="L107" s="44"/>
      <c r="M107" s="44"/>
      <c r="N107" s="44"/>
      <c r="O107" s="44"/>
      <c r="P107" s="44"/>
      <c r="Q107" s="44"/>
      <c r="R107" s="44"/>
      <c r="S107" s="44"/>
      <c r="T107" s="44"/>
      <c r="U107" s="44"/>
      <c r="V107" s="44"/>
      <c r="W107" s="44"/>
      <c r="X107" s="44"/>
      <c r="AP107" s="2"/>
      <c r="AQ107" s="2"/>
      <c r="AR107" s="2"/>
      <c r="AS107" s="2"/>
      <c r="AT107" s="2"/>
    </row>
    <row r="108" spans="1:58">
      <c r="A108" s="41"/>
      <c r="B108" s="41"/>
      <c r="C108" s="41"/>
      <c r="D108" s="42">
        <v>11</v>
      </c>
      <c r="E108" s="46">
        <v>11</v>
      </c>
      <c r="F108" s="44"/>
      <c r="G108" s="44"/>
      <c r="H108" s="44"/>
      <c r="I108" s="44"/>
      <c r="J108" s="44"/>
      <c r="K108" s="44"/>
      <c r="L108" s="44"/>
      <c r="M108" s="44"/>
      <c r="N108" s="44"/>
      <c r="O108" s="44"/>
      <c r="P108" s="44"/>
      <c r="Q108" s="44"/>
      <c r="R108" s="44"/>
      <c r="S108" s="44"/>
      <c r="T108" s="44"/>
      <c r="U108" s="44"/>
      <c r="V108" s="44"/>
      <c r="W108" s="44"/>
      <c r="X108" s="44"/>
      <c r="AP108" s="2"/>
      <c r="AQ108" s="2"/>
      <c r="AR108" s="2"/>
      <c r="AS108" s="2"/>
      <c r="AT108" s="2"/>
    </row>
    <row r="109" spans="1:58">
      <c r="A109" s="41"/>
      <c r="B109" s="41"/>
      <c r="C109" s="41"/>
      <c r="D109" s="42">
        <v>12</v>
      </c>
      <c r="E109" s="46">
        <v>12</v>
      </c>
      <c r="F109" s="44"/>
      <c r="G109" s="44"/>
      <c r="H109" s="44"/>
      <c r="I109" s="44"/>
      <c r="J109" s="44"/>
      <c r="K109" s="44"/>
      <c r="L109" s="44"/>
      <c r="M109" s="44"/>
      <c r="N109" s="44"/>
      <c r="O109" s="44"/>
      <c r="P109" s="44"/>
      <c r="Q109" s="44"/>
      <c r="R109" s="44"/>
      <c r="S109" s="44"/>
      <c r="T109" s="44"/>
      <c r="U109" s="44"/>
      <c r="V109" s="44"/>
      <c r="W109" s="44"/>
      <c r="X109" s="44"/>
      <c r="AP109" s="2"/>
      <c r="AQ109" s="2"/>
      <c r="AR109" s="2"/>
      <c r="AS109" s="2"/>
      <c r="AT109" s="2"/>
    </row>
    <row r="110" spans="1:58">
      <c r="A110" s="41"/>
      <c r="B110" s="41"/>
      <c r="C110" s="41"/>
      <c r="D110" s="47"/>
      <c r="E110" s="46">
        <v>13</v>
      </c>
      <c r="F110" s="44"/>
      <c r="G110" s="44"/>
      <c r="H110" s="44"/>
      <c r="I110" s="44"/>
      <c r="J110" s="44"/>
      <c r="K110" s="44"/>
      <c r="L110" s="44"/>
      <c r="M110" s="44"/>
      <c r="N110" s="44"/>
      <c r="O110" s="44"/>
      <c r="P110" s="44"/>
      <c r="Q110" s="44"/>
      <c r="R110" s="44"/>
      <c r="S110" s="44"/>
      <c r="T110" s="44"/>
      <c r="U110" s="44"/>
      <c r="V110" s="44"/>
      <c r="W110" s="44"/>
      <c r="X110" s="44"/>
      <c r="AP110" s="2"/>
      <c r="AQ110" s="2"/>
      <c r="AR110" s="2"/>
      <c r="AS110" s="2"/>
      <c r="AT110" s="2"/>
    </row>
    <row r="111" spans="1:58">
      <c r="A111" s="41"/>
      <c r="B111" s="41"/>
      <c r="C111" s="41"/>
      <c r="D111" s="47"/>
      <c r="E111" s="46">
        <v>14</v>
      </c>
      <c r="F111" s="44"/>
      <c r="G111" s="44"/>
      <c r="H111" s="44"/>
      <c r="I111" s="44"/>
      <c r="J111" s="44"/>
      <c r="K111" s="44"/>
      <c r="L111" s="44"/>
      <c r="M111" s="44"/>
      <c r="N111" s="44"/>
      <c r="O111" s="44"/>
      <c r="P111" s="44"/>
      <c r="Q111" s="44"/>
      <c r="R111" s="44"/>
      <c r="S111" s="44"/>
      <c r="T111" s="44"/>
      <c r="U111" s="44"/>
      <c r="V111" s="44"/>
      <c r="W111" s="44"/>
      <c r="X111" s="44"/>
      <c r="AP111" s="2"/>
      <c r="AQ111" s="2"/>
      <c r="AR111" s="2"/>
      <c r="AS111" s="2"/>
      <c r="AT111" s="2"/>
      <c r="AU111" s="2"/>
      <c r="AV111" s="2"/>
      <c r="AW111" s="2"/>
      <c r="AX111" s="2"/>
      <c r="AY111" s="2"/>
      <c r="AZ111" s="2"/>
      <c r="BA111" s="2"/>
    </row>
    <row r="112" spans="1:58">
      <c r="A112" s="41"/>
      <c r="B112" s="41"/>
      <c r="C112" s="41"/>
      <c r="D112" s="47"/>
      <c r="E112" s="46">
        <v>15</v>
      </c>
      <c r="F112" s="44"/>
      <c r="G112" s="44"/>
      <c r="H112" s="44"/>
      <c r="I112" s="44"/>
      <c r="J112" s="44"/>
      <c r="K112" s="44"/>
      <c r="L112" s="44"/>
      <c r="M112" s="44"/>
      <c r="N112" s="44"/>
      <c r="O112" s="44"/>
      <c r="P112" s="44"/>
      <c r="Q112" s="44"/>
      <c r="R112" s="44"/>
      <c r="S112" s="44"/>
      <c r="T112" s="44"/>
      <c r="U112" s="44"/>
      <c r="V112" s="44"/>
      <c r="W112" s="44"/>
      <c r="X112" s="44"/>
      <c r="AP112" s="2"/>
      <c r="AQ112" s="2"/>
      <c r="AR112" s="2"/>
      <c r="AS112" s="2"/>
      <c r="AT112" s="2"/>
      <c r="AU112" s="2"/>
      <c r="AV112" s="2"/>
      <c r="AW112" s="2"/>
      <c r="AX112" s="2"/>
      <c r="AY112" s="2"/>
      <c r="AZ112" s="2"/>
      <c r="BA112" s="2"/>
    </row>
    <row r="113" spans="4:53">
      <c r="D113" s="44"/>
      <c r="E113" s="46">
        <v>16</v>
      </c>
      <c r="F113" s="44"/>
      <c r="G113" s="44"/>
      <c r="H113" s="44"/>
      <c r="I113" s="44"/>
      <c r="J113" s="44"/>
      <c r="K113" s="44"/>
      <c r="L113" s="44"/>
      <c r="M113" s="44"/>
      <c r="N113" s="44"/>
      <c r="O113" s="44"/>
      <c r="P113" s="44"/>
      <c r="Q113" s="44"/>
      <c r="R113" s="44"/>
      <c r="S113" s="44"/>
      <c r="T113" s="44"/>
      <c r="U113" s="44"/>
      <c r="V113" s="44"/>
      <c r="W113" s="44"/>
      <c r="X113" s="44"/>
      <c r="AU113" s="2"/>
      <c r="AV113" s="2"/>
      <c r="AW113" s="2"/>
      <c r="AX113" s="2"/>
      <c r="AY113" s="2"/>
      <c r="AZ113" s="2"/>
      <c r="BA113" s="2"/>
    </row>
    <row r="114" spans="4:53">
      <c r="D114" s="44"/>
      <c r="E114" s="46">
        <v>17</v>
      </c>
      <c r="F114" s="44"/>
      <c r="G114" s="44"/>
      <c r="H114" s="44"/>
      <c r="I114" s="44"/>
      <c r="J114" s="44"/>
      <c r="K114" s="44"/>
      <c r="L114" s="44"/>
      <c r="M114" s="44"/>
      <c r="N114" s="44"/>
      <c r="O114" s="44"/>
      <c r="P114" s="44"/>
      <c r="Q114" s="44"/>
      <c r="R114" s="44"/>
      <c r="S114" s="44"/>
      <c r="T114" s="44"/>
      <c r="U114" s="44"/>
      <c r="V114" s="44"/>
      <c r="W114" s="44"/>
      <c r="X114" s="44"/>
      <c r="AU114" s="2"/>
      <c r="AV114" s="2"/>
      <c r="AW114" s="2"/>
      <c r="AX114" s="2"/>
      <c r="AY114" s="2"/>
      <c r="AZ114" s="2"/>
      <c r="BA114" s="2"/>
    </row>
    <row r="115" spans="4:53">
      <c r="D115" s="44"/>
      <c r="E115" s="46">
        <v>18</v>
      </c>
      <c r="F115" s="44"/>
      <c r="G115" s="44"/>
      <c r="H115" s="44"/>
      <c r="I115" s="44"/>
      <c r="J115" s="44"/>
      <c r="K115" s="44"/>
      <c r="L115" s="44"/>
      <c r="M115" s="44"/>
      <c r="N115" s="44"/>
      <c r="O115" s="44"/>
      <c r="P115" s="44"/>
      <c r="Q115" s="44"/>
      <c r="R115" s="44"/>
      <c r="S115" s="44"/>
      <c r="T115" s="44"/>
      <c r="U115" s="44"/>
      <c r="V115" s="44"/>
      <c r="W115" s="44"/>
      <c r="X115" s="44"/>
      <c r="AU115" s="2"/>
      <c r="AV115" s="2"/>
      <c r="AW115" s="2"/>
      <c r="AX115" s="2"/>
      <c r="AY115" s="2"/>
      <c r="AZ115" s="2"/>
      <c r="BA115" s="2"/>
    </row>
    <row r="116" spans="4:53">
      <c r="D116" s="44"/>
      <c r="E116" s="46">
        <v>19</v>
      </c>
      <c r="F116" s="44"/>
      <c r="G116" s="44"/>
      <c r="H116" s="44"/>
      <c r="I116" s="44"/>
      <c r="J116" s="44"/>
      <c r="K116" s="44"/>
      <c r="L116" s="44"/>
      <c r="M116" s="44"/>
      <c r="N116" s="44"/>
      <c r="O116" s="44"/>
      <c r="P116" s="44"/>
      <c r="Q116" s="44"/>
      <c r="R116" s="44"/>
      <c r="S116" s="44"/>
      <c r="T116" s="44"/>
      <c r="U116" s="44"/>
      <c r="V116" s="44"/>
      <c r="W116" s="44"/>
      <c r="X116" s="44"/>
      <c r="AU116" s="2"/>
      <c r="AV116" s="2"/>
      <c r="AW116" s="2"/>
      <c r="AX116" s="2"/>
      <c r="AY116" s="2"/>
      <c r="AZ116" s="2"/>
      <c r="BA116" s="2"/>
    </row>
    <row r="117" spans="4:53">
      <c r="D117" s="44"/>
      <c r="E117" s="46">
        <v>20</v>
      </c>
      <c r="F117" s="44"/>
      <c r="G117" s="44"/>
      <c r="H117" s="44"/>
      <c r="I117" s="44"/>
      <c r="J117" s="44"/>
      <c r="K117" s="44"/>
      <c r="L117" s="44"/>
      <c r="M117" s="44"/>
      <c r="N117" s="44"/>
      <c r="O117" s="44"/>
      <c r="P117" s="44"/>
      <c r="Q117" s="44"/>
      <c r="R117" s="44"/>
      <c r="S117" s="44"/>
      <c r="T117" s="44"/>
      <c r="U117" s="44"/>
      <c r="V117" s="44"/>
      <c r="W117" s="44"/>
      <c r="X117" s="44"/>
    </row>
    <row r="118" spans="4:53">
      <c r="D118" s="44"/>
      <c r="E118" s="46">
        <v>21</v>
      </c>
      <c r="F118" s="44"/>
      <c r="G118" s="44"/>
      <c r="H118" s="44"/>
      <c r="I118" s="44"/>
      <c r="J118" s="44"/>
      <c r="K118" s="44"/>
      <c r="L118" s="44"/>
      <c r="M118" s="44"/>
      <c r="N118" s="44"/>
      <c r="O118" s="44"/>
      <c r="P118" s="44"/>
      <c r="Q118" s="44"/>
      <c r="R118" s="44"/>
      <c r="S118" s="44"/>
      <c r="T118" s="44"/>
      <c r="U118" s="44"/>
      <c r="V118" s="44"/>
      <c r="W118" s="44"/>
      <c r="X118" s="44"/>
    </row>
    <row r="119" spans="4:53">
      <c r="D119" s="44"/>
      <c r="E119" s="46">
        <v>22</v>
      </c>
      <c r="F119" s="44"/>
      <c r="G119" s="44"/>
      <c r="H119" s="44"/>
      <c r="I119" s="44"/>
      <c r="J119" s="44"/>
      <c r="K119" s="44"/>
      <c r="L119" s="44"/>
      <c r="M119" s="44"/>
      <c r="N119" s="44"/>
      <c r="O119" s="44"/>
      <c r="P119" s="44"/>
      <c r="Q119" s="44"/>
      <c r="R119" s="44"/>
      <c r="S119" s="44"/>
      <c r="T119" s="44"/>
      <c r="U119" s="44"/>
      <c r="V119" s="44"/>
      <c r="W119" s="44"/>
      <c r="X119" s="44"/>
    </row>
    <row r="120" spans="4:53">
      <c r="D120" s="44"/>
      <c r="E120" s="46">
        <v>23</v>
      </c>
      <c r="F120" s="44"/>
      <c r="G120" s="44"/>
      <c r="H120" s="44"/>
      <c r="I120" s="44"/>
      <c r="J120" s="44"/>
      <c r="K120" s="44"/>
      <c r="L120" s="44"/>
      <c r="M120" s="44"/>
      <c r="N120" s="44"/>
      <c r="O120" s="44"/>
      <c r="P120" s="44"/>
      <c r="Q120" s="44"/>
      <c r="R120" s="44"/>
      <c r="S120" s="44"/>
      <c r="T120" s="44"/>
      <c r="U120" s="44"/>
      <c r="V120" s="44"/>
      <c r="W120" s="44"/>
      <c r="X120" s="44"/>
    </row>
    <row r="121" spans="4:53">
      <c r="D121" s="44"/>
      <c r="E121" s="46">
        <v>24</v>
      </c>
      <c r="F121" s="44"/>
      <c r="G121" s="44"/>
      <c r="H121" s="44"/>
      <c r="I121" s="44"/>
      <c r="J121" s="44"/>
      <c r="K121" s="44"/>
      <c r="L121" s="44"/>
      <c r="M121" s="44"/>
      <c r="N121" s="44"/>
      <c r="O121" s="44"/>
      <c r="P121" s="44"/>
      <c r="Q121" s="44"/>
      <c r="R121" s="44"/>
      <c r="S121" s="44"/>
      <c r="T121" s="44"/>
      <c r="U121" s="44"/>
      <c r="V121" s="44"/>
      <c r="W121" s="44"/>
      <c r="X121" s="44"/>
    </row>
    <row r="122" spans="4:53">
      <c r="D122" s="44"/>
      <c r="E122" s="46">
        <v>25</v>
      </c>
      <c r="F122" s="44"/>
      <c r="G122" s="44"/>
      <c r="H122" s="44"/>
      <c r="I122" s="44"/>
      <c r="J122" s="44"/>
      <c r="K122" s="44"/>
      <c r="L122" s="44"/>
      <c r="M122" s="44"/>
      <c r="N122" s="44"/>
      <c r="O122" s="44"/>
      <c r="P122" s="44"/>
      <c r="Q122" s="44"/>
      <c r="R122" s="44"/>
      <c r="S122" s="44"/>
      <c r="T122" s="44"/>
      <c r="U122" s="44"/>
      <c r="V122" s="44"/>
      <c r="W122" s="44"/>
      <c r="X122" s="44"/>
    </row>
    <row r="123" spans="4:53">
      <c r="D123" s="44"/>
      <c r="E123" s="46">
        <v>26</v>
      </c>
      <c r="F123" s="44"/>
      <c r="G123" s="44"/>
      <c r="H123" s="44"/>
      <c r="I123" s="44"/>
      <c r="J123" s="44"/>
      <c r="K123" s="44"/>
      <c r="L123" s="44"/>
      <c r="M123" s="44"/>
      <c r="N123" s="44"/>
      <c r="O123" s="44"/>
      <c r="P123" s="44"/>
      <c r="Q123" s="44"/>
      <c r="R123" s="44"/>
      <c r="S123" s="44"/>
      <c r="T123" s="44"/>
      <c r="U123" s="44"/>
      <c r="V123" s="44"/>
      <c r="W123" s="44"/>
      <c r="X123" s="44"/>
    </row>
    <row r="124" spans="4:53">
      <c r="D124" s="44"/>
      <c r="E124" s="46">
        <v>27</v>
      </c>
      <c r="F124" s="44"/>
      <c r="G124" s="44"/>
      <c r="H124" s="44"/>
      <c r="I124" s="44"/>
      <c r="J124" s="44"/>
      <c r="K124" s="44"/>
      <c r="L124" s="44"/>
      <c r="M124" s="44"/>
      <c r="N124" s="44"/>
      <c r="O124" s="44"/>
      <c r="P124" s="44"/>
      <c r="Q124" s="44"/>
      <c r="R124" s="44"/>
      <c r="S124" s="44"/>
      <c r="T124" s="44"/>
      <c r="U124" s="44"/>
      <c r="V124" s="44"/>
      <c r="W124" s="44"/>
      <c r="X124" s="44"/>
    </row>
    <row r="125" spans="4:53">
      <c r="D125" s="44"/>
      <c r="E125" s="46">
        <v>28</v>
      </c>
      <c r="F125" s="44"/>
      <c r="G125" s="44"/>
      <c r="H125" s="44"/>
      <c r="I125" s="44"/>
      <c r="J125" s="44"/>
      <c r="K125" s="44"/>
      <c r="L125" s="44"/>
      <c r="M125" s="44"/>
      <c r="N125" s="44"/>
      <c r="O125" s="44"/>
      <c r="P125" s="44"/>
      <c r="Q125" s="44"/>
      <c r="R125" s="44"/>
      <c r="S125" s="44"/>
      <c r="T125" s="44"/>
      <c r="U125" s="44"/>
      <c r="V125" s="44"/>
      <c r="W125" s="44"/>
      <c r="X125" s="44"/>
    </row>
    <row r="126" spans="4:53">
      <c r="D126" s="44"/>
      <c r="E126" s="46">
        <v>29</v>
      </c>
      <c r="F126" s="44"/>
      <c r="G126" s="44"/>
      <c r="H126" s="44"/>
      <c r="I126" s="44"/>
      <c r="J126" s="44"/>
      <c r="K126" s="44"/>
      <c r="L126" s="44"/>
      <c r="M126" s="44"/>
      <c r="N126" s="44"/>
      <c r="O126" s="44"/>
      <c r="P126" s="44"/>
      <c r="Q126" s="44"/>
      <c r="R126" s="44"/>
      <c r="S126" s="44"/>
      <c r="T126" s="44"/>
      <c r="U126" s="44"/>
      <c r="V126" s="44"/>
      <c r="W126" s="44"/>
      <c r="X126" s="44"/>
    </row>
    <row r="127" spans="4:53">
      <c r="D127" s="44"/>
      <c r="E127" s="46">
        <v>30</v>
      </c>
      <c r="F127" s="44"/>
      <c r="G127" s="44"/>
      <c r="H127" s="44"/>
      <c r="I127" s="44"/>
      <c r="J127" s="44"/>
      <c r="K127" s="44"/>
      <c r="L127" s="44"/>
      <c r="M127" s="44"/>
      <c r="N127" s="44"/>
      <c r="O127" s="44"/>
      <c r="P127" s="44"/>
      <c r="Q127" s="44"/>
      <c r="R127" s="44"/>
      <c r="S127" s="44"/>
      <c r="T127" s="44"/>
      <c r="U127" s="44"/>
      <c r="V127" s="44"/>
      <c r="W127" s="44"/>
      <c r="X127" s="44"/>
    </row>
    <row r="128" spans="4:53">
      <c r="D128" s="44"/>
      <c r="E128" s="46">
        <v>31</v>
      </c>
      <c r="F128" s="44"/>
      <c r="G128" s="44"/>
      <c r="H128" s="44"/>
      <c r="I128" s="44"/>
      <c r="J128" s="44"/>
      <c r="K128" s="44"/>
      <c r="L128" s="44"/>
      <c r="M128" s="44"/>
      <c r="N128" s="44"/>
      <c r="O128" s="44"/>
      <c r="P128" s="44"/>
      <c r="Q128" s="44"/>
      <c r="R128" s="44"/>
      <c r="S128" s="44"/>
      <c r="T128" s="44"/>
      <c r="U128" s="44"/>
      <c r="V128" s="44"/>
      <c r="W128" s="44"/>
      <c r="X128" s="44"/>
    </row>
    <row r="129" spans="4:24">
      <c r="D129" s="44"/>
      <c r="E129" s="44"/>
      <c r="F129" s="44"/>
      <c r="G129" s="44"/>
      <c r="H129" s="44"/>
      <c r="I129" s="44"/>
      <c r="J129" s="44"/>
      <c r="K129" s="44"/>
      <c r="L129" s="44"/>
      <c r="M129" s="44"/>
      <c r="N129" s="44"/>
      <c r="O129" s="44"/>
      <c r="P129" s="44"/>
      <c r="Q129" s="44"/>
      <c r="R129" s="44"/>
      <c r="S129" s="44"/>
      <c r="T129" s="44"/>
      <c r="U129" s="44"/>
      <c r="V129" s="44"/>
      <c r="W129" s="44"/>
      <c r="X129" s="44"/>
    </row>
    <row r="130" spans="4:24">
      <c r="D130" s="44"/>
      <c r="E130" s="44"/>
      <c r="F130" s="44"/>
      <c r="G130" s="44"/>
      <c r="H130" s="44"/>
      <c r="I130" s="44"/>
      <c r="J130" s="44"/>
      <c r="K130" s="44"/>
      <c r="L130" s="44"/>
      <c r="M130" s="44"/>
      <c r="N130" s="44"/>
      <c r="O130" s="44"/>
      <c r="P130" s="44"/>
      <c r="Q130" s="44"/>
      <c r="R130" s="44"/>
      <c r="S130" s="44"/>
      <c r="T130" s="44"/>
      <c r="W130" s="44"/>
      <c r="X130" s="44"/>
    </row>
    <row r="131" spans="4:24">
      <c r="D131" s="44"/>
      <c r="E131" s="44"/>
      <c r="F131" s="44"/>
      <c r="G131" s="44"/>
      <c r="H131" s="44"/>
      <c r="I131" s="44"/>
      <c r="J131" s="44"/>
      <c r="K131" s="44"/>
      <c r="L131" s="44"/>
      <c r="M131" s="44"/>
      <c r="N131" s="44"/>
      <c r="O131" s="44"/>
      <c r="P131" s="44"/>
      <c r="Q131" s="44"/>
      <c r="R131" s="44"/>
      <c r="S131" s="44"/>
      <c r="T131" s="44"/>
      <c r="W131" s="44"/>
      <c r="X131" s="44"/>
    </row>
  </sheetData>
  <sheetProtection selectLockedCells="1"/>
  <mergeCells count="613">
    <mergeCell ref="H34:U35"/>
    <mergeCell ref="Q37:T38"/>
    <mergeCell ref="R39:S40"/>
    <mergeCell ref="T39:T40"/>
    <mergeCell ref="R42:AD43"/>
    <mergeCell ref="C38:I39"/>
    <mergeCell ref="C40:I41"/>
    <mergeCell ref="C42:I43"/>
    <mergeCell ref="B36:E37"/>
    <mergeCell ref="J38:K39"/>
    <mergeCell ref="J40:K41"/>
    <mergeCell ref="J42:K43"/>
    <mergeCell ref="B38:B39"/>
    <mergeCell ref="B40:B41"/>
    <mergeCell ref="B42:B43"/>
    <mergeCell ref="N42:N43"/>
    <mergeCell ref="L38:M39"/>
    <mergeCell ref="L40:M41"/>
    <mergeCell ref="BO51:BP52"/>
    <mergeCell ref="AY51:AZ52"/>
    <mergeCell ref="BA51:BC52"/>
    <mergeCell ref="BD51:BE52"/>
    <mergeCell ref="BG51:BI52"/>
    <mergeCell ref="BJ51:BK52"/>
    <mergeCell ref="BL51:BN52"/>
    <mergeCell ref="AV51:AX52"/>
    <mergeCell ref="BO49:BP50"/>
    <mergeCell ref="AY49:AZ50"/>
    <mergeCell ref="BA49:BC50"/>
    <mergeCell ref="BD49:BE50"/>
    <mergeCell ref="BG49:BI50"/>
    <mergeCell ref="BJ49:BK50"/>
    <mergeCell ref="BL49:BN50"/>
    <mergeCell ref="AV49:AX50"/>
    <mergeCell ref="BO47:BP48"/>
    <mergeCell ref="AY47:AZ48"/>
    <mergeCell ref="BA47:BC48"/>
    <mergeCell ref="BD47:BE48"/>
    <mergeCell ref="BG47:BI48"/>
    <mergeCell ref="BJ47:BK48"/>
    <mergeCell ref="BL47:BN48"/>
    <mergeCell ref="AV47:AX48"/>
    <mergeCell ref="L42:M43"/>
    <mergeCell ref="BO43:BP44"/>
    <mergeCell ref="BG43:BI44"/>
    <mergeCell ref="BJ43:BK44"/>
    <mergeCell ref="BL43:BN44"/>
    <mergeCell ref="AV43:AX44"/>
    <mergeCell ref="AY43:AZ44"/>
    <mergeCell ref="BA43:BC44"/>
    <mergeCell ref="BO45:BP46"/>
    <mergeCell ref="AV45:AX46"/>
    <mergeCell ref="AY45:AZ46"/>
    <mergeCell ref="BA45:BC46"/>
    <mergeCell ref="BD45:BE46"/>
    <mergeCell ref="BG45:BI46"/>
    <mergeCell ref="BJ45:BK46"/>
    <mergeCell ref="BL45:BN46"/>
    <mergeCell ref="BA39:BC40"/>
    <mergeCell ref="BD39:BE40"/>
    <mergeCell ref="BG39:BI40"/>
    <mergeCell ref="BJ39:BK40"/>
    <mergeCell ref="BL39:BN40"/>
    <mergeCell ref="BD43:BE44"/>
    <mergeCell ref="BO39:BP40"/>
    <mergeCell ref="AV39:AX40"/>
    <mergeCell ref="AY39:AZ40"/>
    <mergeCell ref="BO41:BP42"/>
    <mergeCell ref="BA41:BC42"/>
    <mergeCell ref="BD41:BE42"/>
    <mergeCell ref="BG41:BI42"/>
    <mergeCell ref="BJ41:BK42"/>
    <mergeCell ref="BL41:BN42"/>
    <mergeCell ref="AV41:AX42"/>
    <mergeCell ref="AY41:AZ42"/>
    <mergeCell ref="AX37:AY38"/>
    <mergeCell ref="N38:N39"/>
    <mergeCell ref="N40:N41"/>
    <mergeCell ref="V39:W40"/>
    <mergeCell ref="X39:X40"/>
    <mergeCell ref="Y39:Z40"/>
    <mergeCell ref="AA39:AA40"/>
    <mergeCell ref="AB39:AC40"/>
    <mergeCell ref="AD39:AD40"/>
    <mergeCell ref="AV37:AW38"/>
    <mergeCell ref="L37:N37"/>
    <mergeCell ref="BO37:BO38"/>
    <mergeCell ref="BP37:BP38"/>
    <mergeCell ref="BG37:BH38"/>
    <mergeCell ref="BI37:BJ38"/>
    <mergeCell ref="BK37:BK38"/>
    <mergeCell ref="BL37:BL38"/>
    <mergeCell ref="BM37:BM38"/>
    <mergeCell ref="BN37:BN38"/>
    <mergeCell ref="AZ37:AZ38"/>
    <mergeCell ref="BA37:BA38"/>
    <mergeCell ref="BB37:BB38"/>
    <mergeCell ref="BC37:BC38"/>
    <mergeCell ref="BD37:BD38"/>
    <mergeCell ref="BE37:BE38"/>
    <mergeCell ref="BP35:BP36"/>
    <mergeCell ref="BI35:BJ36"/>
    <mergeCell ref="BK35:BK36"/>
    <mergeCell ref="BL35:BL36"/>
    <mergeCell ref="BM35:BM36"/>
    <mergeCell ref="BN35:BN36"/>
    <mergeCell ref="BO35:BO36"/>
    <mergeCell ref="BA35:BA36"/>
    <mergeCell ref="BB35:BB36"/>
    <mergeCell ref="BC35:BC36"/>
    <mergeCell ref="BD35:BD36"/>
    <mergeCell ref="BE35:BE36"/>
    <mergeCell ref="BG35:BH36"/>
    <mergeCell ref="A31:B31"/>
    <mergeCell ref="C31:D31"/>
    <mergeCell ref="E31:F31"/>
    <mergeCell ref="G31:H31"/>
    <mergeCell ref="I31:J31"/>
    <mergeCell ref="K31:L31"/>
    <mergeCell ref="M31:N31"/>
    <mergeCell ref="A34:G35"/>
    <mergeCell ref="BO33:BO34"/>
    <mergeCell ref="Y31:Z31"/>
    <mergeCell ref="BK33:BK34"/>
    <mergeCell ref="AV33:AW34"/>
    <mergeCell ref="AX33:AY34"/>
    <mergeCell ref="AZ33:AZ34"/>
    <mergeCell ref="BA33:BA34"/>
    <mergeCell ref="BB33:BB34"/>
    <mergeCell ref="BC33:BC34"/>
    <mergeCell ref="BB31:BB32"/>
    <mergeCell ref="BC31:BC32"/>
    <mergeCell ref="BD31:BD32"/>
    <mergeCell ref="BE31:BE32"/>
    <mergeCell ref="BG31:BH32"/>
    <mergeCell ref="BI31:BJ32"/>
    <mergeCell ref="BD33:BD34"/>
    <mergeCell ref="AV35:AW36"/>
    <mergeCell ref="AX35:AY36"/>
    <mergeCell ref="AZ35:AZ36"/>
    <mergeCell ref="AV31:AW32"/>
    <mergeCell ref="AX31:AY32"/>
    <mergeCell ref="AZ31:AZ32"/>
    <mergeCell ref="BK31:BK32"/>
    <mergeCell ref="BL31:BL32"/>
    <mergeCell ref="BM31:BM32"/>
    <mergeCell ref="BE33:BE34"/>
    <mergeCell ref="BG33:BH34"/>
    <mergeCell ref="BI33:BJ34"/>
    <mergeCell ref="BK29:BL30"/>
    <mergeCell ref="BM29:BN30"/>
    <mergeCell ref="BO29:BP30"/>
    <mergeCell ref="BG29:BH30"/>
    <mergeCell ref="BP33:BP34"/>
    <mergeCell ref="BL33:BL34"/>
    <mergeCell ref="BM33:BM34"/>
    <mergeCell ref="BN33:BN34"/>
    <mergeCell ref="BA31:BA32"/>
    <mergeCell ref="BN31:BN32"/>
    <mergeCell ref="BO31:BO32"/>
    <mergeCell ref="BP31:BP32"/>
    <mergeCell ref="A30:B30"/>
    <mergeCell ref="C30:D30"/>
    <mergeCell ref="I30:J30"/>
    <mergeCell ref="K30:L30"/>
    <mergeCell ref="AV29:AW30"/>
    <mergeCell ref="AX29:AY30"/>
    <mergeCell ref="AZ29:BA30"/>
    <mergeCell ref="BB29:BC30"/>
    <mergeCell ref="BD29:BE30"/>
    <mergeCell ref="Q29:R29"/>
    <mergeCell ref="S29:T29"/>
    <mergeCell ref="Y29:Z29"/>
    <mergeCell ref="AA30:AB30"/>
    <mergeCell ref="M30:N30"/>
    <mergeCell ref="O30:P30"/>
    <mergeCell ref="Q30:R30"/>
    <mergeCell ref="S30:T30"/>
    <mergeCell ref="Y30:Z30"/>
    <mergeCell ref="AA26:AB26"/>
    <mergeCell ref="BG25:BI26"/>
    <mergeCell ref="S25:T25"/>
    <mergeCell ref="A29:B29"/>
    <mergeCell ref="C29:D29"/>
    <mergeCell ref="I29:J29"/>
    <mergeCell ref="K29:L29"/>
    <mergeCell ref="M29:N29"/>
    <mergeCell ref="O29:P29"/>
    <mergeCell ref="Y28:Z28"/>
    <mergeCell ref="AA28:AB28"/>
    <mergeCell ref="M28:N28"/>
    <mergeCell ref="O28:P28"/>
    <mergeCell ref="Q28:R28"/>
    <mergeCell ref="S28:T28"/>
    <mergeCell ref="AA29:AB29"/>
    <mergeCell ref="BI29:BJ30"/>
    <mergeCell ref="AV27:AW28"/>
    <mergeCell ref="BG27:BH28"/>
    <mergeCell ref="M26:N26"/>
    <mergeCell ref="A28:B28"/>
    <mergeCell ref="C28:D28"/>
    <mergeCell ref="I28:J28"/>
    <mergeCell ref="K28:L28"/>
    <mergeCell ref="AA27:AB27"/>
    <mergeCell ref="M27:N27"/>
    <mergeCell ref="O27:P27"/>
    <mergeCell ref="Q27:R27"/>
    <mergeCell ref="S27:T27"/>
    <mergeCell ref="A27:B27"/>
    <mergeCell ref="C27:D27"/>
    <mergeCell ref="I27:J27"/>
    <mergeCell ref="K27:L27"/>
    <mergeCell ref="Y27:Z27"/>
    <mergeCell ref="BJ25:BK26"/>
    <mergeCell ref="BL25:BN26"/>
    <mergeCell ref="BO25:BP26"/>
    <mergeCell ref="A26:B26"/>
    <mergeCell ref="C26:D26"/>
    <mergeCell ref="I26:J26"/>
    <mergeCell ref="K26:L26"/>
    <mergeCell ref="AV25:AX26"/>
    <mergeCell ref="AY25:AZ26"/>
    <mergeCell ref="BA25:BC26"/>
    <mergeCell ref="BD25:BE26"/>
    <mergeCell ref="Y25:Z25"/>
    <mergeCell ref="AA25:AB25"/>
    <mergeCell ref="A25:B25"/>
    <mergeCell ref="C25:D25"/>
    <mergeCell ref="I25:J25"/>
    <mergeCell ref="K25:L25"/>
    <mergeCell ref="M25:N25"/>
    <mergeCell ref="O25:P25"/>
    <mergeCell ref="O26:P26"/>
    <mergeCell ref="Q26:R26"/>
    <mergeCell ref="S26:T26"/>
    <mergeCell ref="Q25:R25"/>
    <mergeCell ref="Y26:Z26"/>
    <mergeCell ref="BO21:BP22"/>
    <mergeCell ref="Y24:Z24"/>
    <mergeCell ref="AA24:AB24"/>
    <mergeCell ref="BG21:BI22"/>
    <mergeCell ref="Q21:R21"/>
    <mergeCell ref="S21:T21"/>
    <mergeCell ref="M23:N23"/>
    <mergeCell ref="O23:P23"/>
    <mergeCell ref="Q23:R23"/>
    <mergeCell ref="S23:T23"/>
    <mergeCell ref="M24:N24"/>
    <mergeCell ref="O24:P24"/>
    <mergeCell ref="Q24:R24"/>
    <mergeCell ref="S24:T24"/>
    <mergeCell ref="BG23:BI24"/>
    <mergeCell ref="BO23:BP24"/>
    <mergeCell ref="BJ23:BK24"/>
    <mergeCell ref="BL23:BN24"/>
    <mergeCell ref="BJ21:BK22"/>
    <mergeCell ref="BL21:BN22"/>
    <mergeCell ref="A24:B24"/>
    <mergeCell ref="C24:D24"/>
    <mergeCell ref="I24:J24"/>
    <mergeCell ref="K24:L24"/>
    <mergeCell ref="AV23:AX24"/>
    <mergeCell ref="AY23:AZ24"/>
    <mergeCell ref="BA23:BC24"/>
    <mergeCell ref="BD23:BE24"/>
    <mergeCell ref="Y23:Z23"/>
    <mergeCell ref="AA23:AB23"/>
    <mergeCell ref="I23:J23"/>
    <mergeCell ref="A23:B23"/>
    <mergeCell ref="C23:D23"/>
    <mergeCell ref="K23:L23"/>
    <mergeCell ref="BO19:BP20"/>
    <mergeCell ref="A20:B20"/>
    <mergeCell ref="C20:D20"/>
    <mergeCell ref="I20:J20"/>
    <mergeCell ref="K20:L20"/>
    <mergeCell ref="AV19:AX20"/>
    <mergeCell ref="AY19:AZ20"/>
    <mergeCell ref="A19:B19"/>
    <mergeCell ref="C19:D19"/>
    <mergeCell ref="I19:J19"/>
    <mergeCell ref="K19:L19"/>
    <mergeCell ref="BA19:BC20"/>
    <mergeCell ref="BD19:BE20"/>
    <mergeCell ref="Y19:Z19"/>
    <mergeCell ref="AA19:AB19"/>
    <mergeCell ref="Y20:Z20"/>
    <mergeCell ref="AA20:AB20"/>
    <mergeCell ref="M20:N20"/>
    <mergeCell ref="O20:P20"/>
    <mergeCell ref="Q20:R20"/>
    <mergeCell ref="M19:N19"/>
    <mergeCell ref="O19:P19"/>
    <mergeCell ref="Q19:R19"/>
    <mergeCell ref="S19:T19"/>
    <mergeCell ref="A22:B22"/>
    <mergeCell ref="C22:D22"/>
    <mergeCell ref="I22:J22"/>
    <mergeCell ref="K22:L22"/>
    <mergeCell ref="AV21:AX22"/>
    <mergeCell ref="AY21:AZ22"/>
    <mergeCell ref="BA21:BC22"/>
    <mergeCell ref="BD21:BE22"/>
    <mergeCell ref="Y21:Z21"/>
    <mergeCell ref="AA21:AB21"/>
    <mergeCell ref="M21:N21"/>
    <mergeCell ref="O21:P21"/>
    <mergeCell ref="I21:J21"/>
    <mergeCell ref="K21:L21"/>
    <mergeCell ref="S22:T22"/>
    <mergeCell ref="A21:B21"/>
    <mergeCell ref="C21:D21"/>
    <mergeCell ref="Y22:Z22"/>
    <mergeCell ref="AA22:AB22"/>
    <mergeCell ref="M22:N22"/>
    <mergeCell ref="O22:P22"/>
    <mergeCell ref="Q22:R22"/>
    <mergeCell ref="S20:T20"/>
    <mergeCell ref="BG19:BI20"/>
    <mergeCell ref="BJ19:BK20"/>
    <mergeCell ref="BL19:BN20"/>
    <mergeCell ref="A18:B18"/>
    <mergeCell ref="C18:D18"/>
    <mergeCell ref="I18:J18"/>
    <mergeCell ref="K18:L18"/>
    <mergeCell ref="I17:J17"/>
    <mergeCell ref="K17:L17"/>
    <mergeCell ref="A17:B17"/>
    <mergeCell ref="C17:D17"/>
    <mergeCell ref="AV17:AX18"/>
    <mergeCell ref="AY17:AZ18"/>
    <mergeCell ref="BA17:BC18"/>
    <mergeCell ref="Y18:Z18"/>
    <mergeCell ref="AA18:AB18"/>
    <mergeCell ref="M18:N18"/>
    <mergeCell ref="O18:P18"/>
    <mergeCell ref="M17:N17"/>
    <mergeCell ref="O17:P17"/>
    <mergeCell ref="Q17:R17"/>
    <mergeCell ref="S17:T17"/>
    <mergeCell ref="Q18:R18"/>
    <mergeCell ref="K16:L16"/>
    <mergeCell ref="BA15:BC16"/>
    <mergeCell ref="Y15:Z15"/>
    <mergeCell ref="AA15:AB15"/>
    <mergeCell ref="Q16:R16"/>
    <mergeCell ref="S16:T16"/>
    <mergeCell ref="A15:B15"/>
    <mergeCell ref="C15:D15"/>
    <mergeCell ref="I15:J15"/>
    <mergeCell ref="K15:L15"/>
    <mergeCell ref="M15:N15"/>
    <mergeCell ref="O15:P15"/>
    <mergeCell ref="Q15:R15"/>
    <mergeCell ref="S15:T15"/>
    <mergeCell ref="Y16:Z16"/>
    <mergeCell ref="AA16:AB16"/>
    <mergeCell ref="M16:N16"/>
    <mergeCell ref="O16:P16"/>
    <mergeCell ref="BO15:BP16"/>
    <mergeCell ref="BD15:BE16"/>
    <mergeCell ref="BG17:BI18"/>
    <mergeCell ref="BJ17:BK18"/>
    <mergeCell ref="BL17:BN18"/>
    <mergeCell ref="BO17:BP18"/>
    <mergeCell ref="BD17:BE18"/>
    <mergeCell ref="BL15:BN16"/>
    <mergeCell ref="BG15:BI16"/>
    <mergeCell ref="BJ15:BK16"/>
    <mergeCell ref="S18:T18"/>
    <mergeCell ref="Y17:Z17"/>
    <mergeCell ref="AA17:AB17"/>
    <mergeCell ref="AV15:AX16"/>
    <mergeCell ref="AY15:AZ16"/>
    <mergeCell ref="A13:B13"/>
    <mergeCell ref="C13:D13"/>
    <mergeCell ref="I13:J13"/>
    <mergeCell ref="K13:L13"/>
    <mergeCell ref="AA13:AB13"/>
    <mergeCell ref="Y13:Z13"/>
    <mergeCell ref="Y14:Z14"/>
    <mergeCell ref="AA14:AB14"/>
    <mergeCell ref="M14:N14"/>
    <mergeCell ref="O14:P14"/>
    <mergeCell ref="Q14:R14"/>
    <mergeCell ref="S14:T14"/>
    <mergeCell ref="A14:B14"/>
    <mergeCell ref="C14:D14"/>
    <mergeCell ref="I14:J14"/>
    <mergeCell ref="K14:L14"/>
    <mergeCell ref="A16:B16"/>
    <mergeCell ref="C16:D16"/>
    <mergeCell ref="I16:J16"/>
    <mergeCell ref="BO13:BP14"/>
    <mergeCell ref="AV13:AX14"/>
    <mergeCell ref="AY13:AZ14"/>
    <mergeCell ref="M13:N13"/>
    <mergeCell ref="O13:P13"/>
    <mergeCell ref="Q13:R13"/>
    <mergeCell ref="S13:T13"/>
    <mergeCell ref="BJ13:BK14"/>
    <mergeCell ref="BL13:BN14"/>
    <mergeCell ref="AE13:AF13"/>
    <mergeCell ref="BA13:BC14"/>
    <mergeCell ref="BD13:BE14"/>
    <mergeCell ref="BG13:BI14"/>
    <mergeCell ref="AH13:AI13"/>
    <mergeCell ref="AH14:AI14"/>
    <mergeCell ref="AE14:AF14"/>
    <mergeCell ref="BP11:BP12"/>
    <mergeCell ref="A12:B12"/>
    <mergeCell ref="C12:D12"/>
    <mergeCell ref="I12:J12"/>
    <mergeCell ref="K12:L12"/>
    <mergeCell ref="M12:N12"/>
    <mergeCell ref="O12:P12"/>
    <mergeCell ref="BG11:BH12"/>
    <mergeCell ref="BI11:BJ12"/>
    <mergeCell ref="BK11:BK12"/>
    <mergeCell ref="BL11:BL12"/>
    <mergeCell ref="BM11:BM12"/>
    <mergeCell ref="BN11:BN12"/>
    <mergeCell ref="AZ11:AZ12"/>
    <mergeCell ref="BA11:BA12"/>
    <mergeCell ref="BB11:BB12"/>
    <mergeCell ref="BC11:BC12"/>
    <mergeCell ref="BD11:BD12"/>
    <mergeCell ref="BE11:BE12"/>
    <mergeCell ref="Y11:Z11"/>
    <mergeCell ref="AA11:AB11"/>
    <mergeCell ref="Q12:R12"/>
    <mergeCell ref="S12:T12"/>
    <mergeCell ref="AX9:AY10"/>
    <mergeCell ref="Y9:Z9"/>
    <mergeCell ref="AA9:AB9"/>
    <mergeCell ref="AX11:AY12"/>
    <mergeCell ref="Q11:R11"/>
    <mergeCell ref="AE12:AF12"/>
    <mergeCell ref="AA10:AB10"/>
    <mergeCell ref="Q9:R9"/>
    <mergeCell ref="BO11:BO12"/>
    <mergeCell ref="BO9:BO10"/>
    <mergeCell ref="K9:L9"/>
    <mergeCell ref="S9:T9"/>
    <mergeCell ref="A6:B6"/>
    <mergeCell ref="C6:D6"/>
    <mergeCell ref="Y7:Z7"/>
    <mergeCell ref="Q8:R8"/>
    <mergeCell ref="A11:B11"/>
    <mergeCell ref="C11:D11"/>
    <mergeCell ref="I11:J11"/>
    <mergeCell ref="K11:L11"/>
    <mergeCell ref="Q10:R10"/>
    <mergeCell ref="S10:T10"/>
    <mergeCell ref="Y10:Z10"/>
    <mergeCell ref="S11:T11"/>
    <mergeCell ref="M11:N11"/>
    <mergeCell ref="O11:P11"/>
    <mergeCell ref="BP9:BP10"/>
    <mergeCell ref="A10:B10"/>
    <mergeCell ref="C10:D10"/>
    <mergeCell ref="I10:J10"/>
    <mergeCell ref="K10:L10"/>
    <mergeCell ref="M10:N10"/>
    <mergeCell ref="O10:P10"/>
    <mergeCell ref="BG9:BH10"/>
    <mergeCell ref="BI9:BJ10"/>
    <mergeCell ref="BK9:BK10"/>
    <mergeCell ref="BL9:BL10"/>
    <mergeCell ref="BM9:BM10"/>
    <mergeCell ref="BN9:BN10"/>
    <mergeCell ref="AZ9:AZ10"/>
    <mergeCell ref="BA9:BA10"/>
    <mergeCell ref="BB9:BB10"/>
    <mergeCell ref="BC9:BC10"/>
    <mergeCell ref="BD9:BD10"/>
    <mergeCell ref="BE9:BE10"/>
    <mergeCell ref="M9:N9"/>
    <mergeCell ref="O9:P9"/>
    <mergeCell ref="A9:B9"/>
    <mergeCell ref="C9:D9"/>
    <mergeCell ref="I9:J9"/>
    <mergeCell ref="BO7:BO8"/>
    <mergeCell ref="BP7:BP8"/>
    <mergeCell ref="A8:B8"/>
    <mergeCell ref="C8:D8"/>
    <mergeCell ref="I8:J8"/>
    <mergeCell ref="K8:L8"/>
    <mergeCell ref="M8:N8"/>
    <mergeCell ref="O8:P8"/>
    <mergeCell ref="BG7:BH8"/>
    <mergeCell ref="BI7:BJ8"/>
    <mergeCell ref="BK7:BK8"/>
    <mergeCell ref="BL7:BL8"/>
    <mergeCell ref="BM7:BM8"/>
    <mergeCell ref="BN7:BN8"/>
    <mergeCell ref="AZ7:AZ8"/>
    <mergeCell ref="BA7:BA8"/>
    <mergeCell ref="BB7:BB8"/>
    <mergeCell ref="BC7:BC8"/>
    <mergeCell ref="BD7:BD8"/>
    <mergeCell ref="BE7:BE8"/>
    <mergeCell ref="S8:T8"/>
    <mergeCell ref="Y8:Z8"/>
    <mergeCell ref="AA8:AB8"/>
    <mergeCell ref="AX7:AY8"/>
    <mergeCell ref="A5:B5"/>
    <mergeCell ref="C5:D5"/>
    <mergeCell ref="I5:J5"/>
    <mergeCell ref="K5:L5"/>
    <mergeCell ref="AA7:AB7"/>
    <mergeCell ref="M7:N7"/>
    <mergeCell ref="O7:P7"/>
    <mergeCell ref="Q7:R7"/>
    <mergeCell ref="S7:T7"/>
    <mergeCell ref="A7:B7"/>
    <mergeCell ref="C7:D7"/>
    <mergeCell ref="I7:J7"/>
    <mergeCell ref="K7:L7"/>
    <mergeCell ref="Q6:R6"/>
    <mergeCell ref="S6:T6"/>
    <mergeCell ref="Y6:Z6"/>
    <mergeCell ref="I6:J6"/>
    <mergeCell ref="K6:L6"/>
    <mergeCell ref="M6:N6"/>
    <mergeCell ref="O6:P6"/>
    <mergeCell ref="M5:N5"/>
    <mergeCell ref="O5:P5"/>
    <mergeCell ref="Q5:R5"/>
    <mergeCell ref="S5:T5"/>
    <mergeCell ref="BG1:BH2"/>
    <mergeCell ref="AD1:AG1"/>
    <mergeCell ref="AE4:AF4"/>
    <mergeCell ref="AH4:AI4"/>
    <mergeCell ref="BO5:BO6"/>
    <mergeCell ref="BP5:BP6"/>
    <mergeCell ref="BL5:BL6"/>
    <mergeCell ref="BM5:BM6"/>
    <mergeCell ref="BN5:BN6"/>
    <mergeCell ref="BK3:BL4"/>
    <mergeCell ref="BM3:BN4"/>
    <mergeCell ref="BO3:BP4"/>
    <mergeCell ref="BG3:BH4"/>
    <mergeCell ref="BI3:BJ4"/>
    <mergeCell ref="AV5:AW6"/>
    <mergeCell ref="AX5:AY6"/>
    <mergeCell ref="AC2:AD3"/>
    <mergeCell ref="AV1:AW2"/>
    <mergeCell ref="BG5:BH6"/>
    <mergeCell ref="BI5:BJ6"/>
    <mergeCell ref="BK5:BK6"/>
    <mergeCell ref="AZ5:AZ6"/>
    <mergeCell ref="BA5:BA6"/>
    <mergeCell ref="BB5:BB6"/>
    <mergeCell ref="BC5:BC6"/>
    <mergeCell ref="BD5:BD6"/>
    <mergeCell ref="BE5:BE6"/>
    <mergeCell ref="AX3:AY4"/>
    <mergeCell ref="AZ3:BA4"/>
    <mergeCell ref="BB3:BC4"/>
    <mergeCell ref="BD3:BE4"/>
    <mergeCell ref="AV3:AW4"/>
    <mergeCell ref="AA4:AB4"/>
    <mergeCell ref="AH5:AI5"/>
    <mergeCell ref="AH6:AI6"/>
    <mergeCell ref="AA6:AB6"/>
    <mergeCell ref="AE2:AJ3"/>
    <mergeCell ref="A1:B1"/>
    <mergeCell ref="D1:F1"/>
    <mergeCell ref="L1:N1"/>
    <mergeCell ref="O4:P4"/>
    <mergeCell ref="Q4:R4"/>
    <mergeCell ref="S4:T4"/>
    <mergeCell ref="U2:V3"/>
    <mergeCell ref="W2:X3"/>
    <mergeCell ref="Y2:Z3"/>
    <mergeCell ref="I2:J3"/>
    <mergeCell ref="K2:L3"/>
    <mergeCell ref="M2:N3"/>
    <mergeCell ref="O2:P3"/>
    <mergeCell ref="Q2:R3"/>
    <mergeCell ref="S2:T3"/>
    <mergeCell ref="A4:B4"/>
    <mergeCell ref="C4:D4"/>
    <mergeCell ref="I4:J4"/>
    <mergeCell ref="K4:L4"/>
    <mergeCell ref="M4:N4"/>
    <mergeCell ref="A2:B3"/>
    <mergeCell ref="C2:D3"/>
    <mergeCell ref="E2:F3"/>
    <mergeCell ref="G2:H3"/>
    <mergeCell ref="Y4:Z4"/>
    <mergeCell ref="AV7:AW8"/>
    <mergeCell ref="AV11:AW12"/>
    <mergeCell ref="AA2:AB3"/>
    <mergeCell ref="AH7:AI7"/>
    <mergeCell ref="AH8:AI8"/>
    <mergeCell ref="AH9:AI9"/>
    <mergeCell ref="AH10:AI10"/>
    <mergeCell ref="AH11:AI11"/>
    <mergeCell ref="AH12:AI12"/>
    <mergeCell ref="AE5:AF5"/>
    <mergeCell ref="AE6:AF6"/>
    <mergeCell ref="AE7:AF7"/>
    <mergeCell ref="AE8:AF8"/>
    <mergeCell ref="AE9:AF9"/>
    <mergeCell ref="AE10:AF10"/>
    <mergeCell ref="AE11:AF11"/>
    <mergeCell ref="Y5:Z5"/>
    <mergeCell ref="AA5:AB5"/>
    <mergeCell ref="Y12:Z12"/>
    <mergeCell ref="AA12:AB12"/>
    <mergeCell ref="AV9:AW10"/>
  </mergeCells>
  <phoneticPr fontId="2"/>
  <dataValidations count="3">
    <dataValidation type="list" allowBlank="1" showInputMessage="1" showErrorMessage="1" sqref="AM34:AM52 AB51:AB52 K51:K52 W51:W52" xr:uid="{BD78AC9B-EF25-DF46-A1A4-B0B73F4A327B}">
      <formula1>$E$98:$E$128</formula1>
    </dataValidation>
    <dataValidation type="list" allowBlank="1" showInputMessage="1" showErrorMessage="1" sqref="T51:T52 AK51:AK52 B51:B52 H51:H52 N51:N52 Z51:Z52" xr:uid="{EA929A06-D79D-3444-A108-321EC694232D}">
      <formula1>$D$98:$D$109</formula1>
    </dataValidation>
    <dataValidation imeMode="off" allowBlank="1" showInputMessage="1" showErrorMessage="1" sqref="E4:H30 U4:X30" xr:uid="{1ADCF2D4-F7D9-4909-8378-98FC3D63D2EA}"/>
  </dataValidations>
  <pageMargins left="0.7" right="0.7" top="0.75" bottom="0.75" header="0.3" footer="0.3"/>
  <pageSetup paperSize="9" orientation="landscape" horizontalDpi="4294967292" verticalDpi="4294967292" copies="3" r:id="rId1"/>
  <rowBreaks count="1" manualBreakCount="1">
    <brk id="52" max="16383" man="1"/>
  </rowBreaks>
  <colBreaks count="1" manualBreakCount="1">
    <brk id="46"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2EB56-6349-D544-9E50-58D1EBEC4578}">
  <sheetPr>
    <tabColor rgb="FF92D050"/>
    <pageSetUpPr fitToPage="1"/>
  </sheetPr>
  <dimension ref="A1:BQ131"/>
  <sheetViews>
    <sheetView workbookViewId="0">
      <selection activeCell="E4" sqref="E4:H29"/>
    </sheetView>
  </sheetViews>
  <sheetFormatPr defaultColWidth="13" defaultRowHeight="14.4"/>
  <cols>
    <col min="1" max="47" width="3.296875" style="21" customWidth="1"/>
    <col min="48" max="56" width="4.796875" style="21" customWidth="1"/>
    <col min="57" max="57" width="5.796875" style="21" customWidth="1"/>
    <col min="58" max="58" width="2.296875" style="31" customWidth="1"/>
    <col min="59" max="67" width="4.796875" style="21" customWidth="1"/>
    <col min="68" max="68" width="5.69921875" style="21" customWidth="1"/>
    <col min="69" max="16384" width="13" style="21"/>
  </cols>
  <sheetData>
    <row r="1" spans="1:68" ht="12" customHeight="1">
      <c r="A1" s="383" t="e">
        <f ca="1">EOMONTH(A4,-1)+1</f>
        <v>#N/A</v>
      </c>
      <c r="B1" s="384"/>
      <c r="C1" s="1" t="s">
        <v>0</v>
      </c>
      <c r="D1" s="385" t="e">
        <f ca="1">L1/C31</f>
        <v>#N/A</v>
      </c>
      <c r="E1" s="385"/>
      <c r="F1" s="386"/>
      <c r="G1" s="52" t="s">
        <v>57</v>
      </c>
      <c r="H1" s="53"/>
      <c r="I1" s="53"/>
      <c r="J1" s="54"/>
      <c r="K1" s="49"/>
      <c r="L1" s="387" t="e">
        <f ca="1">VLOOKUP(A1,支援効果集計!$E$4:$F$15,2,FALSE)</f>
        <v>#N/A</v>
      </c>
      <c r="M1" s="387"/>
      <c r="N1" s="388"/>
      <c r="O1" s="50" t="s">
        <v>56</v>
      </c>
      <c r="P1" s="51"/>
      <c r="Q1" s="51"/>
      <c r="R1" s="55"/>
      <c r="S1" s="48"/>
      <c r="T1" s="56"/>
      <c r="U1" s="2"/>
      <c r="V1" s="2"/>
      <c r="W1" s="2"/>
      <c r="X1" s="2"/>
      <c r="Y1" s="2"/>
      <c r="Z1" s="4"/>
      <c r="AA1" s="5" t="s">
        <v>1</v>
      </c>
      <c r="AB1" s="58" t="s">
        <v>61</v>
      </c>
      <c r="AC1" s="5"/>
      <c r="AD1" s="441" t="str">
        <f>RIGHT(支援効果集計!B2,1)</f>
        <v>6</v>
      </c>
      <c r="AE1" s="441"/>
      <c r="AF1" s="441"/>
      <c r="AG1" s="441"/>
      <c r="AH1" s="11" t="s">
        <v>2</v>
      </c>
      <c r="AI1" s="3"/>
      <c r="AJ1" s="2"/>
      <c r="AK1" s="75"/>
      <c r="AL1" s="76"/>
      <c r="AM1" s="75"/>
      <c r="AN1" s="76"/>
      <c r="AO1" s="75"/>
      <c r="AP1" s="76"/>
      <c r="AQ1" s="75"/>
      <c r="AR1" s="76"/>
      <c r="AS1" s="75"/>
      <c r="AT1" s="76"/>
      <c r="AU1" s="18"/>
      <c r="AV1" s="438" t="s">
        <v>46</v>
      </c>
      <c r="AW1" s="439"/>
      <c r="AX1" s="19"/>
      <c r="AY1" s="18"/>
      <c r="AZ1" s="18"/>
      <c r="BA1" s="18"/>
      <c r="BB1" s="18"/>
      <c r="BC1" s="18"/>
      <c r="BD1" s="18"/>
      <c r="BE1" s="18"/>
      <c r="BF1" s="20"/>
      <c r="BG1" s="438" t="s">
        <v>47</v>
      </c>
      <c r="BH1" s="439"/>
      <c r="BI1" s="18"/>
      <c r="BJ1" s="18"/>
      <c r="BK1" s="18"/>
      <c r="BL1" s="18"/>
      <c r="BM1" s="18"/>
      <c r="BN1" s="18"/>
      <c r="BO1" s="18"/>
      <c r="BP1" s="18"/>
    </row>
    <row r="2" spans="1:68" ht="12" customHeight="1" thickBot="1">
      <c r="A2" s="413" t="s">
        <v>3</v>
      </c>
      <c r="B2" s="414"/>
      <c r="C2" s="404" t="s">
        <v>4</v>
      </c>
      <c r="D2" s="404"/>
      <c r="E2" s="394" t="s">
        <v>5</v>
      </c>
      <c r="F2" s="404"/>
      <c r="G2" s="404" t="s">
        <v>6</v>
      </c>
      <c r="H2" s="404"/>
      <c r="I2" s="404" t="s">
        <v>7</v>
      </c>
      <c r="J2" s="404"/>
      <c r="K2" s="404" t="s">
        <v>8</v>
      </c>
      <c r="L2" s="404"/>
      <c r="M2" s="404" t="s">
        <v>9</v>
      </c>
      <c r="N2" s="404"/>
      <c r="O2" s="404" t="s">
        <v>10</v>
      </c>
      <c r="P2" s="404"/>
      <c r="Q2" s="404" t="s">
        <v>11</v>
      </c>
      <c r="R2" s="404"/>
      <c r="S2" s="404" t="s">
        <v>23</v>
      </c>
      <c r="T2" s="405"/>
      <c r="U2" s="394" t="s">
        <v>12</v>
      </c>
      <c r="V2" s="395"/>
      <c r="W2" s="396" t="s">
        <v>63</v>
      </c>
      <c r="X2" s="397"/>
      <c r="Y2" s="400" t="s">
        <v>77</v>
      </c>
      <c r="Z2" s="401"/>
      <c r="AA2" s="371" t="s">
        <v>13</v>
      </c>
      <c r="AB2" s="372"/>
      <c r="AC2" s="451" t="s">
        <v>79</v>
      </c>
      <c r="AD2" s="401"/>
      <c r="AE2" s="432" t="s">
        <v>78</v>
      </c>
      <c r="AF2" s="433"/>
      <c r="AG2" s="433"/>
      <c r="AH2" s="433"/>
      <c r="AI2" s="433"/>
      <c r="AJ2" s="434"/>
      <c r="AK2" s="77"/>
      <c r="AL2" s="77"/>
      <c r="AM2" s="202"/>
      <c r="AN2" s="202"/>
      <c r="AO2" s="202"/>
      <c r="AP2" s="202"/>
      <c r="AQ2" s="202"/>
      <c r="AR2" s="202"/>
      <c r="AS2" s="202"/>
      <c r="AT2" s="202"/>
      <c r="AU2" s="18"/>
      <c r="AV2" s="440"/>
      <c r="AW2" s="440"/>
      <c r="AX2" s="22"/>
      <c r="AY2" s="18"/>
      <c r="AZ2" s="18"/>
      <c r="BA2" s="18"/>
      <c r="BB2" s="18"/>
      <c r="BC2" s="18"/>
      <c r="BD2" s="18"/>
      <c r="BE2" s="18"/>
      <c r="BF2" s="20"/>
      <c r="BG2" s="440"/>
      <c r="BH2" s="440"/>
      <c r="BI2" s="23"/>
      <c r="BJ2" s="18"/>
      <c r="BK2" s="18"/>
      <c r="BL2" s="18"/>
      <c r="BM2" s="18"/>
      <c r="BN2" s="18"/>
      <c r="BO2" s="18"/>
      <c r="BP2" s="18"/>
    </row>
    <row r="3" spans="1:68" ht="12" customHeight="1">
      <c r="A3" s="413"/>
      <c r="B3" s="414"/>
      <c r="C3" s="404"/>
      <c r="D3" s="404"/>
      <c r="E3" s="394"/>
      <c r="F3" s="404"/>
      <c r="G3" s="404"/>
      <c r="H3" s="404"/>
      <c r="I3" s="404"/>
      <c r="J3" s="404"/>
      <c r="K3" s="404"/>
      <c r="L3" s="404"/>
      <c r="M3" s="404"/>
      <c r="N3" s="404"/>
      <c r="O3" s="404"/>
      <c r="P3" s="404"/>
      <c r="Q3" s="404"/>
      <c r="R3" s="404"/>
      <c r="S3" s="404"/>
      <c r="T3" s="405"/>
      <c r="U3" s="394"/>
      <c r="V3" s="395"/>
      <c r="W3" s="398"/>
      <c r="X3" s="399"/>
      <c r="Y3" s="402"/>
      <c r="Z3" s="403"/>
      <c r="AA3" s="373"/>
      <c r="AB3" s="374"/>
      <c r="AC3" s="402"/>
      <c r="AD3" s="403"/>
      <c r="AE3" s="435"/>
      <c r="AF3" s="436"/>
      <c r="AG3" s="436"/>
      <c r="AH3" s="436"/>
      <c r="AI3" s="436"/>
      <c r="AJ3" s="437"/>
      <c r="AK3" s="77"/>
      <c r="AL3" s="77"/>
      <c r="AM3" s="202"/>
      <c r="AN3" s="202"/>
      <c r="AO3" s="202"/>
      <c r="AP3" s="202"/>
      <c r="AQ3" s="202"/>
      <c r="AR3" s="202"/>
      <c r="AS3" s="202"/>
      <c r="AT3" s="202"/>
      <c r="AU3" s="12"/>
      <c r="AV3" s="429" t="s">
        <v>28</v>
      </c>
      <c r="AW3" s="418"/>
      <c r="AX3" s="418" t="e">
        <f ca="1">AY13*AY21</f>
        <v>#N/A</v>
      </c>
      <c r="AY3" s="419"/>
      <c r="AZ3" s="421" t="s">
        <v>29</v>
      </c>
      <c r="BA3" s="422"/>
      <c r="BB3" s="425" t="s">
        <v>30</v>
      </c>
      <c r="BC3" s="422"/>
      <c r="BD3" s="425" t="s">
        <v>31</v>
      </c>
      <c r="BE3" s="427"/>
      <c r="BF3" s="24"/>
      <c r="BG3" s="429" t="s">
        <v>28</v>
      </c>
      <c r="BH3" s="418"/>
      <c r="BI3" s="418" t="e">
        <f ca="1">BJ13*BJ21</f>
        <v>#N/A</v>
      </c>
      <c r="BJ3" s="419"/>
      <c r="BK3" s="421" t="s">
        <v>29</v>
      </c>
      <c r="BL3" s="422"/>
      <c r="BM3" s="425" t="s">
        <v>30</v>
      </c>
      <c r="BN3" s="422"/>
      <c r="BO3" s="425" t="s">
        <v>31</v>
      </c>
      <c r="BP3" s="427"/>
    </row>
    <row r="4" spans="1:68" ht="12" customHeight="1">
      <c r="A4" s="406" t="e" cm="1">
        <f t="array" aca="1" ref="A4" ca="1">INDIRECT("'期'!"&amp;$A$32&amp;ROW())</f>
        <v>#N/A</v>
      </c>
      <c r="B4" s="407"/>
      <c r="C4" s="391" t="e">
        <f ca="1">IF(A4="","",1)</f>
        <v>#N/A</v>
      </c>
      <c r="D4" s="408"/>
      <c r="E4" s="62"/>
      <c r="F4" s="63"/>
      <c r="G4" s="62"/>
      <c r="H4" s="63"/>
      <c r="I4" s="409" t="str">
        <f>IFERROR(Q4/O4,"")</f>
        <v/>
      </c>
      <c r="J4" s="410"/>
      <c r="K4" s="411" t="str">
        <f ca="1">IFERROR(O4/C4,"")</f>
        <v/>
      </c>
      <c r="L4" s="411"/>
      <c r="M4" s="412" t="str">
        <f ca="1">IFERROR(Q4/C4,"")</f>
        <v/>
      </c>
      <c r="N4" s="412"/>
      <c r="O4" s="389">
        <f>E4+F4</f>
        <v>0</v>
      </c>
      <c r="P4" s="390"/>
      <c r="Q4" s="391">
        <f>H4+G4</f>
        <v>0</v>
      </c>
      <c r="R4" s="391"/>
      <c r="S4" s="392" t="e">
        <f ca="1">L1-Q4</f>
        <v>#N/A</v>
      </c>
      <c r="T4" s="393"/>
      <c r="U4" s="122"/>
      <c r="V4" s="123"/>
      <c r="W4" s="129"/>
      <c r="X4" s="130"/>
      <c r="Y4" s="364"/>
      <c r="Z4" s="365"/>
      <c r="AA4" s="430"/>
      <c r="AB4" s="431"/>
      <c r="AC4" s="194"/>
      <c r="AD4" s="68"/>
      <c r="AE4" s="442" t="s">
        <v>14</v>
      </c>
      <c r="AF4" s="443"/>
      <c r="AG4" s="60" t="s">
        <v>15</v>
      </c>
      <c r="AH4" s="442" t="s">
        <v>14</v>
      </c>
      <c r="AI4" s="443"/>
      <c r="AJ4" s="60" t="s">
        <v>15</v>
      </c>
      <c r="AK4" s="78"/>
      <c r="AL4" s="78"/>
      <c r="AM4" s="201"/>
      <c r="AN4" s="201"/>
      <c r="AO4" s="201"/>
      <c r="AP4" s="201"/>
      <c r="AQ4" s="201"/>
      <c r="AR4" s="201"/>
      <c r="AS4" s="201"/>
      <c r="AT4" s="201"/>
      <c r="AU4" s="13"/>
      <c r="AV4" s="366"/>
      <c r="AW4" s="367"/>
      <c r="AX4" s="367"/>
      <c r="AY4" s="420"/>
      <c r="AZ4" s="423"/>
      <c r="BA4" s="424"/>
      <c r="BB4" s="426"/>
      <c r="BC4" s="424"/>
      <c r="BD4" s="426"/>
      <c r="BE4" s="428"/>
      <c r="BF4" s="25"/>
      <c r="BG4" s="366"/>
      <c r="BH4" s="367"/>
      <c r="BI4" s="367"/>
      <c r="BJ4" s="420"/>
      <c r="BK4" s="423"/>
      <c r="BL4" s="424"/>
      <c r="BM4" s="426"/>
      <c r="BN4" s="424"/>
      <c r="BO4" s="426"/>
      <c r="BP4" s="428"/>
    </row>
    <row r="5" spans="1:68" ht="12" customHeight="1">
      <c r="A5" s="453" t="e" cm="1">
        <f t="array" aca="1" ref="A5" ca="1">INDIRECT("'期'!"&amp;$A$32&amp;ROW())</f>
        <v>#N/A</v>
      </c>
      <c r="B5" s="454"/>
      <c r="C5" s="455" t="e">
        <f ca="1">IF(A5="","",C4+1)</f>
        <v>#N/A</v>
      </c>
      <c r="D5" s="456"/>
      <c r="E5" s="64"/>
      <c r="F5" s="65"/>
      <c r="G5" s="64"/>
      <c r="H5" s="65"/>
      <c r="I5" s="457" t="str">
        <f t="shared" ref="I5:I30" si="0">IFERROR(Q5/O5,"")</f>
        <v/>
      </c>
      <c r="J5" s="457"/>
      <c r="K5" s="412" t="str">
        <f t="shared" ref="K5:K30" ca="1" si="1">IFERROR(O5/C5,"")</f>
        <v/>
      </c>
      <c r="L5" s="412"/>
      <c r="M5" s="412" t="str">
        <f t="shared" ref="M5:M30" ca="1" si="2">IFERROR(Q5/C5,"")</f>
        <v/>
      </c>
      <c r="N5" s="412"/>
      <c r="O5" s="458">
        <f>O4+E5+F5</f>
        <v>0</v>
      </c>
      <c r="P5" s="459"/>
      <c r="Q5" s="458">
        <f>Q4+H5+G5</f>
        <v>0</v>
      </c>
      <c r="R5" s="459"/>
      <c r="S5" s="455" t="e">
        <f ca="1">$L$1-Q5</f>
        <v>#N/A</v>
      </c>
      <c r="T5" s="458"/>
      <c r="U5" s="124"/>
      <c r="V5" s="125"/>
      <c r="W5" s="131"/>
      <c r="X5" s="132"/>
      <c r="Y5" s="379"/>
      <c r="Z5" s="380"/>
      <c r="AA5" s="381"/>
      <c r="AB5" s="382"/>
      <c r="AC5" s="195"/>
      <c r="AD5" s="69"/>
      <c r="AE5" s="377"/>
      <c r="AF5" s="378"/>
      <c r="AG5" s="197"/>
      <c r="AH5" s="377"/>
      <c r="AI5" s="378"/>
      <c r="AJ5" s="197"/>
      <c r="AK5" s="78"/>
      <c r="AL5" s="78"/>
      <c r="AM5" s="201"/>
      <c r="AN5" s="201"/>
      <c r="AO5" s="201"/>
      <c r="AP5" s="201"/>
      <c r="AQ5" s="201"/>
      <c r="AR5" s="201"/>
      <c r="AS5" s="201"/>
      <c r="AT5" s="201"/>
      <c r="AU5" s="13"/>
      <c r="AV5" s="366" t="s">
        <v>32</v>
      </c>
      <c r="AW5" s="367"/>
      <c r="AX5" s="447">
        <f>SUM(G4:H11)</f>
        <v>0</v>
      </c>
      <c r="AY5" s="448"/>
      <c r="AZ5" s="366" t="s">
        <v>51</v>
      </c>
      <c r="BA5" s="452" t="e">
        <f>AVERAGE(G4:H11)*2</f>
        <v>#DIV/0!</v>
      </c>
      <c r="BB5" s="367" t="s">
        <v>51</v>
      </c>
      <c r="BC5" s="415" t="e">
        <f>AVERAGE(I4:J11)</f>
        <v>#DIV/0!</v>
      </c>
      <c r="BD5" s="367" t="s">
        <v>51</v>
      </c>
      <c r="BE5" s="417" t="e">
        <f>SUM(U4:V11)/AX5</f>
        <v>#DIV/0!</v>
      </c>
      <c r="BF5" s="25"/>
      <c r="BG5" s="366" t="s">
        <v>32</v>
      </c>
      <c r="BH5" s="367"/>
      <c r="BI5" s="447">
        <f>SUM(G12:H17)</f>
        <v>0</v>
      </c>
      <c r="BJ5" s="448"/>
      <c r="BK5" s="366" t="s">
        <v>51</v>
      </c>
      <c r="BL5" s="445" t="e">
        <f>BA5</f>
        <v>#DIV/0!</v>
      </c>
      <c r="BM5" s="367" t="s">
        <v>51</v>
      </c>
      <c r="BN5" s="446" t="e">
        <f>BC5</f>
        <v>#DIV/0!</v>
      </c>
      <c r="BO5" s="367" t="s">
        <v>51</v>
      </c>
      <c r="BP5" s="444" t="e">
        <f>BE5</f>
        <v>#DIV/0!</v>
      </c>
    </row>
    <row r="6" spans="1:68" ht="12" customHeight="1">
      <c r="A6" s="453" t="e" cm="1">
        <f t="array" aca="1" ref="A6" ca="1">INDIRECT("'期'!"&amp;$A$32&amp;ROW())</f>
        <v>#N/A</v>
      </c>
      <c r="B6" s="454"/>
      <c r="C6" s="455" t="e">
        <f t="shared" ref="C6:C30" ca="1" si="3">IF(A6="","",C5+1)</f>
        <v>#N/A</v>
      </c>
      <c r="D6" s="456"/>
      <c r="E6" s="64"/>
      <c r="F6" s="65"/>
      <c r="G6" s="64"/>
      <c r="H6" s="65"/>
      <c r="I6" s="457" t="str">
        <f t="shared" si="0"/>
        <v/>
      </c>
      <c r="J6" s="457"/>
      <c r="K6" s="412" t="str">
        <f t="shared" ca="1" si="1"/>
        <v/>
      </c>
      <c r="L6" s="412"/>
      <c r="M6" s="412" t="str">
        <f t="shared" ca="1" si="2"/>
        <v/>
      </c>
      <c r="N6" s="412"/>
      <c r="O6" s="458">
        <f t="shared" ref="O6:O30" si="4">O5+E6+F6</f>
        <v>0</v>
      </c>
      <c r="P6" s="459"/>
      <c r="Q6" s="458">
        <f t="shared" ref="Q6:Q30" si="5">Q5+H6+G6</f>
        <v>0</v>
      </c>
      <c r="R6" s="459"/>
      <c r="S6" s="455" t="e">
        <f t="shared" ref="S6:S30" ca="1" si="6">$L$1-Q6</f>
        <v>#N/A</v>
      </c>
      <c r="T6" s="458"/>
      <c r="U6" s="124"/>
      <c r="V6" s="125"/>
      <c r="W6" s="131"/>
      <c r="X6" s="132"/>
      <c r="Y6" s="379"/>
      <c r="Z6" s="380"/>
      <c r="AA6" s="381"/>
      <c r="AB6" s="382"/>
      <c r="AC6" s="195"/>
      <c r="AD6" s="69"/>
      <c r="AE6" s="375"/>
      <c r="AF6" s="376"/>
      <c r="AG6" s="198"/>
      <c r="AH6" s="375"/>
      <c r="AI6" s="376"/>
      <c r="AJ6" s="198"/>
      <c r="AK6" s="78"/>
      <c r="AL6" s="78"/>
      <c r="AM6" s="201"/>
      <c r="AN6" s="201"/>
      <c r="AO6" s="201"/>
      <c r="AP6" s="201"/>
      <c r="AQ6" s="201"/>
      <c r="AR6" s="201"/>
      <c r="AS6" s="201"/>
      <c r="AT6" s="201"/>
      <c r="AU6" s="13"/>
      <c r="AV6" s="366"/>
      <c r="AW6" s="367"/>
      <c r="AX6" s="449"/>
      <c r="AY6" s="450"/>
      <c r="AZ6" s="366"/>
      <c r="BA6" s="452"/>
      <c r="BB6" s="367"/>
      <c r="BC6" s="416"/>
      <c r="BD6" s="367"/>
      <c r="BE6" s="417"/>
      <c r="BF6" s="25"/>
      <c r="BG6" s="366"/>
      <c r="BH6" s="367"/>
      <c r="BI6" s="449"/>
      <c r="BJ6" s="450"/>
      <c r="BK6" s="366"/>
      <c r="BL6" s="445"/>
      <c r="BM6" s="367"/>
      <c r="BN6" s="446"/>
      <c r="BO6" s="367"/>
      <c r="BP6" s="444"/>
    </row>
    <row r="7" spans="1:68" ht="12" customHeight="1">
      <c r="A7" s="453" t="e" cm="1">
        <f t="array" aca="1" ref="A7" ca="1">INDIRECT("'期'!"&amp;$A$32&amp;ROW())</f>
        <v>#N/A</v>
      </c>
      <c r="B7" s="454"/>
      <c r="C7" s="455" t="e">
        <f t="shared" ca="1" si="3"/>
        <v>#N/A</v>
      </c>
      <c r="D7" s="456"/>
      <c r="E7" s="64"/>
      <c r="F7" s="65"/>
      <c r="G7" s="64"/>
      <c r="H7" s="65"/>
      <c r="I7" s="457" t="str">
        <f t="shared" si="0"/>
        <v/>
      </c>
      <c r="J7" s="457"/>
      <c r="K7" s="412" t="str">
        <f t="shared" ca="1" si="1"/>
        <v/>
      </c>
      <c r="L7" s="412"/>
      <c r="M7" s="412" t="str">
        <f t="shared" ca="1" si="2"/>
        <v/>
      </c>
      <c r="N7" s="412"/>
      <c r="O7" s="458">
        <f t="shared" si="4"/>
        <v>0</v>
      </c>
      <c r="P7" s="459"/>
      <c r="Q7" s="458">
        <f t="shared" si="5"/>
        <v>0</v>
      </c>
      <c r="R7" s="459"/>
      <c r="S7" s="455" t="e">
        <f t="shared" ca="1" si="6"/>
        <v>#N/A</v>
      </c>
      <c r="T7" s="458"/>
      <c r="U7" s="126"/>
      <c r="V7" s="125"/>
      <c r="W7" s="131"/>
      <c r="X7" s="132"/>
      <c r="Y7" s="379"/>
      <c r="Z7" s="380"/>
      <c r="AA7" s="381"/>
      <c r="AB7" s="382"/>
      <c r="AC7" s="195"/>
      <c r="AD7" s="69"/>
      <c r="AE7" s="375"/>
      <c r="AF7" s="376"/>
      <c r="AG7" s="198"/>
      <c r="AH7" s="375"/>
      <c r="AI7" s="376"/>
      <c r="AJ7" s="198"/>
      <c r="AK7" s="78"/>
      <c r="AL7" s="78"/>
      <c r="AM7" s="201"/>
      <c r="AN7" s="201"/>
      <c r="AO7" s="201"/>
      <c r="AP7" s="201"/>
      <c r="AQ7" s="201"/>
      <c r="AR7" s="201"/>
      <c r="AS7" s="201"/>
      <c r="AT7" s="201"/>
      <c r="AU7" s="13"/>
      <c r="AV7" s="366" t="s">
        <v>33</v>
      </c>
      <c r="AW7" s="367"/>
      <c r="AX7" s="460" t="e">
        <f ca="1">AX3-AX5</f>
        <v>#N/A</v>
      </c>
      <c r="AY7" s="461"/>
      <c r="AZ7" s="366" t="s">
        <v>52</v>
      </c>
      <c r="BA7" s="445" t="e">
        <f>BL7</f>
        <v>#DIV/0!</v>
      </c>
      <c r="BB7" s="367" t="s">
        <v>52</v>
      </c>
      <c r="BC7" s="464" t="e">
        <f>BN7</f>
        <v>#DIV/0!</v>
      </c>
      <c r="BD7" s="367" t="s">
        <v>52</v>
      </c>
      <c r="BE7" s="444" t="e">
        <f>BP7</f>
        <v>#DIV/0!</v>
      </c>
      <c r="BF7" s="25"/>
      <c r="BG7" s="366" t="s">
        <v>33</v>
      </c>
      <c r="BH7" s="367"/>
      <c r="BI7" s="460" t="e">
        <f ca="1">BI3-BI5</f>
        <v>#N/A</v>
      </c>
      <c r="BJ7" s="461"/>
      <c r="BK7" s="366" t="s">
        <v>52</v>
      </c>
      <c r="BL7" s="452" t="e">
        <f>AVERAGE(G12:H17)*2</f>
        <v>#DIV/0!</v>
      </c>
      <c r="BM7" s="367" t="s">
        <v>52</v>
      </c>
      <c r="BN7" s="463" t="e">
        <f>AVERAGE(I12:J17)</f>
        <v>#DIV/0!</v>
      </c>
      <c r="BO7" s="367" t="s">
        <v>52</v>
      </c>
      <c r="BP7" s="417" t="e">
        <f>SUM(U12:V17)/BI5</f>
        <v>#DIV/0!</v>
      </c>
    </row>
    <row r="8" spans="1:68" ht="12" customHeight="1">
      <c r="A8" s="453" t="e" cm="1">
        <f t="array" aca="1" ref="A8" ca="1">INDIRECT("'期'!"&amp;$A$32&amp;ROW())</f>
        <v>#N/A</v>
      </c>
      <c r="B8" s="454"/>
      <c r="C8" s="455" t="e">
        <f t="shared" ca="1" si="3"/>
        <v>#N/A</v>
      </c>
      <c r="D8" s="456"/>
      <c r="E8" s="64"/>
      <c r="F8" s="65"/>
      <c r="G8" s="64"/>
      <c r="H8" s="65"/>
      <c r="I8" s="457" t="str">
        <f t="shared" si="0"/>
        <v/>
      </c>
      <c r="J8" s="457"/>
      <c r="K8" s="412" t="str">
        <f t="shared" ca="1" si="1"/>
        <v/>
      </c>
      <c r="L8" s="412"/>
      <c r="M8" s="412" t="str">
        <f t="shared" ca="1" si="2"/>
        <v/>
      </c>
      <c r="N8" s="412"/>
      <c r="O8" s="458">
        <f t="shared" si="4"/>
        <v>0</v>
      </c>
      <c r="P8" s="459"/>
      <c r="Q8" s="458">
        <f t="shared" si="5"/>
        <v>0</v>
      </c>
      <c r="R8" s="459"/>
      <c r="S8" s="455" t="e">
        <f t="shared" ca="1" si="6"/>
        <v>#N/A</v>
      </c>
      <c r="T8" s="458"/>
      <c r="U8" s="124"/>
      <c r="V8" s="125"/>
      <c r="W8" s="131"/>
      <c r="X8" s="132"/>
      <c r="Y8" s="379"/>
      <c r="Z8" s="380"/>
      <c r="AA8" s="381"/>
      <c r="AB8" s="382"/>
      <c r="AC8" s="195"/>
      <c r="AD8" s="69"/>
      <c r="AE8" s="375"/>
      <c r="AF8" s="376"/>
      <c r="AG8" s="198"/>
      <c r="AH8" s="375"/>
      <c r="AI8" s="376"/>
      <c r="AJ8" s="198"/>
      <c r="AK8" s="78"/>
      <c r="AL8" s="78"/>
      <c r="AM8" s="201"/>
      <c r="AN8" s="201"/>
      <c r="AO8" s="201"/>
      <c r="AP8" s="201"/>
      <c r="AQ8" s="201"/>
      <c r="AR8" s="201"/>
      <c r="AS8" s="201"/>
      <c r="AT8" s="201"/>
      <c r="AU8" s="13"/>
      <c r="AV8" s="366"/>
      <c r="AW8" s="367"/>
      <c r="AX8" s="426"/>
      <c r="AY8" s="462"/>
      <c r="AZ8" s="366"/>
      <c r="BA8" s="445"/>
      <c r="BB8" s="367"/>
      <c r="BC8" s="464"/>
      <c r="BD8" s="367"/>
      <c r="BE8" s="444"/>
      <c r="BF8" s="24"/>
      <c r="BG8" s="366"/>
      <c r="BH8" s="367"/>
      <c r="BI8" s="426"/>
      <c r="BJ8" s="462"/>
      <c r="BK8" s="366"/>
      <c r="BL8" s="452"/>
      <c r="BM8" s="367"/>
      <c r="BN8" s="463"/>
      <c r="BO8" s="367"/>
      <c r="BP8" s="417"/>
    </row>
    <row r="9" spans="1:68" ht="12" customHeight="1">
      <c r="A9" s="453" t="e" cm="1">
        <f t="array" aca="1" ref="A9" ca="1">INDIRECT("'期'!"&amp;$A$32&amp;ROW())</f>
        <v>#N/A</v>
      </c>
      <c r="B9" s="454"/>
      <c r="C9" s="455" t="e">
        <f t="shared" ca="1" si="3"/>
        <v>#N/A</v>
      </c>
      <c r="D9" s="456"/>
      <c r="E9" s="64"/>
      <c r="F9" s="65"/>
      <c r="G9" s="64"/>
      <c r="H9" s="65"/>
      <c r="I9" s="457" t="str">
        <f t="shared" si="0"/>
        <v/>
      </c>
      <c r="J9" s="457"/>
      <c r="K9" s="412" t="str">
        <f t="shared" ca="1" si="1"/>
        <v/>
      </c>
      <c r="L9" s="412"/>
      <c r="M9" s="412" t="str">
        <f t="shared" ca="1" si="2"/>
        <v/>
      </c>
      <c r="N9" s="412"/>
      <c r="O9" s="458">
        <f t="shared" si="4"/>
        <v>0</v>
      </c>
      <c r="P9" s="459"/>
      <c r="Q9" s="458">
        <f t="shared" si="5"/>
        <v>0</v>
      </c>
      <c r="R9" s="459"/>
      <c r="S9" s="455" t="e">
        <f t="shared" ca="1" si="6"/>
        <v>#N/A</v>
      </c>
      <c r="T9" s="458"/>
      <c r="U9" s="124"/>
      <c r="V9" s="125"/>
      <c r="W9" s="131"/>
      <c r="X9" s="132"/>
      <c r="Y9" s="379"/>
      <c r="Z9" s="380"/>
      <c r="AA9" s="381"/>
      <c r="AB9" s="382"/>
      <c r="AC9" s="195"/>
      <c r="AD9" s="69"/>
      <c r="AE9" s="375"/>
      <c r="AF9" s="376"/>
      <c r="AG9" s="198"/>
      <c r="AH9" s="375"/>
      <c r="AI9" s="376"/>
      <c r="AJ9" s="198"/>
      <c r="AK9" s="78"/>
      <c r="AL9" s="78"/>
      <c r="AM9" s="201"/>
      <c r="AN9" s="201"/>
      <c r="AO9" s="201"/>
      <c r="AP9" s="201"/>
      <c r="AQ9" s="201"/>
      <c r="AR9" s="201"/>
      <c r="AS9" s="201"/>
      <c r="AT9" s="201"/>
      <c r="AU9" s="13"/>
      <c r="AV9" s="366" t="s">
        <v>34</v>
      </c>
      <c r="AW9" s="367"/>
      <c r="AX9" s="447" t="e">
        <f ca="1">C31</f>
        <v>#N/A</v>
      </c>
      <c r="AY9" s="448"/>
      <c r="AZ9" s="366" t="s">
        <v>53</v>
      </c>
      <c r="BA9" s="445" t="e">
        <f>BA35</f>
        <v>#DIV/0!</v>
      </c>
      <c r="BB9" s="367" t="s">
        <v>53</v>
      </c>
      <c r="BC9" s="464" t="e">
        <f>BC35</f>
        <v>#DIV/0!</v>
      </c>
      <c r="BD9" s="367" t="s">
        <v>53</v>
      </c>
      <c r="BE9" s="444" t="e">
        <f>BE35</f>
        <v>#DIV/0!</v>
      </c>
      <c r="BF9" s="25"/>
      <c r="BG9" s="366" t="s">
        <v>34</v>
      </c>
      <c r="BH9" s="367"/>
      <c r="BI9" s="447" t="e">
        <f ca="1">C31-6-2</f>
        <v>#N/A</v>
      </c>
      <c r="BJ9" s="448"/>
      <c r="BK9" s="366" t="s">
        <v>53</v>
      </c>
      <c r="BL9" s="445" t="e">
        <f>BA35</f>
        <v>#DIV/0!</v>
      </c>
      <c r="BM9" s="367" t="s">
        <v>53</v>
      </c>
      <c r="BN9" s="464" t="e">
        <f>BC35</f>
        <v>#DIV/0!</v>
      </c>
      <c r="BO9" s="367" t="s">
        <v>53</v>
      </c>
      <c r="BP9" s="444" t="e">
        <f>BE35</f>
        <v>#DIV/0!</v>
      </c>
    </row>
    <row r="10" spans="1:68" ht="12" customHeight="1">
      <c r="A10" s="453" t="e" cm="1">
        <f t="array" aca="1" ref="A10" ca="1">INDIRECT("'期'!"&amp;$A$32&amp;ROW())</f>
        <v>#N/A</v>
      </c>
      <c r="B10" s="454"/>
      <c r="C10" s="455" t="e">
        <f t="shared" ca="1" si="3"/>
        <v>#N/A</v>
      </c>
      <c r="D10" s="456"/>
      <c r="E10" s="64"/>
      <c r="F10" s="65"/>
      <c r="G10" s="64"/>
      <c r="H10" s="65"/>
      <c r="I10" s="457" t="str">
        <f t="shared" si="0"/>
        <v/>
      </c>
      <c r="J10" s="457"/>
      <c r="K10" s="412" t="str">
        <f t="shared" ca="1" si="1"/>
        <v/>
      </c>
      <c r="L10" s="412"/>
      <c r="M10" s="412" t="str">
        <f t="shared" ca="1" si="2"/>
        <v/>
      </c>
      <c r="N10" s="412"/>
      <c r="O10" s="458">
        <f t="shared" si="4"/>
        <v>0</v>
      </c>
      <c r="P10" s="459"/>
      <c r="Q10" s="458">
        <f t="shared" si="5"/>
        <v>0</v>
      </c>
      <c r="R10" s="459"/>
      <c r="S10" s="455" t="e">
        <f t="shared" ca="1" si="6"/>
        <v>#N/A</v>
      </c>
      <c r="T10" s="458"/>
      <c r="U10" s="124"/>
      <c r="V10" s="125"/>
      <c r="W10" s="131"/>
      <c r="X10" s="132"/>
      <c r="Y10" s="379"/>
      <c r="Z10" s="380"/>
      <c r="AA10" s="381"/>
      <c r="AB10" s="382"/>
      <c r="AC10" s="195"/>
      <c r="AD10" s="69"/>
      <c r="AE10" s="375"/>
      <c r="AF10" s="376"/>
      <c r="AG10" s="198"/>
      <c r="AH10" s="375"/>
      <c r="AI10" s="376"/>
      <c r="AJ10" s="198"/>
      <c r="AK10" s="78"/>
      <c r="AL10" s="78"/>
      <c r="AM10" s="201"/>
      <c r="AN10" s="201"/>
      <c r="AO10" s="201"/>
      <c r="AP10" s="201"/>
      <c r="AQ10" s="201"/>
      <c r="AR10" s="201"/>
      <c r="AS10" s="201"/>
      <c r="AT10" s="201"/>
      <c r="AU10" s="13"/>
      <c r="AV10" s="366"/>
      <c r="AW10" s="367"/>
      <c r="AX10" s="449"/>
      <c r="AY10" s="450"/>
      <c r="AZ10" s="366"/>
      <c r="BA10" s="445"/>
      <c r="BB10" s="367"/>
      <c r="BC10" s="464"/>
      <c r="BD10" s="367"/>
      <c r="BE10" s="444"/>
      <c r="BF10" s="25"/>
      <c r="BG10" s="366"/>
      <c r="BH10" s="367"/>
      <c r="BI10" s="449"/>
      <c r="BJ10" s="450"/>
      <c r="BK10" s="366"/>
      <c r="BL10" s="445"/>
      <c r="BM10" s="367"/>
      <c r="BN10" s="464"/>
      <c r="BO10" s="367"/>
      <c r="BP10" s="444"/>
    </row>
    <row r="11" spans="1:68" ht="12" customHeight="1">
      <c r="A11" s="453" t="e" cm="1">
        <f t="array" aca="1" ref="A11" ca="1">INDIRECT("'期'!"&amp;$A$32&amp;ROW())</f>
        <v>#N/A</v>
      </c>
      <c r="B11" s="454"/>
      <c r="C11" s="455" t="e">
        <f t="shared" ca="1" si="3"/>
        <v>#N/A</v>
      </c>
      <c r="D11" s="456"/>
      <c r="E11" s="64"/>
      <c r="F11" s="65"/>
      <c r="G11" s="64"/>
      <c r="H11" s="65"/>
      <c r="I11" s="457" t="str">
        <f t="shared" si="0"/>
        <v/>
      </c>
      <c r="J11" s="457"/>
      <c r="K11" s="412" t="str">
        <f t="shared" ca="1" si="1"/>
        <v/>
      </c>
      <c r="L11" s="412"/>
      <c r="M11" s="412" t="str">
        <f t="shared" ca="1" si="2"/>
        <v/>
      </c>
      <c r="N11" s="412"/>
      <c r="O11" s="458">
        <f t="shared" si="4"/>
        <v>0</v>
      </c>
      <c r="P11" s="459"/>
      <c r="Q11" s="458">
        <f t="shared" si="5"/>
        <v>0</v>
      </c>
      <c r="R11" s="459"/>
      <c r="S11" s="455" t="e">
        <f t="shared" ca="1" si="6"/>
        <v>#N/A</v>
      </c>
      <c r="T11" s="458"/>
      <c r="U11" s="124"/>
      <c r="V11" s="125"/>
      <c r="W11" s="131"/>
      <c r="X11" s="132"/>
      <c r="Y11" s="379"/>
      <c r="Z11" s="380"/>
      <c r="AA11" s="381"/>
      <c r="AB11" s="382"/>
      <c r="AC11" s="195"/>
      <c r="AD11" s="69"/>
      <c r="AE11" s="375"/>
      <c r="AF11" s="376"/>
      <c r="AG11" s="198"/>
      <c r="AH11" s="375"/>
      <c r="AI11" s="376"/>
      <c r="AJ11" s="198"/>
      <c r="AK11" s="78"/>
      <c r="AL11" s="78"/>
      <c r="AM11" s="201"/>
      <c r="AN11" s="201"/>
      <c r="AO11" s="201"/>
      <c r="AP11" s="201"/>
      <c r="AQ11" s="201"/>
      <c r="AR11" s="201"/>
      <c r="AS11" s="201"/>
      <c r="AT11" s="201"/>
      <c r="AU11" s="13"/>
      <c r="AV11" s="590" t="s">
        <v>50</v>
      </c>
      <c r="AW11" s="591"/>
      <c r="AX11" s="465" t="e">
        <f ca="1">AX7/AX9</f>
        <v>#N/A</v>
      </c>
      <c r="AY11" s="466"/>
      <c r="AZ11" s="366" t="s">
        <v>54</v>
      </c>
      <c r="BA11" s="446" t="e">
        <f>BL37</f>
        <v>#DIV/0!</v>
      </c>
      <c r="BB11" s="367" t="s">
        <v>54</v>
      </c>
      <c r="BC11" s="464" t="e">
        <f>BN37</f>
        <v>#DIV/0!</v>
      </c>
      <c r="BD11" s="367" t="s">
        <v>54</v>
      </c>
      <c r="BE11" s="444" t="e">
        <f>BP37</f>
        <v>#DIV/0!</v>
      </c>
      <c r="BF11" s="25"/>
      <c r="BG11" s="590" t="s">
        <v>50</v>
      </c>
      <c r="BH11" s="591"/>
      <c r="BI11" s="465" t="e">
        <f ca="1">BI7/BI9</f>
        <v>#N/A</v>
      </c>
      <c r="BJ11" s="466"/>
      <c r="BK11" s="366" t="s">
        <v>54</v>
      </c>
      <c r="BL11" s="446" t="e">
        <f>BL37</f>
        <v>#DIV/0!</v>
      </c>
      <c r="BM11" s="367" t="s">
        <v>54</v>
      </c>
      <c r="BN11" s="464" t="e">
        <f>BN37</f>
        <v>#DIV/0!</v>
      </c>
      <c r="BO11" s="367" t="s">
        <v>54</v>
      </c>
      <c r="BP11" s="444" t="e">
        <f>BP37</f>
        <v>#DIV/0!</v>
      </c>
    </row>
    <row r="12" spans="1:68" ht="12" customHeight="1" thickBot="1">
      <c r="A12" s="453" t="e" cm="1">
        <f t="array" aca="1" ref="A12" ca="1">INDIRECT("'期'!"&amp;$A$32&amp;ROW())</f>
        <v>#N/A</v>
      </c>
      <c r="B12" s="454"/>
      <c r="C12" s="455" t="e">
        <f t="shared" ca="1" si="3"/>
        <v>#N/A</v>
      </c>
      <c r="D12" s="456"/>
      <c r="E12" s="64"/>
      <c r="F12" s="65"/>
      <c r="G12" s="64"/>
      <c r="H12" s="65"/>
      <c r="I12" s="457" t="str">
        <f t="shared" si="0"/>
        <v/>
      </c>
      <c r="J12" s="457"/>
      <c r="K12" s="412" t="str">
        <f t="shared" ca="1" si="1"/>
        <v/>
      </c>
      <c r="L12" s="412"/>
      <c r="M12" s="412" t="str">
        <f t="shared" ca="1" si="2"/>
        <v/>
      </c>
      <c r="N12" s="412"/>
      <c r="O12" s="458">
        <f t="shared" si="4"/>
        <v>0</v>
      </c>
      <c r="P12" s="459"/>
      <c r="Q12" s="458">
        <f t="shared" si="5"/>
        <v>0</v>
      </c>
      <c r="R12" s="459"/>
      <c r="S12" s="455" t="e">
        <f t="shared" ca="1" si="6"/>
        <v>#N/A</v>
      </c>
      <c r="T12" s="458"/>
      <c r="U12" s="124"/>
      <c r="V12" s="125"/>
      <c r="W12" s="131"/>
      <c r="X12" s="132"/>
      <c r="Y12" s="379"/>
      <c r="Z12" s="380"/>
      <c r="AA12" s="381"/>
      <c r="AB12" s="382"/>
      <c r="AC12" s="195"/>
      <c r="AD12" s="69"/>
      <c r="AE12" s="375"/>
      <c r="AF12" s="376"/>
      <c r="AG12" s="198"/>
      <c r="AH12" s="375"/>
      <c r="AI12" s="376"/>
      <c r="AJ12" s="198"/>
      <c r="AK12" s="78"/>
      <c r="AL12" s="78"/>
      <c r="AM12" s="201"/>
      <c r="AN12" s="201"/>
      <c r="AO12" s="201"/>
      <c r="AP12" s="201"/>
      <c r="AQ12" s="201"/>
      <c r="AR12" s="201"/>
      <c r="AS12" s="201"/>
      <c r="AT12" s="201"/>
      <c r="AU12" s="13"/>
      <c r="AV12" s="592"/>
      <c r="AW12" s="593"/>
      <c r="AX12" s="467"/>
      <c r="AY12" s="468"/>
      <c r="AZ12" s="471"/>
      <c r="BA12" s="472"/>
      <c r="BB12" s="469"/>
      <c r="BC12" s="473"/>
      <c r="BD12" s="469"/>
      <c r="BE12" s="470"/>
      <c r="BF12" s="25"/>
      <c r="BG12" s="592"/>
      <c r="BH12" s="593"/>
      <c r="BI12" s="467"/>
      <c r="BJ12" s="468"/>
      <c r="BK12" s="471"/>
      <c r="BL12" s="472"/>
      <c r="BM12" s="469"/>
      <c r="BN12" s="473"/>
      <c r="BO12" s="469"/>
      <c r="BP12" s="470"/>
    </row>
    <row r="13" spans="1:68" ht="12" customHeight="1">
      <c r="A13" s="453" t="e" cm="1">
        <f t="array" aca="1" ref="A13" ca="1">INDIRECT("'期'!"&amp;$A$32&amp;ROW())</f>
        <v>#N/A</v>
      </c>
      <c r="B13" s="454"/>
      <c r="C13" s="455" t="e">
        <f t="shared" ca="1" si="3"/>
        <v>#N/A</v>
      </c>
      <c r="D13" s="456"/>
      <c r="E13" s="64"/>
      <c r="F13" s="65"/>
      <c r="G13" s="64"/>
      <c r="H13" s="65"/>
      <c r="I13" s="457" t="str">
        <f t="shared" si="0"/>
        <v/>
      </c>
      <c r="J13" s="457"/>
      <c r="K13" s="412" t="str">
        <f t="shared" ca="1" si="1"/>
        <v/>
      </c>
      <c r="L13" s="412"/>
      <c r="M13" s="480" t="str">
        <f t="shared" ca="1" si="2"/>
        <v/>
      </c>
      <c r="N13" s="480"/>
      <c r="O13" s="458">
        <f t="shared" si="4"/>
        <v>0</v>
      </c>
      <c r="P13" s="459"/>
      <c r="Q13" s="458">
        <f t="shared" si="5"/>
        <v>0</v>
      </c>
      <c r="R13" s="459"/>
      <c r="S13" s="455" t="e">
        <f t="shared" ca="1" si="6"/>
        <v>#N/A</v>
      </c>
      <c r="T13" s="458"/>
      <c r="U13" s="124"/>
      <c r="V13" s="125"/>
      <c r="W13" s="131"/>
      <c r="X13" s="132"/>
      <c r="Y13" s="379"/>
      <c r="Z13" s="380"/>
      <c r="AA13" s="381"/>
      <c r="AB13" s="382"/>
      <c r="AC13" s="195"/>
      <c r="AD13" s="69"/>
      <c r="AE13" s="375"/>
      <c r="AF13" s="376"/>
      <c r="AG13" s="198"/>
      <c r="AH13" s="375"/>
      <c r="AI13" s="376"/>
      <c r="AJ13" s="198"/>
      <c r="AK13" s="78"/>
      <c r="AL13" s="78"/>
      <c r="AM13" s="201"/>
      <c r="AN13" s="201"/>
      <c r="AO13" s="201"/>
      <c r="AP13" s="201"/>
      <c r="AQ13" s="201"/>
      <c r="AR13" s="201"/>
      <c r="AS13" s="201"/>
      <c r="AT13" s="201"/>
      <c r="AU13" s="13"/>
      <c r="AV13" s="429" t="s">
        <v>35</v>
      </c>
      <c r="AW13" s="418"/>
      <c r="AX13" s="418"/>
      <c r="AY13" s="418" t="e">
        <f ca="1">D1</f>
        <v>#N/A</v>
      </c>
      <c r="AZ13" s="479"/>
      <c r="BA13" s="481" t="s">
        <v>65</v>
      </c>
      <c r="BB13" s="479"/>
      <c r="BC13" s="479"/>
      <c r="BD13" s="474">
        <v>1.66</v>
      </c>
      <c r="BE13" s="475"/>
      <c r="BF13" s="24"/>
      <c r="BG13" s="429" t="s">
        <v>35</v>
      </c>
      <c r="BH13" s="418"/>
      <c r="BI13" s="418"/>
      <c r="BJ13" s="418" t="e">
        <f ca="1">AY13</f>
        <v>#N/A</v>
      </c>
      <c r="BK13" s="479"/>
      <c r="BL13" s="479" t="s">
        <v>36</v>
      </c>
      <c r="BM13" s="479"/>
      <c r="BN13" s="479"/>
      <c r="BO13" s="474">
        <v>1.66</v>
      </c>
      <c r="BP13" s="475"/>
    </row>
    <row r="14" spans="1:68" ht="12" customHeight="1">
      <c r="A14" s="453" t="e" cm="1">
        <f t="array" aca="1" ref="A14" ca="1">INDIRECT("'期'!"&amp;$A$32&amp;ROW())</f>
        <v>#N/A</v>
      </c>
      <c r="B14" s="454"/>
      <c r="C14" s="455" t="e">
        <f t="shared" ca="1" si="3"/>
        <v>#N/A</v>
      </c>
      <c r="D14" s="456"/>
      <c r="E14" s="64"/>
      <c r="F14" s="65"/>
      <c r="G14" s="64"/>
      <c r="H14" s="65"/>
      <c r="I14" s="457" t="str">
        <f t="shared" si="0"/>
        <v/>
      </c>
      <c r="J14" s="457"/>
      <c r="K14" s="412" t="str">
        <f t="shared" ca="1" si="1"/>
        <v/>
      </c>
      <c r="L14" s="412"/>
      <c r="M14" s="412" t="str">
        <f t="shared" ca="1" si="2"/>
        <v/>
      </c>
      <c r="N14" s="412"/>
      <c r="O14" s="458">
        <f t="shared" si="4"/>
        <v>0</v>
      </c>
      <c r="P14" s="459"/>
      <c r="Q14" s="458">
        <f t="shared" si="5"/>
        <v>0</v>
      </c>
      <c r="R14" s="459"/>
      <c r="S14" s="455" t="e">
        <f t="shared" ca="1" si="6"/>
        <v>#N/A</v>
      </c>
      <c r="T14" s="458"/>
      <c r="U14" s="124"/>
      <c r="V14" s="125"/>
      <c r="W14" s="131"/>
      <c r="X14" s="132"/>
      <c r="Y14" s="379"/>
      <c r="Z14" s="380"/>
      <c r="AA14" s="381"/>
      <c r="AB14" s="382"/>
      <c r="AC14" s="195"/>
      <c r="AD14" s="69"/>
      <c r="AE14" s="482"/>
      <c r="AF14" s="483"/>
      <c r="AG14" s="199"/>
      <c r="AH14" s="482"/>
      <c r="AI14" s="483"/>
      <c r="AJ14" s="199"/>
      <c r="AK14" s="78"/>
      <c r="AL14" s="78"/>
      <c r="AM14" s="201"/>
      <c r="AN14" s="201"/>
      <c r="AO14" s="201"/>
      <c r="AP14" s="201"/>
      <c r="AQ14" s="201"/>
      <c r="AR14" s="201"/>
      <c r="AS14" s="201"/>
      <c r="AT14" s="201"/>
      <c r="AU14" s="13"/>
      <c r="AV14" s="366"/>
      <c r="AW14" s="367"/>
      <c r="AX14" s="367"/>
      <c r="AY14" s="367"/>
      <c r="AZ14" s="367"/>
      <c r="BA14" s="367"/>
      <c r="BB14" s="367"/>
      <c r="BC14" s="367"/>
      <c r="BD14" s="476"/>
      <c r="BE14" s="477"/>
      <c r="BF14" s="24"/>
      <c r="BG14" s="366"/>
      <c r="BH14" s="367"/>
      <c r="BI14" s="367"/>
      <c r="BJ14" s="367"/>
      <c r="BK14" s="367"/>
      <c r="BL14" s="367"/>
      <c r="BM14" s="367"/>
      <c r="BN14" s="367"/>
      <c r="BO14" s="476"/>
      <c r="BP14" s="477"/>
    </row>
    <row r="15" spans="1:68" ht="12" customHeight="1">
      <c r="A15" s="453" t="e" cm="1">
        <f t="array" aca="1" ref="A15" ca="1">INDIRECT("'期'!"&amp;$A$32&amp;ROW())</f>
        <v>#N/A</v>
      </c>
      <c r="B15" s="454"/>
      <c r="C15" s="455" t="e">
        <f t="shared" ca="1" si="3"/>
        <v>#N/A</v>
      </c>
      <c r="D15" s="456"/>
      <c r="E15" s="64"/>
      <c r="F15" s="65"/>
      <c r="G15" s="64"/>
      <c r="H15" s="65"/>
      <c r="I15" s="457" t="str">
        <f t="shared" si="0"/>
        <v/>
      </c>
      <c r="J15" s="457"/>
      <c r="K15" s="412" t="str">
        <f t="shared" ca="1" si="1"/>
        <v/>
      </c>
      <c r="L15" s="412"/>
      <c r="M15" s="412" t="str">
        <f t="shared" ca="1" si="2"/>
        <v/>
      </c>
      <c r="N15" s="412"/>
      <c r="O15" s="458">
        <f t="shared" si="4"/>
        <v>0</v>
      </c>
      <c r="P15" s="459"/>
      <c r="Q15" s="458">
        <f t="shared" si="5"/>
        <v>0</v>
      </c>
      <c r="R15" s="459"/>
      <c r="S15" s="455" t="e">
        <f t="shared" ca="1" si="6"/>
        <v>#N/A</v>
      </c>
      <c r="T15" s="458"/>
      <c r="U15" s="124"/>
      <c r="V15" s="125"/>
      <c r="W15" s="131"/>
      <c r="X15" s="132"/>
      <c r="Y15" s="379"/>
      <c r="Z15" s="380"/>
      <c r="AA15" s="381"/>
      <c r="AB15" s="382"/>
      <c r="AC15" s="195"/>
      <c r="AD15" s="69"/>
      <c r="AE15" s="18"/>
      <c r="AF15" s="18"/>
      <c r="AG15" s="20"/>
      <c r="AH15" s="20"/>
      <c r="AI15" s="201"/>
      <c r="AJ15" s="201"/>
      <c r="AK15" s="201"/>
      <c r="AL15" s="201"/>
      <c r="AM15" s="201"/>
      <c r="AN15" s="201"/>
      <c r="AO15" s="201"/>
      <c r="AP15" s="201"/>
      <c r="AQ15" s="201"/>
      <c r="AR15" s="201"/>
      <c r="AS15" s="201"/>
      <c r="AT15" s="201"/>
      <c r="AU15" s="13"/>
      <c r="AV15" s="366" t="s">
        <v>37</v>
      </c>
      <c r="AW15" s="367"/>
      <c r="AX15" s="367"/>
      <c r="AY15" s="484"/>
      <c r="AZ15" s="484"/>
      <c r="BA15" s="490" t="s">
        <v>64</v>
      </c>
      <c r="BB15" s="367"/>
      <c r="BC15" s="367"/>
      <c r="BD15" s="485" t="e">
        <f>AX5/12/AVERAGE(W4:X11)</f>
        <v>#DIV/0!</v>
      </c>
      <c r="BE15" s="486"/>
      <c r="BF15" s="26"/>
      <c r="BG15" s="366" t="s">
        <v>37</v>
      </c>
      <c r="BH15" s="367"/>
      <c r="BI15" s="367"/>
      <c r="BJ15" s="484"/>
      <c r="BK15" s="484"/>
      <c r="BL15" s="367" t="s">
        <v>38</v>
      </c>
      <c r="BM15" s="367"/>
      <c r="BN15" s="367"/>
      <c r="BO15" s="485" t="e">
        <f>AX5/12/AVERAGE(W12:X17)</f>
        <v>#DIV/0!</v>
      </c>
      <c r="BP15" s="486"/>
    </row>
    <row r="16" spans="1:68" ht="12" customHeight="1">
      <c r="A16" s="453" t="e" cm="1">
        <f t="array" aca="1" ref="A16" ca="1">INDIRECT("'期'!"&amp;$A$32&amp;ROW())</f>
        <v>#N/A</v>
      </c>
      <c r="B16" s="454"/>
      <c r="C16" s="455" t="e">
        <f t="shared" ca="1" si="3"/>
        <v>#N/A</v>
      </c>
      <c r="D16" s="456"/>
      <c r="E16" s="64"/>
      <c r="F16" s="65"/>
      <c r="G16" s="64"/>
      <c r="H16" s="65"/>
      <c r="I16" s="457" t="str">
        <f t="shared" si="0"/>
        <v/>
      </c>
      <c r="J16" s="457"/>
      <c r="K16" s="412" t="str">
        <f t="shared" ca="1" si="1"/>
        <v/>
      </c>
      <c r="L16" s="412"/>
      <c r="M16" s="412" t="str">
        <f t="shared" ca="1" si="2"/>
        <v/>
      </c>
      <c r="N16" s="412"/>
      <c r="O16" s="458">
        <f t="shared" si="4"/>
        <v>0</v>
      </c>
      <c r="P16" s="459"/>
      <c r="Q16" s="458">
        <f t="shared" si="5"/>
        <v>0</v>
      </c>
      <c r="R16" s="459"/>
      <c r="S16" s="455" t="e">
        <f t="shared" ca="1" si="6"/>
        <v>#N/A</v>
      </c>
      <c r="T16" s="458"/>
      <c r="U16" s="124"/>
      <c r="V16" s="125"/>
      <c r="W16" s="131"/>
      <c r="X16" s="132"/>
      <c r="Y16" s="379"/>
      <c r="Z16" s="380"/>
      <c r="AA16" s="381"/>
      <c r="AB16" s="382"/>
      <c r="AC16" s="195"/>
      <c r="AD16" s="69"/>
      <c r="AE16" s="18"/>
      <c r="AF16" s="20"/>
      <c r="AG16" s="20"/>
      <c r="AH16" s="20"/>
      <c r="AI16" s="201"/>
      <c r="AJ16" s="201"/>
      <c r="AK16" s="201"/>
      <c r="AL16" s="201"/>
      <c r="AM16" s="201"/>
      <c r="AN16" s="201"/>
      <c r="AO16" s="201"/>
      <c r="AP16" s="201"/>
      <c r="AQ16" s="201"/>
      <c r="AR16" s="201"/>
      <c r="AS16" s="201"/>
      <c r="AT16" s="201"/>
      <c r="AU16" s="13"/>
      <c r="AV16" s="366"/>
      <c r="AW16" s="367"/>
      <c r="AX16" s="367"/>
      <c r="AY16" s="484"/>
      <c r="AZ16" s="484"/>
      <c r="BA16" s="367"/>
      <c r="BB16" s="367"/>
      <c r="BC16" s="367"/>
      <c r="BD16" s="485"/>
      <c r="BE16" s="486"/>
      <c r="BF16" s="26"/>
      <c r="BG16" s="366"/>
      <c r="BH16" s="367"/>
      <c r="BI16" s="367"/>
      <c r="BJ16" s="484"/>
      <c r="BK16" s="484"/>
      <c r="BL16" s="367"/>
      <c r="BM16" s="367"/>
      <c r="BN16" s="367"/>
      <c r="BO16" s="485"/>
      <c r="BP16" s="486"/>
    </row>
    <row r="17" spans="1:69" ht="12" customHeight="1">
      <c r="A17" s="453" t="e" cm="1">
        <f t="array" aca="1" ref="A17" ca="1">INDIRECT("'期'!"&amp;$A$32&amp;ROW())</f>
        <v>#N/A</v>
      </c>
      <c r="B17" s="454"/>
      <c r="C17" s="455" t="e">
        <f t="shared" ca="1" si="3"/>
        <v>#N/A</v>
      </c>
      <c r="D17" s="456"/>
      <c r="E17" s="64"/>
      <c r="F17" s="65"/>
      <c r="G17" s="64"/>
      <c r="H17" s="65"/>
      <c r="I17" s="457" t="str">
        <f t="shared" si="0"/>
        <v/>
      </c>
      <c r="J17" s="457"/>
      <c r="K17" s="412" t="str">
        <f t="shared" ca="1" si="1"/>
        <v/>
      </c>
      <c r="L17" s="412"/>
      <c r="M17" s="412" t="str">
        <f t="shared" ca="1" si="2"/>
        <v/>
      </c>
      <c r="N17" s="412"/>
      <c r="O17" s="458">
        <f t="shared" si="4"/>
        <v>0</v>
      </c>
      <c r="P17" s="459"/>
      <c r="Q17" s="458">
        <f t="shared" si="5"/>
        <v>0</v>
      </c>
      <c r="R17" s="459"/>
      <c r="S17" s="455" t="e">
        <f t="shared" ca="1" si="6"/>
        <v>#N/A</v>
      </c>
      <c r="T17" s="458"/>
      <c r="U17" s="124"/>
      <c r="V17" s="125"/>
      <c r="W17" s="131"/>
      <c r="X17" s="132"/>
      <c r="Y17" s="379"/>
      <c r="Z17" s="380"/>
      <c r="AA17" s="381"/>
      <c r="AB17" s="382"/>
      <c r="AC17" s="195"/>
      <c r="AD17" s="69"/>
      <c r="AE17" s="18"/>
      <c r="AF17" s="20"/>
      <c r="AG17" s="20"/>
      <c r="AH17" s="20"/>
      <c r="AI17" s="201"/>
      <c r="AJ17" s="201"/>
      <c r="AK17" s="201"/>
      <c r="AL17" s="201"/>
      <c r="AM17" s="201"/>
      <c r="AN17" s="201"/>
      <c r="AO17" s="201"/>
      <c r="AP17" s="201"/>
      <c r="AQ17" s="201"/>
      <c r="AR17" s="201"/>
      <c r="AS17" s="201"/>
      <c r="AT17" s="201"/>
      <c r="AU17" s="13"/>
      <c r="AV17" s="366" t="s">
        <v>58</v>
      </c>
      <c r="AW17" s="367"/>
      <c r="AX17" s="367"/>
      <c r="AY17" s="367" t="e">
        <f ca="1">AY15-AY13</f>
        <v>#N/A</v>
      </c>
      <c r="AZ17" s="367"/>
      <c r="BA17" s="367" t="s">
        <v>39</v>
      </c>
      <c r="BB17" s="367"/>
      <c r="BC17" s="367"/>
      <c r="BD17" s="465" t="e">
        <f>BD15-BD13</f>
        <v>#DIV/0!</v>
      </c>
      <c r="BE17" s="489"/>
      <c r="BF17" s="24"/>
      <c r="BG17" s="366" t="s">
        <v>58</v>
      </c>
      <c r="BH17" s="367"/>
      <c r="BI17" s="367"/>
      <c r="BJ17" s="367" t="e">
        <f ca="1">BJ15-BJ13</f>
        <v>#N/A</v>
      </c>
      <c r="BK17" s="367"/>
      <c r="BL17" s="367" t="s">
        <v>39</v>
      </c>
      <c r="BM17" s="367"/>
      <c r="BN17" s="367"/>
      <c r="BO17" s="487" t="e">
        <f>BO15-BO13</f>
        <v>#DIV/0!</v>
      </c>
      <c r="BP17" s="488"/>
    </row>
    <row r="18" spans="1:69" ht="12" customHeight="1">
      <c r="A18" s="453" t="e" cm="1">
        <f t="array" aca="1" ref="A18" ca="1">INDIRECT("'期'!"&amp;$A$32&amp;ROW())</f>
        <v>#N/A</v>
      </c>
      <c r="B18" s="454"/>
      <c r="C18" s="455" t="e">
        <f t="shared" ca="1" si="3"/>
        <v>#N/A</v>
      </c>
      <c r="D18" s="456"/>
      <c r="E18" s="64"/>
      <c r="F18" s="65"/>
      <c r="G18" s="64"/>
      <c r="H18" s="65"/>
      <c r="I18" s="457" t="str">
        <f t="shared" si="0"/>
        <v/>
      </c>
      <c r="J18" s="457"/>
      <c r="K18" s="412" t="str">
        <f t="shared" ca="1" si="1"/>
        <v/>
      </c>
      <c r="L18" s="412"/>
      <c r="M18" s="412" t="str">
        <f t="shared" ca="1" si="2"/>
        <v/>
      </c>
      <c r="N18" s="412"/>
      <c r="O18" s="458">
        <f t="shared" si="4"/>
        <v>0</v>
      </c>
      <c r="P18" s="459"/>
      <c r="Q18" s="458">
        <f t="shared" si="5"/>
        <v>0</v>
      </c>
      <c r="R18" s="459"/>
      <c r="S18" s="455" t="e">
        <f t="shared" ca="1" si="6"/>
        <v>#N/A</v>
      </c>
      <c r="T18" s="458"/>
      <c r="U18" s="124"/>
      <c r="V18" s="125"/>
      <c r="W18" s="131"/>
      <c r="X18" s="132"/>
      <c r="Y18" s="379"/>
      <c r="Z18" s="380"/>
      <c r="AA18" s="381"/>
      <c r="AB18" s="382"/>
      <c r="AC18" s="195"/>
      <c r="AD18" s="74"/>
      <c r="AE18" s="18"/>
      <c r="AF18" s="20"/>
      <c r="AG18" s="20"/>
      <c r="AH18" s="20"/>
      <c r="AI18" s="201"/>
      <c r="AJ18" s="201"/>
      <c r="AK18" s="201"/>
      <c r="AL18" s="201"/>
      <c r="AM18" s="201"/>
      <c r="AN18" s="201"/>
      <c r="AO18" s="201"/>
      <c r="AP18" s="201"/>
      <c r="AQ18" s="201"/>
      <c r="AR18" s="201"/>
      <c r="AS18" s="201"/>
      <c r="AT18" s="201"/>
      <c r="AU18" s="14"/>
      <c r="AV18" s="366"/>
      <c r="AW18" s="367"/>
      <c r="AX18" s="367"/>
      <c r="AY18" s="367"/>
      <c r="AZ18" s="367"/>
      <c r="BA18" s="367"/>
      <c r="BB18" s="367"/>
      <c r="BC18" s="367"/>
      <c r="BD18" s="465"/>
      <c r="BE18" s="489"/>
      <c r="BF18" s="24"/>
      <c r="BG18" s="366"/>
      <c r="BH18" s="367"/>
      <c r="BI18" s="367"/>
      <c r="BJ18" s="367"/>
      <c r="BK18" s="367"/>
      <c r="BL18" s="367"/>
      <c r="BM18" s="367"/>
      <c r="BN18" s="367"/>
      <c r="BO18" s="367"/>
      <c r="BP18" s="488"/>
    </row>
    <row r="19" spans="1:69" ht="12" customHeight="1">
      <c r="A19" s="453" t="e" cm="1">
        <f t="array" aca="1" ref="A19" ca="1">INDIRECT("'期'!"&amp;$A$32&amp;ROW())</f>
        <v>#N/A</v>
      </c>
      <c r="B19" s="454"/>
      <c r="C19" s="455" t="e">
        <f t="shared" ca="1" si="3"/>
        <v>#N/A</v>
      </c>
      <c r="D19" s="456"/>
      <c r="E19" s="64"/>
      <c r="F19" s="65"/>
      <c r="G19" s="64"/>
      <c r="H19" s="65"/>
      <c r="I19" s="457" t="str">
        <f t="shared" si="0"/>
        <v/>
      </c>
      <c r="J19" s="457"/>
      <c r="K19" s="412" t="str">
        <f t="shared" ca="1" si="1"/>
        <v/>
      </c>
      <c r="L19" s="412"/>
      <c r="M19" s="412" t="str">
        <f t="shared" ca="1" si="2"/>
        <v/>
      </c>
      <c r="N19" s="412"/>
      <c r="O19" s="458">
        <f t="shared" si="4"/>
        <v>0</v>
      </c>
      <c r="P19" s="459"/>
      <c r="Q19" s="458">
        <f t="shared" si="5"/>
        <v>0</v>
      </c>
      <c r="R19" s="459"/>
      <c r="S19" s="455" t="e">
        <f t="shared" ca="1" si="6"/>
        <v>#N/A</v>
      </c>
      <c r="T19" s="458"/>
      <c r="U19" s="124"/>
      <c r="V19" s="125"/>
      <c r="W19" s="131"/>
      <c r="X19" s="132"/>
      <c r="Y19" s="379"/>
      <c r="Z19" s="380"/>
      <c r="AA19" s="381"/>
      <c r="AB19" s="382"/>
      <c r="AC19" s="195"/>
      <c r="AD19" s="69"/>
      <c r="AE19" s="18"/>
      <c r="AF19" s="20"/>
      <c r="AG19" s="20"/>
      <c r="AH19" s="20"/>
      <c r="AI19" s="201"/>
      <c r="AJ19" s="201"/>
      <c r="AK19" s="201"/>
      <c r="AL19" s="201"/>
      <c r="AM19" s="201"/>
      <c r="AN19" s="201"/>
      <c r="AO19" s="201"/>
      <c r="AP19" s="201"/>
      <c r="AQ19" s="201"/>
      <c r="AR19" s="201"/>
      <c r="AS19" s="201"/>
      <c r="AT19" s="201"/>
      <c r="AU19" s="15"/>
      <c r="AV19" s="368" t="s">
        <v>40</v>
      </c>
      <c r="AW19" s="367"/>
      <c r="AX19" s="367"/>
      <c r="AY19" s="367" t="e">
        <f ca="1">(AY15*AY21)-AX3</f>
        <v>#N/A</v>
      </c>
      <c r="AZ19" s="367"/>
      <c r="BA19" s="367" t="s">
        <v>41</v>
      </c>
      <c r="BB19" s="367"/>
      <c r="BC19" s="367"/>
      <c r="BD19" s="465" t="e">
        <f>AX5/AVERAGE(W4:X8)</f>
        <v>#DIV/0!</v>
      </c>
      <c r="BE19" s="489"/>
      <c r="BF19" s="27"/>
      <c r="BG19" s="368" t="s">
        <v>40</v>
      </c>
      <c r="BH19" s="367"/>
      <c r="BI19" s="367"/>
      <c r="BJ19" s="367" t="e">
        <f ca="1">(BJ15*BJ21)-BI3</f>
        <v>#N/A</v>
      </c>
      <c r="BK19" s="367"/>
      <c r="BL19" s="367" t="s">
        <v>41</v>
      </c>
      <c r="BM19" s="367"/>
      <c r="BN19" s="367"/>
      <c r="BO19" s="465" t="e">
        <f>BI5/BO15</f>
        <v>#DIV/0!</v>
      </c>
      <c r="BP19" s="489"/>
    </row>
    <row r="20" spans="1:69" ht="12" customHeight="1" thickBot="1">
      <c r="A20" s="453" t="e" cm="1">
        <f t="array" aca="1" ref="A20" ca="1">INDIRECT("'期'!"&amp;$A$32&amp;ROW())</f>
        <v>#N/A</v>
      </c>
      <c r="B20" s="454"/>
      <c r="C20" s="455" t="e">
        <f t="shared" ca="1" si="3"/>
        <v>#N/A</v>
      </c>
      <c r="D20" s="456"/>
      <c r="E20" s="64"/>
      <c r="F20" s="65"/>
      <c r="G20" s="64"/>
      <c r="H20" s="65"/>
      <c r="I20" s="457" t="str">
        <f t="shared" si="0"/>
        <v/>
      </c>
      <c r="J20" s="457"/>
      <c r="K20" s="412" t="str">
        <f t="shared" ca="1" si="1"/>
        <v/>
      </c>
      <c r="L20" s="412"/>
      <c r="M20" s="412" t="str">
        <f t="shared" ca="1" si="2"/>
        <v/>
      </c>
      <c r="N20" s="412"/>
      <c r="O20" s="458">
        <f t="shared" si="4"/>
        <v>0</v>
      </c>
      <c r="P20" s="459"/>
      <c r="Q20" s="458">
        <f t="shared" si="5"/>
        <v>0</v>
      </c>
      <c r="R20" s="459"/>
      <c r="S20" s="455" t="e">
        <f t="shared" ca="1" si="6"/>
        <v>#N/A</v>
      </c>
      <c r="T20" s="458"/>
      <c r="U20" s="124"/>
      <c r="V20" s="125"/>
      <c r="W20" s="131"/>
      <c r="X20" s="132"/>
      <c r="Y20" s="379"/>
      <c r="Z20" s="380"/>
      <c r="AA20" s="381"/>
      <c r="AB20" s="382"/>
      <c r="AC20" s="195"/>
      <c r="AD20" s="69"/>
      <c r="AE20" s="18"/>
      <c r="AF20" s="20"/>
      <c r="AG20" s="20"/>
      <c r="AH20" s="20"/>
      <c r="AI20" s="201"/>
      <c r="AJ20" s="201"/>
      <c r="AK20" s="201"/>
      <c r="AL20" s="201"/>
      <c r="AM20" s="201"/>
      <c r="AN20" s="201"/>
      <c r="AO20" s="201"/>
      <c r="AP20" s="201"/>
      <c r="AQ20" s="201"/>
      <c r="AR20" s="201"/>
      <c r="AS20" s="201"/>
      <c r="AT20" s="201"/>
      <c r="AU20" s="16"/>
      <c r="AV20" s="369"/>
      <c r="AW20" s="370"/>
      <c r="AX20" s="370"/>
      <c r="AY20" s="370"/>
      <c r="AZ20" s="370"/>
      <c r="BA20" s="370"/>
      <c r="BB20" s="370"/>
      <c r="BC20" s="370"/>
      <c r="BD20" s="467"/>
      <c r="BE20" s="496"/>
      <c r="BF20" s="27"/>
      <c r="BG20" s="369"/>
      <c r="BH20" s="370"/>
      <c r="BI20" s="370"/>
      <c r="BJ20" s="370"/>
      <c r="BK20" s="370"/>
      <c r="BL20" s="370"/>
      <c r="BM20" s="370"/>
      <c r="BN20" s="370"/>
      <c r="BO20" s="467"/>
      <c r="BP20" s="496"/>
    </row>
    <row r="21" spans="1:69" ht="12" customHeight="1">
      <c r="A21" s="453" t="e" cm="1">
        <f t="array" aca="1" ref="A21" ca="1">INDIRECT("'期'!"&amp;$A$32&amp;ROW())</f>
        <v>#N/A</v>
      </c>
      <c r="B21" s="454"/>
      <c r="C21" s="455" t="e">
        <f t="shared" ca="1" si="3"/>
        <v>#N/A</v>
      </c>
      <c r="D21" s="456"/>
      <c r="E21" s="64"/>
      <c r="F21" s="65"/>
      <c r="G21" s="64"/>
      <c r="H21" s="65"/>
      <c r="I21" s="495" t="str">
        <f t="shared" si="0"/>
        <v/>
      </c>
      <c r="J21" s="495"/>
      <c r="K21" s="412" t="str">
        <f t="shared" ca="1" si="1"/>
        <v/>
      </c>
      <c r="L21" s="412"/>
      <c r="M21" s="412" t="str">
        <f t="shared" ca="1" si="2"/>
        <v/>
      </c>
      <c r="N21" s="412"/>
      <c r="O21" s="458">
        <f t="shared" si="4"/>
        <v>0</v>
      </c>
      <c r="P21" s="459"/>
      <c r="Q21" s="458">
        <f t="shared" si="5"/>
        <v>0</v>
      </c>
      <c r="R21" s="459"/>
      <c r="S21" s="455" t="e">
        <f t="shared" ca="1" si="6"/>
        <v>#N/A</v>
      </c>
      <c r="T21" s="458"/>
      <c r="U21" s="124"/>
      <c r="V21" s="125"/>
      <c r="W21" s="131"/>
      <c r="X21" s="132"/>
      <c r="Y21" s="379"/>
      <c r="Z21" s="380"/>
      <c r="AA21" s="381"/>
      <c r="AB21" s="382"/>
      <c r="AC21" s="195"/>
      <c r="AD21" s="69"/>
      <c r="AE21" s="18"/>
      <c r="AF21" s="20"/>
      <c r="AG21" s="20"/>
      <c r="AH21" s="20"/>
      <c r="AI21" s="201"/>
      <c r="AJ21" s="201"/>
      <c r="AK21" s="201"/>
      <c r="AL21" s="201"/>
      <c r="AM21" s="201"/>
      <c r="AN21" s="201"/>
      <c r="AO21" s="201"/>
      <c r="AP21" s="201"/>
      <c r="AQ21" s="201"/>
      <c r="AR21" s="201"/>
      <c r="AS21" s="201"/>
      <c r="AT21" s="201"/>
      <c r="AU21" s="17"/>
      <c r="AV21" s="429" t="s">
        <v>42</v>
      </c>
      <c r="AW21" s="418"/>
      <c r="AX21" s="418"/>
      <c r="AY21" s="418" t="e">
        <f ca="1">C31</f>
        <v>#N/A</v>
      </c>
      <c r="AZ21" s="418"/>
      <c r="BA21" s="418" t="s">
        <v>43</v>
      </c>
      <c r="BB21" s="418"/>
      <c r="BC21" s="418"/>
      <c r="BD21" s="491" t="e">
        <f ca="1">AY13*AY21*AY23*1.015</f>
        <v>#N/A</v>
      </c>
      <c r="BE21" s="492"/>
      <c r="BF21" s="28"/>
      <c r="BG21" s="429" t="s">
        <v>42</v>
      </c>
      <c r="BH21" s="418"/>
      <c r="BI21" s="418"/>
      <c r="BJ21" s="418" t="e">
        <f ca="1">C31</f>
        <v>#N/A</v>
      </c>
      <c r="BK21" s="418"/>
      <c r="BL21" s="418" t="s">
        <v>43</v>
      </c>
      <c r="BM21" s="418"/>
      <c r="BN21" s="418"/>
      <c r="BO21" s="491" t="e">
        <f ca="1">BJ13*BJ21*BJ23*1.015</f>
        <v>#N/A</v>
      </c>
      <c r="BP21" s="492"/>
    </row>
    <row r="22" spans="1:69" ht="12" customHeight="1">
      <c r="A22" s="453" t="e" cm="1">
        <f t="array" aca="1" ref="A22" ca="1">INDIRECT("'期'!"&amp;$A$32&amp;ROW())</f>
        <v>#N/A</v>
      </c>
      <c r="B22" s="454"/>
      <c r="C22" s="455" t="e">
        <f t="shared" ca="1" si="3"/>
        <v>#N/A</v>
      </c>
      <c r="D22" s="456"/>
      <c r="E22" s="64"/>
      <c r="F22" s="65"/>
      <c r="G22" s="64"/>
      <c r="H22" s="65"/>
      <c r="I22" s="457" t="str">
        <f t="shared" si="0"/>
        <v/>
      </c>
      <c r="J22" s="457"/>
      <c r="K22" s="412" t="str">
        <f t="shared" ca="1" si="1"/>
        <v/>
      </c>
      <c r="L22" s="412"/>
      <c r="M22" s="412" t="str">
        <f t="shared" ca="1" si="2"/>
        <v/>
      </c>
      <c r="N22" s="412"/>
      <c r="O22" s="458">
        <f t="shared" si="4"/>
        <v>0</v>
      </c>
      <c r="P22" s="459"/>
      <c r="Q22" s="458">
        <f t="shared" si="5"/>
        <v>0</v>
      </c>
      <c r="R22" s="459"/>
      <c r="S22" s="455" t="e">
        <f t="shared" ca="1" si="6"/>
        <v>#N/A</v>
      </c>
      <c r="T22" s="458"/>
      <c r="U22" s="124"/>
      <c r="V22" s="125"/>
      <c r="W22" s="131"/>
      <c r="X22" s="132"/>
      <c r="Y22" s="379"/>
      <c r="Z22" s="380"/>
      <c r="AA22" s="381"/>
      <c r="AB22" s="382"/>
      <c r="AC22" s="195"/>
      <c r="AD22" s="69"/>
      <c r="AE22" s="18"/>
      <c r="AF22" s="20"/>
      <c r="AG22" s="20"/>
      <c r="AH22" s="20"/>
      <c r="AI22" s="201"/>
      <c r="AJ22" s="201"/>
      <c r="AK22" s="201"/>
      <c r="AL22" s="201"/>
      <c r="AM22" s="201"/>
      <c r="AN22" s="201"/>
      <c r="AO22" s="201"/>
      <c r="AP22" s="201"/>
      <c r="AQ22" s="201"/>
      <c r="AR22" s="201"/>
      <c r="AS22" s="201"/>
      <c r="AT22" s="201"/>
      <c r="AU22" s="17"/>
      <c r="AV22" s="366"/>
      <c r="AW22" s="367"/>
      <c r="AX22" s="367"/>
      <c r="AY22" s="367"/>
      <c r="AZ22" s="367"/>
      <c r="BA22" s="367"/>
      <c r="BB22" s="367"/>
      <c r="BC22" s="367"/>
      <c r="BD22" s="493"/>
      <c r="BE22" s="494"/>
      <c r="BF22" s="28"/>
      <c r="BG22" s="366"/>
      <c r="BH22" s="367"/>
      <c r="BI22" s="367"/>
      <c r="BJ22" s="367"/>
      <c r="BK22" s="367"/>
      <c r="BL22" s="367"/>
      <c r="BM22" s="367"/>
      <c r="BN22" s="367"/>
      <c r="BO22" s="493"/>
      <c r="BP22" s="494"/>
    </row>
    <row r="23" spans="1:69" ht="12" customHeight="1">
      <c r="A23" s="453" t="e" cm="1">
        <f t="array" aca="1" ref="A23" ca="1">INDIRECT("'期'!"&amp;$A$32&amp;ROW())</f>
        <v>#N/A</v>
      </c>
      <c r="B23" s="454"/>
      <c r="C23" s="455" t="e">
        <f t="shared" ca="1" si="3"/>
        <v>#N/A</v>
      </c>
      <c r="D23" s="456"/>
      <c r="E23" s="64"/>
      <c r="F23" s="65"/>
      <c r="G23" s="64"/>
      <c r="H23" s="65"/>
      <c r="I23" s="457" t="str">
        <f t="shared" si="0"/>
        <v/>
      </c>
      <c r="J23" s="457"/>
      <c r="K23" s="412" t="str">
        <f t="shared" ca="1" si="1"/>
        <v/>
      </c>
      <c r="L23" s="412"/>
      <c r="M23" s="412" t="str">
        <f t="shared" ca="1" si="2"/>
        <v/>
      </c>
      <c r="N23" s="412"/>
      <c r="O23" s="458">
        <f t="shared" si="4"/>
        <v>0</v>
      </c>
      <c r="P23" s="459"/>
      <c r="Q23" s="458">
        <f t="shared" si="5"/>
        <v>0</v>
      </c>
      <c r="R23" s="459"/>
      <c r="S23" s="455" t="e">
        <f t="shared" ca="1" si="6"/>
        <v>#N/A</v>
      </c>
      <c r="T23" s="458"/>
      <c r="U23" s="124"/>
      <c r="V23" s="125"/>
      <c r="W23" s="131"/>
      <c r="X23" s="132"/>
      <c r="Y23" s="379"/>
      <c r="Z23" s="380"/>
      <c r="AA23" s="381"/>
      <c r="AB23" s="382"/>
      <c r="AC23" s="195"/>
      <c r="AD23" s="69"/>
      <c r="AE23" s="18"/>
      <c r="AF23" s="20"/>
      <c r="AG23" s="20"/>
      <c r="AH23" s="20"/>
      <c r="AI23" s="201"/>
      <c r="AJ23" s="201"/>
      <c r="AK23" s="201"/>
      <c r="AL23" s="201"/>
      <c r="AM23" s="201"/>
      <c r="AN23" s="201"/>
      <c r="AO23" s="201"/>
      <c r="AP23" s="201"/>
      <c r="AQ23" s="201"/>
      <c r="AR23" s="201"/>
      <c r="AS23" s="201"/>
      <c r="AT23" s="201"/>
      <c r="AU23" s="17"/>
      <c r="AV23" s="366" t="s">
        <v>44</v>
      </c>
      <c r="AW23" s="367"/>
      <c r="AX23" s="367"/>
      <c r="AY23" s="497">
        <v>14355</v>
      </c>
      <c r="AZ23" s="497"/>
      <c r="BA23" s="367" t="s">
        <v>60</v>
      </c>
      <c r="BB23" s="367"/>
      <c r="BC23" s="367"/>
      <c r="BD23" s="493" t="e">
        <f ca="1">AY15*AY21*AY25</f>
        <v>#N/A</v>
      </c>
      <c r="BE23" s="494"/>
      <c r="BF23" s="28"/>
      <c r="BG23" s="366" t="s">
        <v>44</v>
      </c>
      <c r="BH23" s="367"/>
      <c r="BI23" s="367"/>
      <c r="BJ23" s="497">
        <v>10503</v>
      </c>
      <c r="BK23" s="497"/>
      <c r="BL23" s="367" t="s">
        <v>60</v>
      </c>
      <c r="BM23" s="367"/>
      <c r="BN23" s="367"/>
      <c r="BO23" s="493" t="e">
        <f ca="1">BJ15*BJ21*BJ25</f>
        <v>#N/A</v>
      </c>
      <c r="BP23" s="494"/>
    </row>
    <row r="24" spans="1:69" ht="12" customHeight="1">
      <c r="A24" s="453" t="e" cm="1">
        <f t="array" aca="1" ref="A24" ca="1">INDIRECT("'期'!"&amp;$A$32&amp;ROW())</f>
        <v>#N/A</v>
      </c>
      <c r="B24" s="454"/>
      <c r="C24" s="455" t="e">
        <f t="shared" ca="1" si="3"/>
        <v>#N/A</v>
      </c>
      <c r="D24" s="456"/>
      <c r="E24" s="64"/>
      <c r="F24" s="65"/>
      <c r="G24" s="64"/>
      <c r="H24" s="65"/>
      <c r="I24" s="457" t="str">
        <f t="shared" si="0"/>
        <v/>
      </c>
      <c r="J24" s="457"/>
      <c r="K24" s="412" t="str">
        <f t="shared" ca="1" si="1"/>
        <v/>
      </c>
      <c r="L24" s="412"/>
      <c r="M24" s="412" t="str">
        <f t="shared" ca="1" si="2"/>
        <v/>
      </c>
      <c r="N24" s="412"/>
      <c r="O24" s="458">
        <f t="shared" si="4"/>
        <v>0</v>
      </c>
      <c r="P24" s="459"/>
      <c r="Q24" s="458">
        <f t="shared" si="5"/>
        <v>0</v>
      </c>
      <c r="R24" s="459"/>
      <c r="S24" s="455" t="e">
        <f t="shared" ca="1" si="6"/>
        <v>#N/A</v>
      </c>
      <c r="T24" s="458"/>
      <c r="U24" s="124"/>
      <c r="V24" s="125"/>
      <c r="W24" s="131"/>
      <c r="X24" s="132"/>
      <c r="Y24" s="379"/>
      <c r="Z24" s="380"/>
      <c r="AA24" s="381"/>
      <c r="AB24" s="382"/>
      <c r="AC24" s="195"/>
      <c r="AD24" s="69"/>
      <c r="AE24" s="18"/>
      <c r="AF24" s="20"/>
      <c r="AG24" s="20"/>
      <c r="AH24" s="20"/>
      <c r="AI24" s="201"/>
      <c r="AJ24" s="201"/>
      <c r="AK24" s="201"/>
      <c r="AL24" s="201"/>
      <c r="AM24" s="201"/>
      <c r="AN24" s="201"/>
      <c r="AO24" s="201"/>
      <c r="AP24" s="201"/>
      <c r="AQ24" s="201"/>
      <c r="AR24" s="201"/>
      <c r="AS24" s="201"/>
      <c r="AT24" s="201"/>
      <c r="AU24" s="17"/>
      <c r="AV24" s="366"/>
      <c r="AW24" s="367"/>
      <c r="AX24" s="367"/>
      <c r="AY24" s="497"/>
      <c r="AZ24" s="497"/>
      <c r="BA24" s="367"/>
      <c r="BB24" s="367"/>
      <c r="BC24" s="367"/>
      <c r="BD24" s="493"/>
      <c r="BE24" s="494"/>
      <c r="BF24" s="28"/>
      <c r="BG24" s="366"/>
      <c r="BH24" s="367"/>
      <c r="BI24" s="367"/>
      <c r="BJ24" s="497"/>
      <c r="BK24" s="497"/>
      <c r="BL24" s="367"/>
      <c r="BM24" s="367"/>
      <c r="BN24" s="367"/>
      <c r="BO24" s="493"/>
      <c r="BP24" s="494"/>
    </row>
    <row r="25" spans="1:69" ht="12" customHeight="1">
      <c r="A25" s="453" t="e" cm="1">
        <f t="array" aca="1" ref="A25" ca="1">INDIRECT("'期'!"&amp;$A$32&amp;ROW())</f>
        <v>#N/A</v>
      </c>
      <c r="B25" s="454"/>
      <c r="C25" s="455" t="e">
        <f t="shared" ca="1" si="3"/>
        <v>#N/A</v>
      </c>
      <c r="D25" s="456"/>
      <c r="E25" s="64"/>
      <c r="F25" s="65"/>
      <c r="G25" s="64"/>
      <c r="H25" s="65"/>
      <c r="I25" s="457" t="str">
        <f t="shared" si="0"/>
        <v/>
      </c>
      <c r="J25" s="457"/>
      <c r="K25" s="412" t="str">
        <f t="shared" ca="1" si="1"/>
        <v/>
      </c>
      <c r="L25" s="412"/>
      <c r="M25" s="412" t="str">
        <f t="shared" ca="1" si="2"/>
        <v/>
      </c>
      <c r="N25" s="412"/>
      <c r="O25" s="458">
        <f t="shared" si="4"/>
        <v>0</v>
      </c>
      <c r="P25" s="459"/>
      <c r="Q25" s="458">
        <f t="shared" si="5"/>
        <v>0</v>
      </c>
      <c r="R25" s="459"/>
      <c r="S25" s="455" t="e">
        <f t="shared" ca="1" si="6"/>
        <v>#N/A</v>
      </c>
      <c r="T25" s="458"/>
      <c r="U25" s="124"/>
      <c r="V25" s="125"/>
      <c r="W25" s="131"/>
      <c r="X25" s="132"/>
      <c r="Y25" s="379"/>
      <c r="Z25" s="380"/>
      <c r="AA25" s="381"/>
      <c r="AB25" s="382"/>
      <c r="AC25" s="195"/>
      <c r="AD25" s="69"/>
      <c r="AE25" s="18"/>
      <c r="AF25" s="20"/>
      <c r="AG25" s="20"/>
      <c r="AH25" s="20"/>
      <c r="AI25" s="201"/>
      <c r="AJ25" s="201"/>
      <c r="AK25" s="201"/>
      <c r="AL25" s="201"/>
      <c r="AM25" s="201"/>
      <c r="AN25" s="201"/>
      <c r="AO25" s="201"/>
      <c r="AP25" s="201"/>
      <c r="AQ25" s="201"/>
      <c r="AR25" s="201"/>
      <c r="AS25" s="201"/>
      <c r="AT25" s="201"/>
      <c r="AU25" s="17"/>
      <c r="AV25" s="366" t="s">
        <v>45</v>
      </c>
      <c r="AW25" s="367"/>
      <c r="AX25" s="367"/>
      <c r="AY25" s="503">
        <v>14355</v>
      </c>
      <c r="AZ25" s="503"/>
      <c r="BA25" s="367" t="s">
        <v>59</v>
      </c>
      <c r="BB25" s="367"/>
      <c r="BC25" s="367"/>
      <c r="BD25" s="499" t="e">
        <f ca="1">BD23-BD21</f>
        <v>#N/A</v>
      </c>
      <c r="BE25" s="500"/>
      <c r="BF25" s="28"/>
      <c r="BG25" s="366" t="s">
        <v>45</v>
      </c>
      <c r="BH25" s="367"/>
      <c r="BI25" s="367"/>
      <c r="BJ25" s="497">
        <f>AY25</f>
        <v>14355</v>
      </c>
      <c r="BK25" s="497"/>
      <c r="BL25" s="367" t="s">
        <v>59</v>
      </c>
      <c r="BM25" s="367"/>
      <c r="BN25" s="367"/>
      <c r="BO25" s="499" t="e">
        <f ca="1">BO23-BO21</f>
        <v>#N/A</v>
      </c>
      <c r="BP25" s="500"/>
    </row>
    <row r="26" spans="1:69" ht="12" customHeight="1" thickBot="1">
      <c r="A26" s="453" t="e" cm="1">
        <f t="array" aca="1" ref="A26" ca="1">INDIRECT("'期'!"&amp;$A$32&amp;ROW())</f>
        <v>#N/A</v>
      </c>
      <c r="B26" s="454"/>
      <c r="C26" s="455" t="e">
        <f t="shared" ca="1" si="3"/>
        <v>#N/A</v>
      </c>
      <c r="D26" s="456"/>
      <c r="E26" s="64"/>
      <c r="F26" s="65"/>
      <c r="G26" s="64"/>
      <c r="H26" s="65"/>
      <c r="I26" s="457" t="str">
        <f t="shared" si="0"/>
        <v/>
      </c>
      <c r="J26" s="457"/>
      <c r="K26" s="412" t="str">
        <f t="shared" ca="1" si="1"/>
        <v/>
      </c>
      <c r="L26" s="412"/>
      <c r="M26" s="412" t="str">
        <f t="shared" ca="1" si="2"/>
        <v/>
      </c>
      <c r="N26" s="412"/>
      <c r="O26" s="458">
        <f t="shared" si="4"/>
        <v>0</v>
      </c>
      <c r="P26" s="459"/>
      <c r="Q26" s="458">
        <f t="shared" si="5"/>
        <v>0</v>
      </c>
      <c r="R26" s="459"/>
      <c r="S26" s="455" t="e">
        <f t="shared" ca="1" si="6"/>
        <v>#N/A</v>
      </c>
      <c r="T26" s="458"/>
      <c r="U26" s="124"/>
      <c r="V26" s="125"/>
      <c r="W26" s="131"/>
      <c r="X26" s="132"/>
      <c r="Y26" s="379"/>
      <c r="Z26" s="380"/>
      <c r="AA26" s="381"/>
      <c r="AB26" s="382"/>
      <c r="AC26" s="195"/>
      <c r="AD26" s="69"/>
      <c r="AE26" s="18"/>
      <c r="AF26" s="20"/>
      <c r="AG26" s="20"/>
      <c r="AH26" s="20"/>
      <c r="AI26" s="201"/>
      <c r="AJ26" s="201"/>
      <c r="AK26" s="201"/>
      <c r="AL26" s="201"/>
      <c r="AM26" s="201"/>
      <c r="AN26" s="201"/>
      <c r="AO26" s="201"/>
      <c r="AP26" s="201"/>
      <c r="AQ26" s="201"/>
      <c r="AR26" s="201"/>
      <c r="AS26" s="201"/>
      <c r="AT26" s="201"/>
      <c r="AU26" s="17"/>
      <c r="AV26" s="471"/>
      <c r="AW26" s="469"/>
      <c r="AX26" s="469"/>
      <c r="AY26" s="504"/>
      <c r="AZ26" s="504"/>
      <c r="BA26" s="469"/>
      <c r="BB26" s="469"/>
      <c r="BC26" s="469"/>
      <c r="BD26" s="501"/>
      <c r="BE26" s="502"/>
      <c r="BF26" s="28"/>
      <c r="BG26" s="471"/>
      <c r="BH26" s="469"/>
      <c r="BI26" s="469"/>
      <c r="BJ26" s="498"/>
      <c r="BK26" s="498"/>
      <c r="BL26" s="469"/>
      <c r="BM26" s="469"/>
      <c r="BN26" s="469"/>
      <c r="BO26" s="501"/>
      <c r="BP26" s="502"/>
    </row>
    <row r="27" spans="1:69" ht="12" customHeight="1">
      <c r="A27" s="453" t="e" cm="1">
        <f t="array" aca="1" ref="A27" ca="1">INDIRECT("'期'!"&amp;$A$32&amp;ROW())</f>
        <v>#N/A</v>
      </c>
      <c r="B27" s="454"/>
      <c r="C27" s="455" t="e">
        <f t="shared" ca="1" si="3"/>
        <v>#N/A</v>
      </c>
      <c r="D27" s="456"/>
      <c r="E27" s="64"/>
      <c r="F27" s="65"/>
      <c r="G27" s="64"/>
      <c r="H27" s="65"/>
      <c r="I27" s="457" t="str">
        <f t="shared" si="0"/>
        <v/>
      </c>
      <c r="J27" s="457"/>
      <c r="K27" s="412" t="str">
        <f t="shared" ca="1" si="1"/>
        <v/>
      </c>
      <c r="L27" s="412"/>
      <c r="M27" s="412" t="str">
        <f t="shared" ca="1" si="2"/>
        <v/>
      </c>
      <c r="N27" s="412"/>
      <c r="O27" s="458">
        <f t="shared" si="4"/>
        <v>0</v>
      </c>
      <c r="P27" s="459"/>
      <c r="Q27" s="458">
        <f t="shared" si="5"/>
        <v>0</v>
      </c>
      <c r="R27" s="459"/>
      <c r="S27" s="455" t="e">
        <f t="shared" ca="1" si="6"/>
        <v>#N/A</v>
      </c>
      <c r="T27" s="458"/>
      <c r="U27" s="124"/>
      <c r="V27" s="125"/>
      <c r="W27" s="131"/>
      <c r="X27" s="132"/>
      <c r="Y27" s="379"/>
      <c r="Z27" s="380"/>
      <c r="AA27" s="381"/>
      <c r="AB27" s="382"/>
      <c r="AC27" s="195"/>
      <c r="AD27" s="69"/>
      <c r="AE27" s="18"/>
      <c r="AF27" s="20"/>
      <c r="AG27" s="20"/>
      <c r="AH27" s="20"/>
      <c r="AI27" s="201"/>
      <c r="AJ27" s="201"/>
      <c r="AK27" s="201"/>
      <c r="AL27" s="201"/>
      <c r="AM27" s="201"/>
      <c r="AN27" s="201"/>
      <c r="AO27" s="201"/>
      <c r="AP27" s="201"/>
      <c r="AQ27" s="201"/>
      <c r="AR27" s="201"/>
      <c r="AS27" s="201"/>
      <c r="AT27" s="201"/>
      <c r="AU27" s="17"/>
      <c r="AV27" s="505" t="s">
        <v>49</v>
      </c>
      <c r="AW27" s="505"/>
      <c r="AX27" s="29"/>
      <c r="AY27" s="30"/>
      <c r="AZ27" s="30"/>
      <c r="BA27" s="24"/>
      <c r="BB27" s="24"/>
      <c r="BC27" s="24"/>
      <c r="BD27" s="28"/>
      <c r="BE27" s="28"/>
      <c r="BF27" s="28"/>
      <c r="BG27" s="505" t="s">
        <v>48</v>
      </c>
      <c r="BH27" s="505"/>
      <c r="BI27" s="29"/>
      <c r="BJ27" s="30"/>
      <c r="BK27" s="30"/>
      <c r="BL27" s="24"/>
      <c r="BM27" s="24"/>
      <c r="BN27" s="24"/>
      <c r="BO27" s="28"/>
      <c r="BP27" s="28"/>
      <c r="BQ27" s="31"/>
    </row>
    <row r="28" spans="1:69" ht="12" customHeight="1" thickBot="1">
      <c r="A28" s="453" t="e" cm="1">
        <f t="array" aca="1" ref="A28" ca="1">INDIRECT("'期'!"&amp;$A$32&amp;ROW())</f>
        <v>#N/A</v>
      </c>
      <c r="B28" s="454"/>
      <c r="C28" s="455" t="e">
        <f t="shared" ca="1" si="3"/>
        <v>#N/A</v>
      </c>
      <c r="D28" s="456"/>
      <c r="E28" s="64"/>
      <c r="F28" s="65"/>
      <c r="G28" s="64"/>
      <c r="H28" s="65"/>
      <c r="I28" s="457" t="str">
        <f t="shared" si="0"/>
        <v/>
      </c>
      <c r="J28" s="457"/>
      <c r="K28" s="412" t="str">
        <f t="shared" ca="1" si="1"/>
        <v/>
      </c>
      <c r="L28" s="412"/>
      <c r="M28" s="412" t="str">
        <f t="shared" ca="1" si="2"/>
        <v/>
      </c>
      <c r="N28" s="412"/>
      <c r="O28" s="458">
        <f t="shared" si="4"/>
        <v>0</v>
      </c>
      <c r="P28" s="459"/>
      <c r="Q28" s="458">
        <f t="shared" si="5"/>
        <v>0</v>
      </c>
      <c r="R28" s="459"/>
      <c r="S28" s="455" t="e">
        <f t="shared" ca="1" si="6"/>
        <v>#N/A</v>
      </c>
      <c r="T28" s="458"/>
      <c r="U28" s="124"/>
      <c r="V28" s="125"/>
      <c r="W28" s="133"/>
      <c r="X28" s="134"/>
      <c r="Y28" s="379"/>
      <c r="Z28" s="380"/>
      <c r="AA28" s="381"/>
      <c r="AB28" s="382"/>
      <c r="AC28" s="195"/>
      <c r="AD28" s="69"/>
      <c r="AE28" s="18"/>
      <c r="AF28" s="20"/>
      <c r="AG28" s="20"/>
      <c r="AH28" s="20"/>
      <c r="AI28" s="201"/>
      <c r="AJ28" s="201"/>
      <c r="AK28" s="201"/>
      <c r="AL28" s="201"/>
      <c r="AM28" s="201"/>
      <c r="AN28" s="201"/>
      <c r="AO28" s="201"/>
      <c r="AP28" s="201"/>
      <c r="AQ28" s="201"/>
      <c r="AR28" s="201"/>
      <c r="AS28" s="201"/>
      <c r="AT28" s="201"/>
      <c r="AU28" s="17"/>
      <c r="AV28" s="506"/>
      <c r="AW28" s="506"/>
      <c r="AX28" s="32"/>
      <c r="AY28" s="30"/>
      <c r="AZ28" s="30"/>
      <c r="BA28" s="24"/>
      <c r="BB28" s="24"/>
      <c r="BC28" s="24"/>
      <c r="BD28" s="28"/>
      <c r="BE28" s="28"/>
      <c r="BF28" s="28"/>
      <c r="BG28" s="506"/>
      <c r="BH28" s="506"/>
      <c r="BI28" s="32"/>
      <c r="BJ28" s="30"/>
      <c r="BK28" s="30"/>
      <c r="BL28" s="24"/>
      <c r="BM28" s="24"/>
      <c r="BN28" s="24"/>
      <c r="BO28" s="28"/>
      <c r="BP28" s="28"/>
      <c r="BQ28" s="31"/>
    </row>
    <row r="29" spans="1:69" ht="12" customHeight="1">
      <c r="A29" s="453" t="e" cm="1">
        <f t="array" aca="1" ref="A29" ca="1">INDIRECT("'期'!"&amp;$A$32&amp;ROW())</f>
        <v>#N/A</v>
      </c>
      <c r="B29" s="454"/>
      <c r="C29" s="455" t="e">
        <f t="shared" ca="1" si="3"/>
        <v>#N/A</v>
      </c>
      <c r="D29" s="456"/>
      <c r="E29" s="64"/>
      <c r="F29" s="65"/>
      <c r="G29" s="64"/>
      <c r="H29" s="65"/>
      <c r="I29" s="457" t="str">
        <f t="shared" si="0"/>
        <v/>
      </c>
      <c r="J29" s="457"/>
      <c r="K29" s="412" t="str">
        <f t="shared" ca="1" si="1"/>
        <v/>
      </c>
      <c r="L29" s="412"/>
      <c r="M29" s="412" t="str">
        <f t="shared" ca="1" si="2"/>
        <v/>
      </c>
      <c r="N29" s="412"/>
      <c r="O29" s="458">
        <f t="shared" si="4"/>
        <v>0</v>
      </c>
      <c r="P29" s="459"/>
      <c r="Q29" s="458">
        <f t="shared" si="5"/>
        <v>0</v>
      </c>
      <c r="R29" s="459"/>
      <c r="S29" s="455" t="e">
        <f t="shared" ca="1" si="6"/>
        <v>#N/A</v>
      </c>
      <c r="T29" s="458"/>
      <c r="U29" s="124"/>
      <c r="V29" s="125"/>
      <c r="W29" s="133"/>
      <c r="X29" s="134"/>
      <c r="Y29" s="379"/>
      <c r="Z29" s="380"/>
      <c r="AA29" s="381"/>
      <c r="AB29" s="382"/>
      <c r="AC29" s="195"/>
      <c r="AD29" s="69"/>
      <c r="AE29" s="18"/>
      <c r="AF29" s="20"/>
      <c r="AG29" s="20"/>
      <c r="AH29" s="20"/>
      <c r="AI29" s="201"/>
      <c r="AJ29" s="201"/>
      <c r="AK29" s="201"/>
      <c r="AL29" s="201"/>
      <c r="AM29" s="201"/>
      <c r="AN29" s="201"/>
      <c r="AO29" s="201"/>
      <c r="AP29" s="201"/>
      <c r="AQ29" s="201"/>
      <c r="AR29" s="201"/>
      <c r="AS29" s="201"/>
      <c r="AT29" s="201"/>
      <c r="AU29" s="17"/>
      <c r="AV29" s="429" t="s">
        <v>28</v>
      </c>
      <c r="AW29" s="418"/>
      <c r="AX29" s="418" t="e">
        <f ca="1">AY39*AY47</f>
        <v>#N/A</v>
      </c>
      <c r="AY29" s="419"/>
      <c r="AZ29" s="421" t="s">
        <v>29</v>
      </c>
      <c r="BA29" s="422"/>
      <c r="BB29" s="425" t="s">
        <v>30</v>
      </c>
      <c r="BC29" s="422"/>
      <c r="BD29" s="425" t="s">
        <v>31</v>
      </c>
      <c r="BE29" s="427"/>
      <c r="BF29" s="24"/>
      <c r="BG29" s="429" t="s">
        <v>28</v>
      </c>
      <c r="BH29" s="418"/>
      <c r="BI29" s="418" t="e">
        <f ca="1">BJ39*BJ47</f>
        <v>#N/A</v>
      </c>
      <c r="BJ29" s="419"/>
      <c r="BK29" s="421" t="s">
        <v>29</v>
      </c>
      <c r="BL29" s="422"/>
      <c r="BM29" s="425" t="s">
        <v>30</v>
      </c>
      <c r="BN29" s="422"/>
      <c r="BO29" s="425" t="s">
        <v>31</v>
      </c>
      <c r="BP29" s="427"/>
    </row>
    <row r="30" spans="1:69" ht="12" customHeight="1">
      <c r="A30" s="507" t="e" cm="1">
        <f t="array" aca="1" ref="A30" ca="1">INDIRECT("'期'!"&amp;$A$32&amp;ROW())</f>
        <v>#N/A</v>
      </c>
      <c r="B30" s="508"/>
      <c r="C30" s="509" t="e">
        <f t="shared" ca="1" si="3"/>
        <v>#N/A</v>
      </c>
      <c r="D30" s="510"/>
      <c r="E30" s="66"/>
      <c r="F30" s="67"/>
      <c r="G30" s="66"/>
      <c r="H30" s="67"/>
      <c r="I30" s="511" t="str">
        <f t="shared" si="0"/>
        <v/>
      </c>
      <c r="J30" s="511"/>
      <c r="K30" s="512" t="str">
        <f t="shared" ca="1" si="1"/>
        <v/>
      </c>
      <c r="L30" s="512"/>
      <c r="M30" s="512" t="str">
        <f t="shared" ca="1" si="2"/>
        <v/>
      </c>
      <c r="N30" s="512"/>
      <c r="O30" s="458">
        <f t="shared" si="4"/>
        <v>0</v>
      </c>
      <c r="P30" s="459"/>
      <c r="Q30" s="515">
        <f t="shared" si="5"/>
        <v>0</v>
      </c>
      <c r="R30" s="516"/>
      <c r="S30" s="455" t="e">
        <f t="shared" ca="1" si="6"/>
        <v>#N/A</v>
      </c>
      <c r="T30" s="458"/>
      <c r="U30" s="127"/>
      <c r="V30" s="128"/>
      <c r="W30" s="135"/>
      <c r="X30" s="136"/>
      <c r="Y30" s="517"/>
      <c r="Z30" s="518"/>
      <c r="AA30" s="513"/>
      <c r="AB30" s="514"/>
      <c r="AC30" s="196"/>
      <c r="AD30" s="70"/>
      <c r="AE30" s="18"/>
      <c r="AF30" s="20"/>
      <c r="AG30" s="20"/>
      <c r="AH30" s="20"/>
      <c r="AI30" s="201"/>
      <c r="AJ30" s="201"/>
      <c r="AK30" s="201"/>
      <c r="AL30" s="201"/>
      <c r="AM30" s="201"/>
      <c r="AN30" s="201"/>
      <c r="AO30" s="201"/>
      <c r="AP30" s="201"/>
      <c r="AQ30" s="201"/>
      <c r="AR30" s="201"/>
      <c r="AS30" s="201"/>
      <c r="AT30" s="201"/>
      <c r="AU30" s="17"/>
      <c r="AV30" s="366"/>
      <c r="AW30" s="367"/>
      <c r="AX30" s="367"/>
      <c r="AY30" s="420"/>
      <c r="AZ30" s="423"/>
      <c r="BA30" s="424"/>
      <c r="BB30" s="426"/>
      <c r="BC30" s="424"/>
      <c r="BD30" s="426"/>
      <c r="BE30" s="428"/>
      <c r="BF30" s="25"/>
      <c r="BG30" s="366"/>
      <c r="BH30" s="367"/>
      <c r="BI30" s="367"/>
      <c r="BJ30" s="420"/>
      <c r="BK30" s="423"/>
      <c r="BL30" s="424"/>
      <c r="BM30" s="426"/>
      <c r="BN30" s="424"/>
      <c r="BO30" s="426"/>
      <c r="BP30" s="428"/>
    </row>
    <row r="31" spans="1:69" ht="12" customHeight="1">
      <c r="A31" s="530" t="s">
        <v>16</v>
      </c>
      <c r="B31" s="530"/>
      <c r="C31" s="531" t="e">
        <f ca="1">MAX(C4:D30)</f>
        <v>#N/A</v>
      </c>
      <c r="D31" s="531"/>
      <c r="E31" s="532">
        <f>SUM(E4:E30)+SUM(F4:F30)</f>
        <v>0</v>
      </c>
      <c r="F31" s="533"/>
      <c r="G31" s="532">
        <f>SUM(G4:G30)+SUM(H4:H30)</f>
        <v>0</v>
      </c>
      <c r="H31" s="533"/>
      <c r="I31" s="511">
        <f>IFERROR(G31/E31,0)</f>
        <v>0</v>
      </c>
      <c r="J31" s="511"/>
      <c r="K31" s="534">
        <f>O30-Q30</f>
        <v>0</v>
      </c>
      <c r="L31" s="535"/>
      <c r="M31" s="536" t="e">
        <f ca="1">G31/C31</f>
        <v>#N/A</v>
      </c>
      <c r="N31" s="537"/>
      <c r="O31" s="6" t="s">
        <v>27</v>
      </c>
      <c r="P31" s="6"/>
      <c r="Q31" s="6"/>
      <c r="R31" s="6"/>
      <c r="S31" s="6"/>
      <c r="T31" s="6"/>
      <c r="U31" s="71">
        <f>SUM(U4:U30)</f>
        <v>0</v>
      </c>
      <c r="V31" s="120">
        <f>SUM(V4:V30)</f>
        <v>0</v>
      </c>
      <c r="W31" s="121">
        <f>IFERROR(AVERAGE(W4:W30),0)</f>
        <v>0</v>
      </c>
      <c r="X31" s="121">
        <f>IFERROR(AVERAGE(X4:X30),0)</f>
        <v>0</v>
      </c>
      <c r="Y31" s="539"/>
      <c r="Z31" s="540"/>
      <c r="AA31" s="7"/>
      <c r="AB31" s="7"/>
      <c r="AC31" s="18"/>
      <c r="AD31" s="18"/>
      <c r="AE31" s="18"/>
      <c r="AF31" s="20"/>
      <c r="AG31" s="20"/>
      <c r="AH31" s="20"/>
      <c r="AI31" s="200"/>
      <c r="AJ31" s="200"/>
      <c r="AK31" s="200"/>
      <c r="AL31" s="200"/>
      <c r="AM31" s="200"/>
      <c r="AN31" s="200"/>
      <c r="AO31" s="200"/>
      <c r="AP31" s="200"/>
      <c r="AQ31" s="200"/>
      <c r="AR31" s="200"/>
      <c r="AS31" s="200"/>
      <c r="AT31" s="200"/>
      <c r="AU31" s="17"/>
      <c r="AV31" s="525" t="s">
        <v>32</v>
      </c>
      <c r="AW31" s="526"/>
      <c r="AX31" s="447">
        <f>SUM(G18:H23)</f>
        <v>0</v>
      </c>
      <c r="AY31" s="527"/>
      <c r="AZ31" s="369" t="s">
        <v>51</v>
      </c>
      <c r="BA31" s="520" t="e">
        <f>BA5</f>
        <v>#DIV/0!</v>
      </c>
      <c r="BB31" s="370" t="s">
        <v>51</v>
      </c>
      <c r="BC31" s="541" t="e">
        <f>BC5</f>
        <v>#DIV/0!</v>
      </c>
      <c r="BD31" s="370" t="s">
        <v>51</v>
      </c>
      <c r="BE31" s="523">
        <f>AT31</f>
        <v>0</v>
      </c>
      <c r="BF31" s="25"/>
      <c r="BG31" s="525" t="s">
        <v>32</v>
      </c>
      <c r="BH31" s="526"/>
      <c r="BI31" s="447">
        <f>SUM(G24:H28)</f>
        <v>0</v>
      </c>
      <c r="BJ31" s="527"/>
      <c r="BK31" s="369" t="s">
        <v>51</v>
      </c>
      <c r="BL31" s="522" t="e">
        <f>BA31</f>
        <v>#DIV/0!</v>
      </c>
      <c r="BM31" s="370" t="s">
        <v>51</v>
      </c>
      <c r="BN31" s="522" t="e">
        <f>BC31</f>
        <v>#DIV/0!</v>
      </c>
      <c r="BO31" s="370" t="s">
        <v>51</v>
      </c>
      <c r="BP31" s="523">
        <f>BE31</f>
        <v>0</v>
      </c>
    </row>
    <row r="32" spans="1:69" ht="12" customHeight="1">
      <c r="A32" s="137" t="e">
        <f ca="1">VLOOKUP(B32,支援効果集計!$D$4:$N$15,11,FALSE)</f>
        <v>#N/A</v>
      </c>
      <c r="B32" s="137" t="str">
        <f ca="1">RIGHT(CELL("filename",A1),LEN(CELL("filename",A1))-FIND("]",CELL("filename",A1)))</f>
        <v>R3.5</v>
      </c>
      <c r="Y32" s="18"/>
      <c r="Z32" s="18"/>
      <c r="AA32" s="18"/>
      <c r="AB32" s="18"/>
      <c r="AC32" s="18"/>
      <c r="AD32" s="18"/>
      <c r="AE32" s="18"/>
      <c r="AF32" s="20"/>
      <c r="AG32" s="20"/>
      <c r="AH32" s="20"/>
      <c r="AI32" s="20"/>
      <c r="AJ32" s="20"/>
      <c r="AK32" s="20"/>
      <c r="AL32" s="20"/>
      <c r="AM32" s="20"/>
      <c r="AN32" s="20"/>
      <c r="AO32" s="20"/>
      <c r="AP32" s="20"/>
      <c r="AQ32" s="20"/>
      <c r="AR32" s="20"/>
      <c r="AS32" s="20"/>
      <c r="AT32" s="20"/>
      <c r="AU32" s="17"/>
      <c r="AV32" s="423"/>
      <c r="AW32" s="424"/>
      <c r="AX32" s="449"/>
      <c r="AY32" s="528"/>
      <c r="AZ32" s="529"/>
      <c r="BA32" s="521"/>
      <c r="BB32" s="479"/>
      <c r="BC32" s="521"/>
      <c r="BD32" s="479"/>
      <c r="BE32" s="524"/>
      <c r="BF32" s="25"/>
      <c r="BG32" s="423"/>
      <c r="BH32" s="424"/>
      <c r="BI32" s="449"/>
      <c r="BJ32" s="528"/>
      <c r="BK32" s="529"/>
      <c r="BL32" s="521"/>
      <c r="BM32" s="479"/>
      <c r="BN32" s="521"/>
      <c r="BO32" s="479"/>
      <c r="BP32" s="524"/>
    </row>
    <row r="33" spans="1:69" ht="12" customHeight="1">
      <c r="A33" s="207"/>
      <c r="B33" s="208"/>
      <c r="C33" s="208"/>
      <c r="D33" s="209"/>
      <c r="E33" s="210"/>
      <c r="F33" s="208"/>
      <c r="G33" s="208"/>
      <c r="H33" s="208"/>
      <c r="I33" s="208"/>
      <c r="J33" s="208"/>
      <c r="K33" s="208"/>
      <c r="L33" s="211"/>
      <c r="M33" s="208"/>
      <c r="N33" s="208"/>
      <c r="O33" s="208"/>
      <c r="P33" s="208"/>
      <c r="Q33" s="208"/>
      <c r="R33" s="208"/>
      <c r="S33" s="208"/>
      <c r="T33" s="208"/>
      <c r="U33" s="208"/>
      <c r="V33" s="208"/>
      <c r="W33" s="212"/>
      <c r="X33" s="208"/>
      <c r="Y33" s="213"/>
      <c r="Z33" s="20"/>
      <c r="AA33" s="20"/>
      <c r="AB33" s="33"/>
      <c r="AC33" s="33"/>
      <c r="AD33" s="33"/>
      <c r="AE33" s="33"/>
      <c r="AF33" s="33"/>
      <c r="AG33" s="33"/>
      <c r="AH33" s="33"/>
      <c r="AI33" s="33"/>
      <c r="AJ33" s="33"/>
      <c r="AK33" s="33"/>
      <c r="AL33" s="33"/>
      <c r="AM33" s="33"/>
      <c r="AN33" s="33"/>
      <c r="AO33" s="33"/>
      <c r="AP33" s="16"/>
      <c r="AQ33" s="16"/>
      <c r="AR33" s="33"/>
      <c r="AS33" s="34"/>
      <c r="AT33" s="34"/>
      <c r="AU33" s="17"/>
      <c r="AV33" s="366" t="s">
        <v>33</v>
      </c>
      <c r="AW33" s="367"/>
      <c r="AX33" s="460" t="e">
        <f ca="1">AX29-AX31</f>
        <v>#N/A</v>
      </c>
      <c r="AY33" s="461"/>
      <c r="AZ33" s="366" t="s">
        <v>52</v>
      </c>
      <c r="BA33" s="445" t="e">
        <f>BL7</f>
        <v>#DIV/0!</v>
      </c>
      <c r="BB33" s="367" t="s">
        <v>52</v>
      </c>
      <c r="BC33" s="464" t="e">
        <f>BN7</f>
        <v>#DIV/0!</v>
      </c>
      <c r="BD33" s="367" t="s">
        <v>52</v>
      </c>
      <c r="BE33" s="444" t="e">
        <f>BP7</f>
        <v>#DIV/0!</v>
      </c>
      <c r="BF33" s="25"/>
      <c r="BG33" s="366" t="s">
        <v>33</v>
      </c>
      <c r="BH33" s="367"/>
      <c r="BI33" s="460" t="e">
        <f ca="1">BI29-BI31</f>
        <v>#N/A</v>
      </c>
      <c r="BJ33" s="461"/>
      <c r="BK33" s="366" t="s">
        <v>52</v>
      </c>
      <c r="BL33" s="445" t="e">
        <f>BL7</f>
        <v>#DIV/0!</v>
      </c>
      <c r="BM33" s="367" t="s">
        <v>52</v>
      </c>
      <c r="BN33" s="519" t="e">
        <f>BN7</f>
        <v>#DIV/0!</v>
      </c>
      <c r="BO33" s="367" t="s">
        <v>52</v>
      </c>
      <c r="BP33" s="444" t="e">
        <f>BP7</f>
        <v>#DIV/0!</v>
      </c>
    </row>
    <row r="34" spans="1:69" ht="12" customHeight="1">
      <c r="A34" s="538" t="s">
        <v>127</v>
      </c>
      <c r="B34" s="538"/>
      <c r="C34" s="538"/>
      <c r="D34" s="538"/>
      <c r="E34" s="538"/>
      <c r="F34" s="538"/>
      <c r="G34" s="538"/>
      <c r="H34" s="565">
        <f>支援効果集計!C18</f>
        <v>0</v>
      </c>
      <c r="I34" s="566"/>
      <c r="J34" s="566"/>
      <c r="K34" s="566"/>
      <c r="L34" s="566"/>
      <c r="M34" s="566"/>
      <c r="N34" s="566"/>
      <c r="O34" s="566"/>
      <c r="P34" s="566"/>
      <c r="Q34" s="566"/>
      <c r="R34" s="566"/>
      <c r="S34" s="566"/>
      <c r="T34" s="566"/>
      <c r="U34" s="567"/>
      <c r="V34" s="228"/>
      <c r="W34" s="228"/>
      <c r="X34" s="228"/>
      <c r="Y34" s="228"/>
      <c r="Z34" s="228"/>
      <c r="AA34" s="228"/>
      <c r="AB34" s="228"/>
      <c r="AC34" s="228"/>
      <c r="AD34" s="228"/>
      <c r="AE34" s="228"/>
      <c r="AF34" s="228"/>
      <c r="AG34" s="228"/>
      <c r="AH34" s="228"/>
      <c r="AI34" s="228"/>
      <c r="AJ34" s="228"/>
      <c r="AK34" s="228"/>
      <c r="AL34" s="216"/>
      <c r="AM34" s="201"/>
      <c r="AN34" s="221"/>
      <c r="AO34" s="221"/>
      <c r="AP34" s="221"/>
      <c r="AQ34" s="221"/>
      <c r="AR34" s="221"/>
      <c r="AS34" s="221"/>
      <c r="AT34" s="221"/>
      <c r="AU34" s="17"/>
      <c r="AV34" s="366"/>
      <c r="AW34" s="367"/>
      <c r="AX34" s="426"/>
      <c r="AY34" s="462"/>
      <c r="AZ34" s="366"/>
      <c r="BA34" s="445"/>
      <c r="BB34" s="367"/>
      <c r="BC34" s="464"/>
      <c r="BD34" s="367"/>
      <c r="BE34" s="444"/>
      <c r="BF34" s="24"/>
      <c r="BG34" s="366"/>
      <c r="BH34" s="367"/>
      <c r="BI34" s="426"/>
      <c r="BJ34" s="462"/>
      <c r="BK34" s="366"/>
      <c r="BL34" s="445"/>
      <c r="BM34" s="367"/>
      <c r="BN34" s="519"/>
      <c r="BO34" s="367"/>
      <c r="BP34" s="444"/>
    </row>
    <row r="35" spans="1:69" ht="12" customHeight="1">
      <c r="A35" s="538"/>
      <c r="B35" s="538"/>
      <c r="C35" s="538"/>
      <c r="D35" s="538"/>
      <c r="E35" s="538"/>
      <c r="F35" s="538"/>
      <c r="G35" s="538"/>
      <c r="H35" s="568"/>
      <c r="I35" s="569"/>
      <c r="J35" s="569"/>
      <c r="K35" s="569"/>
      <c r="L35" s="569"/>
      <c r="M35" s="569"/>
      <c r="N35" s="569"/>
      <c r="O35" s="569"/>
      <c r="P35" s="569"/>
      <c r="Q35" s="569"/>
      <c r="R35" s="569"/>
      <c r="S35" s="569"/>
      <c r="T35" s="569"/>
      <c r="U35" s="570"/>
      <c r="V35" s="228"/>
      <c r="W35" s="228"/>
      <c r="X35" s="228"/>
      <c r="Y35" s="228"/>
      <c r="Z35" s="228"/>
      <c r="AA35" s="228"/>
      <c r="AB35" s="228"/>
      <c r="AC35" s="228"/>
      <c r="AD35" s="228"/>
      <c r="AE35" s="228"/>
      <c r="AF35" s="228"/>
      <c r="AG35" s="228"/>
      <c r="AH35" s="228"/>
      <c r="AI35" s="228"/>
      <c r="AJ35" s="228"/>
      <c r="AK35" s="228"/>
      <c r="AL35" s="216"/>
      <c r="AM35" s="201"/>
      <c r="AN35" s="221"/>
      <c r="AO35" s="221"/>
      <c r="AP35" s="221"/>
      <c r="AQ35" s="221"/>
      <c r="AR35" s="221"/>
      <c r="AS35" s="221"/>
      <c r="AT35" s="221"/>
      <c r="AU35" s="17"/>
      <c r="AV35" s="366" t="s">
        <v>34</v>
      </c>
      <c r="AW35" s="367"/>
      <c r="AX35" s="447" t="e">
        <f ca="1">C31-12-2</f>
        <v>#N/A</v>
      </c>
      <c r="AY35" s="448"/>
      <c r="AZ35" s="366" t="s">
        <v>53</v>
      </c>
      <c r="BA35" s="452" t="e">
        <f>AVERAGE(G18:H23)*2</f>
        <v>#DIV/0!</v>
      </c>
      <c r="BB35" s="367" t="s">
        <v>53</v>
      </c>
      <c r="BC35" s="415" t="e">
        <f>AVERAGE(I18:J23)</f>
        <v>#DIV/0!</v>
      </c>
      <c r="BD35" s="367" t="s">
        <v>53</v>
      </c>
      <c r="BE35" s="417" t="e">
        <f>SUM(U18:V23)/AX31</f>
        <v>#DIV/0!</v>
      </c>
      <c r="BF35" s="25"/>
      <c r="BG35" s="366" t="s">
        <v>34</v>
      </c>
      <c r="BH35" s="367"/>
      <c r="BI35" s="447" t="e">
        <f ca="1">C31-18-2</f>
        <v>#N/A</v>
      </c>
      <c r="BJ35" s="448"/>
      <c r="BK35" s="544" t="s">
        <v>55</v>
      </c>
      <c r="BL35" s="546" t="e">
        <f>BA35</f>
        <v>#DIV/0!</v>
      </c>
      <c r="BM35" s="548" t="s">
        <v>55</v>
      </c>
      <c r="BN35" s="550" t="e">
        <f>BC35</f>
        <v>#DIV/0!</v>
      </c>
      <c r="BO35" s="548" t="s">
        <v>55</v>
      </c>
      <c r="BP35" s="542" t="e">
        <f>BE35</f>
        <v>#DIV/0!</v>
      </c>
    </row>
    <row r="36" spans="1:69" ht="12" customHeight="1">
      <c r="A36" s="217"/>
      <c r="B36" s="571" t="s">
        <v>131</v>
      </c>
      <c r="C36" s="571"/>
      <c r="D36" s="571"/>
      <c r="E36" s="571"/>
      <c r="F36" s="223"/>
      <c r="G36" s="223"/>
      <c r="H36" s="223"/>
      <c r="I36" s="223"/>
      <c r="J36" s="223"/>
      <c r="K36" s="223"/>
      <c r="L36" s="217"/>
      <c r="M36" s="223"/>
      <c r="N36" s="223"/>
      <c r="O36" s="218"/>
      <c r="P36" s="223"/>
      <c r="Q36" s="223"/>
      <c r="R36" s="223"/>
      <c r="S36" s="223"/>
      <c r="T36" s="223"/>
      <c r="U36" s="224"/>
      <c r="V36" s="220"/>
      <c r="W36" s="220"/>
      <c r="X36" s="220"/>
      <c r="Y36" s="215"/>
      <c r="Z36" s="201"/>
      <c r="AA36" s="216"/>
      <c r="AB36" s="201"/>
      <c r="AC36" s="221"/>
      <c r="AD36" s="221"/>
      <c r="AE36" s="221"/>
      <c r="AF36" s="221"/>
      <c r="AG36" s="221"/>
      <c r="AH36" s="221"/>
      <c r="AI36" s="221"/>
      <c r="AJ36" s="215"/>
      <c r="AK36" s="201"/>
      <c r="AL36" s="216"/>
      <c r="AM36" s="201"/>
      <c r="AN36" s="221"/>
      <c r="AO36" s="221"/>
      <c r="AP36" s="221"/>
      <c r="AQ36" s="221"/>
      <c r="AR36" s="221"/>
      <c r="AS36" s="221"/>
      <c r="AT36" s="221"/>
      <c r="AU36" s="18"/>
      <c r="AV36" s="366"/>
      <c r="AW36" s="367"/>
      <c r="AX36" s="449"/>
      <c r="AY36" s="450"/>
      <c r="AZ36" s="366"/>
      <c r="BA36" s="452"/>
      <c r="BB36" s="367"/>
      <c r="BC36" s="416"/>
      <c r="BD36" s="367"/>
      <c r="BE36" s="417"/>
      <c r="BF36" s="25"/>
      <c r="BG36" s="366"/>
      <c r="BH36" s="367"/>
      <c r="BI36" s="449"/>
      <c r="BJ36" s="450"/>
      <c r="BK36" s="545"/>
      <c r="BL36" s="547"/>
      <c r="BM36" s="549"/>
      <c r="BN36" s="551"/>
      <c r="BO36" s="549"/>
      <c r="BP36" s="543"/>
    </row>
    <row r="37" spans="1:69" ht="12" customHeight="1" thickBot="1">
      <c r="A37" s="217"/>
      <c r="B37" s="571"/>
      <c r="C37" s="571"/>
      <c r="D37" s="571"/>
      <c r="E37" s="571"/>
      <c r="F37" s="223"/>
      <c r="G37" s="223"/>
      <c r="H37" s="223"/>
      <c r="I37" s="223"/>
      <c r="J37" s="223"/>
      <c r="K37" s="223"/>
      <c r="L37" s="563" t="s">
        <v>136</v>
      </c>
      <c r="M37" s="563"/>
      <c r="N37" s="563"/>
      <c r="O37" s="218"/>
      <c r="P37" s="223"/>
      <c r="Q37" s="571" t="s">
        <v>146</v>
      </c>
      <c r="R37" s="571"/>
      <c r="S37" s="571"/>
      <c r="T37" s="571"/>
      <c r="X37" s="36"/>
      <c r="Y37" s="215"/>
      <c r="Z37" s="201"/>
      <c r="AA37" s="216"/>
      <c r="AB37" s="201"/>
      <c r="AC37" s="221"/>
      <c r="AD37" s="221"/>
      <c r="AE37" s="221"/>
      <c r="AF37" s="221"/>
      <c r="AG37" s="221"/>
      <c r="AH37" s="221"/>
      <c r="AI37" s="221"/>
      <c r="AJ37" s="215"/>
      <c r="AK37" s="201"/>
      <c r="AL37" s="216"/>
      <c r="AM37" s="201"/>
      <c r="AN37" s="221"/>
      <c r="AO37" s="221"/>
      <c r="AP37" s="221"/>
      <c r="AQ37" s="221"/>
      <c r="AR37" s="221"/>
      <c r="AS37" s="221"/>
      <c r="AT37" s="221"/>
      <c r="AU37" s="33"/>
      <c r="AV37" s="590" t="s">
        <v>50</v>
      </c>
      <c r="AW37" s="591"/>
      <c r="AX37" s="465" t="e">
        <f ca="1">AX33/AX35</f>
        <v>#N/A</v>
      </c>
      <c r="AY37" s="466"/>
      <c r="AZ37" s="366" t="s">
        <v>54</v>
      </c>
      <c r="BA37" s="446" t="e">
        <f>BL37</f>
        <v>#DIV/0!</v>
      </c>
      <c r="BB37" s="367" t="s">
        <v>54</v>
      </c>
      <c r="BC37" s="446" t="e">
        <f>BN37</f>
        <v>#DIV/0!</v>
      </c>
      <c r="BD37" s="367" t="s">
        <v>54</v>
      </c>
      <c r="BE37" s="444" t="e">
        <f>BP37</f>
        <v>#DIV/0!</v>
      </c>
      <c r="BF37" s="25"/>
      <c r="BG37" s="590" t="s">
        <v>50</v>
      </c>
      <c r="BH37" s="591"/>
      <c r="BI37" s="465" t="e">
        <f ca="1">BI33/BI35</f>
        <v>#N/A</v>
      </c>
      <c r="BJ37" s="466"/>
      <c r="BK37" s="366" t="s">
        <v>54</v>
      </c>
      <c r="BL37" s="452" t="e">
        <f>AVERAGE(G24:H28)*2</f>
        <v>#DIV/0!</v>
      </c>
      <c r="BM37" s="367" t="s">
        <v>54</v>
      </c>
      <c r="BN37" s="554" t="e">
        <f>AVERAGE(I24:J28)</f>
        <v>#DIV/0!</v>
      </c>
      <c r="BO37" s="367" t="s">
        <v>54</v>
      </c>
      <c r="BP37" s="417" t="e">
        <f>SUM(U24:V28)/BI31</f>
        <v>#DIV/0!</v>
      </c>
    </row>
    <row r="38" spans="1:69" ht="12" customHeight="1" thickBot="1">
      <c r="A38" s="217"/>
      <c r="B38" s="587" t="s">
        <v>128</v>
      </c>
      <c r="C38" s="578" t="str">
        <f>IF(支援効果集計!E19=0,"",支援効果集計!E19)</f>
        <v/>
      </c>
      <c r="D38" s="578"/>
      <c r="E38" s="578"/>
      <c r="F38" s="578"/>
      <c r="G38" s="578"/>
      <c r="H38" s="578"/>
      <c r="I38" s="578"/>
      <c r="J38" s="581" t="str">
        <f>IF(支援効果集計!H19=0,"",支援効果集計!H19)</f>
        <v/>
      </c>
      <c r="K38" s="582"/>
      <c r="L38" s="564">
        <v>5</v>
      </c>
      <c r="M38" s="564"/>
      <c r="N38" s="556" t="s">
        <v>132</v>
      </c>
      <c r="O38" s="218"/>
      <c r="P38" s="223"/>
      <c r="Q38" s="571"/>
      <c r="R38" s="571"/>
      <c r="S38" s="571"/>
      <c r="T38" s="571"/>
      <c r="V38" s="280" t="s">
        <v>147</v>
      </c>
      <c r="Y38" s="279" t="s">
        <v>148</v>
      </c>
      <c r="Z38" s="215"/>
      <c r="AA38" s="201"/>
      <c r="AB38" s="279" t="s">
        <v>149</v>
      </c>
      <c r="AC38" s="201"/>
      <c r="AD38" s="221"/>
      <c r="AE38" s="221"/>
      <c r="AF38" s="221"/>
      <c r="AG38" s="221"/>
      <c r="AH38" s="221"/>
      <c r="AI38" s="221"/>
      <c r="AJ38" s="215"/>
      <c r="AK38" s="201"/>
      <c r="AL38" s="216"/>
      <c r="AM38" s="201"/>
      <c r="AN38" s="221"/>
      <c r="AO38" s="221"/>
      <c r="AP38" s="221"/>
      <c r="AQ38" s="221"/>
      <c r="AR38" s="221"/>
      <c r="AS38" s="221"/>
      <c r="AT38" s="221"/>
      <c r="AU38" s="33"/>
      <c r="AV38" s="592"/>
      <c r="AW38" s="593"/>
      <c r="AX38" s="467"/>
      <c r="AY38" s="468"/>
      <c r="AZ38" s="471"/>
      <c r="BA38" s="472"/>
      <c r="BB38" s="469"/>
      <c r="BC38" s="472"/>
      <c r="BD38" s="469"/>
      <c r="BE38" s="470"/>
      <c r="BF38" s="25"/>
      <c r="BG38" s="592"/>
      <c r="BH38" s="593"/>
      <c r="BI38" s="467"/>
      <c r="BJ38" s="468"/>
      <c r="BK38" s="471"/>
      <c r="BL38" s="553"/>
      <c r="BM38" s="469"/>
      <c r="BN38" s="555"/>
      <c r="BO38" s="469"/>
      <c r="BP38" s="552"/>
    </row>
    <row r="39" spans="1:69" ht="12" customHeight="1">
      <c r="A39" s="217"/>
      <c r="B39" s="588"/>
      <c r="C39" s="579"/>
      <c r="D39" s="579"/>
      <c r="E39" s="579"/>
      <c r="F39" s="579"/>
      <c r="G39" s="579"/>
      <c r="H39" s="579"/>
      <c r="I39" s="579"/>
      <c r="J39" s="583"/>
      <c r="K39" s="584"/>
      <c r="L39" s="564"/>
      <c r="M39" s="564"/>
      <c r="N39" s="556"/>
      <c r="O39" s="218"/>
      <c r="P39" s="223"/>
      <c r="R39" s="557"/>
      <c r="S39" s="558"/>
      <c r="T39" s="561" t="s">
        <v>132</v>
      </c>
      <c r="U39" s="223"/>
      <c r="V39" s="557"/>
      <c r="W39" s="558"/>
      <c r="X39" s="561" t="s">
        <v>132</v>
      </c>
      <c r="Y39" s="557"/>
      <c r="Z39" s="558"/>
      <c r="AA39" s="561" t="s">
        <v>132</v>
      </c>
      <c r="AB39" s="557"/>
      <c r="AC39" s="558"/>
      <c r="AD39" s="561" t="s">
        <v>132</v>
      </c>
      <c r="AE39" s="221"/>
      <c r="AF39" s="221"/>
      <c r="AG39" s="221"/>
      <c r="AH39" s="221"/>
      <c r="AI39" s="221"/>
      <c r="AJ39" s="215"/>
      <c r="AK39" s="201"/>
      <c r="AL39" s="216"/>
      <c r="AM39" s="201"/>
      <c r="AN39" s="221"/>
      <c r="AO39" s="221"/>
      <c r="AP39" s="221"/>
      <c r="AQ39" s="221"/>
      <c r="AR39" s="221"/>
      <c r="AS39" s="221"/>
      <c r="AT39" s="221"/>
      <c r="AU39" s="33"/>
      <c r="AV39" s="429" t="s">
        <v>35</v>
      </c>
      <c r="AW39" s="418"/>
      <c r="AX39" s="418"/>
      <c r="AY39" s="418" t="e">
        <f ca="1">AY13</f>
        <v>#N/A</v>
      </c>
      <c r="AZ39" s="479"/>
      <c r="BA39" s="479" t="s">
        <v>36</v>
      </c>
      <c r="BB39" s="479"/>
      <c r="BC39" s="479"/>
      <c r="BD39" s="474">
        <v>1.66</v>
      </c>
      <c r="BE39" s="475"/>
      <c r="BF39" s="24"/>
      <c r="BG39" s="429" t="s">
        <v>35</v>
      </c>
      <c r="BH39" s="418"/>
      <c r="BI39" s="418"/>
      <c r="BJ39" s="418" t="e">
        <f ca="1">AY13</f>
        <v>#N/A</v>
      </c>
      <c r="BK39" s="479"/>
      <c r="BL39" s="479" t="s">
        <v>36</v>
      </c>
      <c r="BM39" s="479"/>
      <c r="BN39" s="479"/>
      <c r="BO39" s="474">
        <v>1.66</v>
      </c>
      <c r="BP39" s="475"/>
    </row>
    <row r="40" spans="1:69" ht="12" customHeight="1">
      <c r="A40" s="217"/>
      <c r="B40" s="588" t="s">
        <v>129</v>
      </c>
      <c r="C40" s="579" t="str">
        <f>IF(支援効果集計!E20=0,"",支援効果集計!E20)</f>
        <v/>
      </c>
      <c r="D40" s="579"/>
      <c r="E40" s="579"/>
      <c r="F40" s="579"/>
      <c r="G40" s="579"/>
      <c r="H40" s="579"/>
      <c r="I40" s="579"/>
      <c r="J40" s="583" t="str">
        <f>IF(支援効果集計!H20=0,"",支援効果集計!H20)</f>
        <v/>
      </c>
      <c r="K40" s="584"/>
      <c r="L40" s="564">
        <v>7</v>
      </c>
      <c r="M40" s="564"/>
      <c r="N40" s="556" t="s">
        <v>132</v>
      </c>
      <c r="O40" s="218"/>
      <c r="P40" s="223"/>
      <c r="R40" s="559"/>
      <c r="S40" s="560"/>
      <c r="T40" s="562"/>
      <c r="U40" s="223"/>
      <c r="V40" s="559"/>
      <c r="W40" s="560"/>
      <c r="X40" s="562"/>
      <c r="Y40" s="559"/>
      <c r="Z40" s="560"/>
      <c r="AA40" s="562"/>
      <c r="AB40" s="559"/>
      <c r="AC40" s="560"/>
      <c r="AD40" s="562"/>
      <c r="AE40" s="221"/>
      <c r="AF40" s="221"/>
      <c r="AG40" s="221"/>
      <c r="AH40" s="221"/>
      <c r="AI40" s="221"/>
      <c r="AJ40" s="215"/>
      <c r="AK40" s="201"/>
      <c r="AL40" s="216"/>
      <c r="AM40" s="201"/>
      <c r="AN40" s="221"/>
      <c r="AO40" s="221"/>
      <c r="AP40" s="221"/>
      <c r="AQ40" s="221"/>
      <c r="AR40" s="221"/>
      <c r="AS40" s="221"/>
      <c r="AT40" s="221"/>
      <c r="AU40" s="33"/>
      <c r="AV40" s="366"/>
      <c r="AW40" s="367"/>
      <c r="AX40" s="367"/>
      <c r="AY40" s="367"/>
      <c r="AZ40" s="367"/>
      <c r="BA40" s="367"/>
      <c r="BB40" s="367"/>
      <c r="BC40" s="367"/>
      <c r="BD40" s="476"/>
      <c r="BE40" s="477"/>
      <c r="BF40" s="24"/>
      <c r="BG40" s="366"/>
      <c r="BH40" s="367"/>
      <c r="BI40" s="367"/>
      <c r="BJ40" s="367"/>
      <c r="BK40" s="367"/>
      <c r="BL40" s="367"/>
      <c r="BM40" s="367"/>
      <c r="BN40" s="367"/>
      <c r="BO40" s="476"/>
      <c r="BP40" s="477"/>
    </row>
    <row r="41" spans="1:69" ht="12" customHeight="1">
      <c r="A41" s="217"/>
      <c r="B41" s="588"/>
      <c r="C41" s="579"/>
      <c r="D41" s="579"/>
      <c r="E41" s="579"/>
      <c r="F41" s="579"/>
      <c r="G41" s="579"/>
      <c r="H41" s="579"/>
      <c r="I41" s="579"/>
      <c r="J41" s="583"/>
      <c r="K41" s="584"/>
      <c r="L41" s="564"/>
      <c r="M41" s="564"/>
      <c r="N41" s="556"/>
      <c r="O41" s="218"/>
      <c r="P41" s="223"/>
      <c r="Q41" s="223"/>
      <c r="R41" s="223"/>
      <c r="S41" s="223"/>
      <c r="T41" s="223"/>
      <c r="U41" s="225"/>
      <c r="V41" s="225"/>
      <c r="W41" s="225"/>
      <c r="X41" s="225"/>
      <c r="Y41" s="215"/>
      <c r="Z41" s="201"/>
      <c r="AA41" s="216"/>
      <c r="AB41" s="201"/>
      <c r="AC41" s="221"/>
      <c r="AD41" s="221"/>
      <c r="AE41" s="221"/>
      <c r="AF41" s="221"/>
      <c r="AG41" s="221"/>
      <c r="AH41" s="221"/>
      <c r="AI41" s="221"/>
      <c r="AJ41" s="215"/>
      <c r="AK41" s="201"/>
      <c r="AL41" s="216"/>
      <c r="AM41" s="201"/>
      <c r="AN41" s="221"/>
      <c r="AO41" s="221"/>
      <c r="AP41" s="221"/>
      <c r="AQ41" s="221"/>
      <c r="AR41" s="221"/>
      <c r="AS41" s="221"/>
      <c r="AT41" s="221"/>
      <c r="AU41" s="33"/>
      <c r="AV41" s="366" t="s">
        <v>37</v>
      </c>
      <c r="AW41" s="367"/>
      <c r="AX41" s="367"/>
      <c r="AY41" s="484"/>
      <c r="AZ41" s="484"/>
      <c r="BA41" s="367" t="s">
        <v>38</v>
      </c>
      <c r="BB41" s="367"/>
      <c r="BC41" s="367"/>
      <c r="BD41" s="476" t="e">
        <f>AX31/12/AVERAGE(W18:X23)</f>
        <v>#DIV/0!</v>
      </c>
      <c r="BE41" s="477"/>
      <c r="BF41" s="26"/>
      <c r="BG41" s="366" t="s">
        <v>37</v>
      </c>
      <c r="BH41" s="367"/>
      <c r="BI41" s="367"/>
      <c r="BJ41" s="484"/>
      <c r="BK41" s="484"/>
      <c r="BL41" s="367" t="s">
        <v>38</v>
      </c>
      <c r="BM41" s="367"/>
      <c r="BN41" s="367"/>
      <c r="BO41" s="476" t="e">
        <f>BI31/12/AVERAGE(W24:X28)</f>
        <v>#DIV/0!</v>
      </c>
      <c r="BP41" s="477"/>
    </row>
    <row r="42" spans="1:69" ht="12" customHeight="1">
      <c r="A42" s="217"/>
      <c r="B42" s="588" t="s">
        <v>130</v>
      </c>
      <c r="C42" s="579" t="str">
        <f>IF(支援効果集計!E21=0,"",支援効果集計!E21)</f>
        <v/>
      </c>
      <c r="D42" s="579"/>
      <c r="E42" s="579"/>
      <c r="F42" s="579"/>
      <c r="G42" s="579"/>
      <c r="H42" s="579"/>
      <c r="I42" s="579"/>
      <c r="J42" s="583" t="str">
        <f>IF(支援効果集計!H21=0,"",支援効果集計!H21)</f>
        <v/>
      </c>
      <c r="K42" s="584"/>
      <c r="L42" s="564">
        <v>3</v>
      </c>
      <c r="M42" s="564"/>
      <c r="N42" s="556" t="s">
        <v>132</v>
      </c>
      <c r="O42" s="218"/>
      <c r="P42" s="223"/>
      <c r="Q42" s="281" t="s">
        <v>150</v>
      </c>
      <c r="R42" s="572"/>
      <c r="S42" s="573"/>
      <c r="T42" s="573"/>
      <c r="U42" s="573"/>
      <c r="V42" s="573"/>
      <c r="W42" s="573"/>
      <c r="X42" s="573"/>
      <c r="Y42" s="573"/>
      <c r="Z42" s="573"/>
      <c r="AA42" s="573"/>
      <c r="AB42" s="573"/>
      <c r="AC42" s="573"/>
      <c r="AD42" s="574"/>
      <c r="AF42" s="221"/>
      <c r="AG42" s="221"/>
      <c r="AH42" s="221"/>
      <c r="AI42" s="221"/>
      <c r="AJ42" s="215"/>
      <c r="AK42" s="201"/>
      <c r="AL42" s="216"/>
      <c r="AM42" s="201"/>
      <c r="AN42" s="221"/>
      <c r="AO42" s="221"/>
      <c r="AP42" s="221"/>
      <c r="AQ42" s="221"/>
      <c r="AR42" s="221"/>
      <c r="AS42" s="221"/>
      <c r="AT42" s="221"/>
      <c r="AU42" s="33"/>
      <c r="AV42" s="366"/>
      <c r="AW42" s="367"/>
      <c r="AX42" s="367"/>
      <c r="AY42" s="484"/>
      <c r="AZ42" s="484"/>
      <c r="BA42" s="367"/>
      <c r="BB42" s="367"/>
      <c r="BC42" s="367"/>
      <c r="BD42" s="476"/>
      <c r="BE42" s="477"/>
      <c r="BF42" s="26"/>
      <c r="BG42" s="366"/>
      <c r="BH42" s="367"/>
      <c r="BI42" s="367"/>
      <c r="BJ42" s="484"/>
      <c r="BK42" s="484"/>
      <c r="BL42" s="367"/>
      <c r="BM42" s="367"/>
      <c r="BN42" s="367"/>
      <c r="BO42" s="476"/>
      <c r="BP42" s="477"/>
    </row>
    <row r="43" spans="1:69" ht="12" customHeight="1" thickBot="1">
      <c r="A43" s="217"/>
      <c r="B43" s="589"/>
      <c r="C43" s="580"/>
      <c r="D43" s="580"/>
      <c r="E43" s="580"/>
      <c r="F43" s="580"/>
      <c r="G43" s="580"/>
      <c r="H43" s="580"/>
      <c r="I43" s="580"/>
      <c r="J43" s="585"/>
      <c r="K43" s="586"/>
      <c r="L43" s="564"/>
      <c r="M43" s="564"/>
      <c r="N43" s="556"/>
      <c r="O43" s="218"/>
      <c r="P43" s="223"/>
      <c r="Q43" s="223"/>
      <c r="R43" s="575"/>
      <c r="S43" s="576"/>
      <c r="T43" s="576"/>
      <c r="U43" s="576"/>
      <c r="V43" s="576"/>
      <c r="W43" s="576"/>
      <c r="X43" s="576"/>
      <c r="Y43" s="576"/>
      <c r="Z43" s="576"/>
      <c r="AA43" s="576"/>
      <c r="AB43" s="576"/>
      <c r="AC43" s="576"/>
      <c r="AD43" s="577"/>
      <c r="AF43" s="221"/>
      <c r="AG43" s="221"/>
      <c r="AH43" s="221"/>
      <c r="AI43" s="221"/>
      <c r="AJ43" s="215"/>
      <c r="AK43" s="201"/>
      <c r="AL43" s="216"/>
      <c r="AM43" s="201"/>
      <c r="AN43" s="221"/>
      <c r="AO43" s="221"/>
      <c r="AP43" s="221"/>
      <c r="AQ43" s="221"/>
      <c r="AR43" s="221"/>
      <c r="AS43" s="221"/>
      <c r="AT43" s="221"/>
      <c r="AU43" s="33"/>
      <c r="AV43" s="366" t="s">
        <v>58</v>
      </c>
      <c r="AW43" s="367"/>
      <c r="AX43" s="367"/>
      <c r="AY43" s="367" t="e">
        <f ca="1">AY41-AY39</f>
        <v>#N/A</v>
      </c>
      <c r="AZ43" s="367"/>
      <c r="BA43" s="367" t="s">
        <v>39</v>
      </c>
      <c r="BB43" s="367"/>
      <c r="BC43" s="367"/>
      <c r="BD43" s="367" t="e">
        <f>BD41-BD39</f>
        <v>#DIV/0!</v>
      </c>
      <c r="BE43" s="488"/>
      <c r="BF43" s="24"/>
      <c r="BG43" s="366" t="s">
        <v>58</v>
      </c>
      <c r="BH43" s="367"/>
      <c r="BI43" s="367"/>
      <c r="BJ43" s="367" t="e">
        <f ca="1">BJ41-BJ39</f>
        <v>#N/A</v>
      </c>
      <c r="BK43" s="367"/>
      <c r="BL43" s="367" t="s">
        <v>39</v>
      </c>
      <c r="BM43" s="367"/>
      <c r="BN43" s="367"/>
      <c r="BO43" s="367" t="e">
        <f>BO41-BO39</f>
        <v>#DIV/0!</v>
      </c>
      <c r="BP43" s="488"/>
    </row>
    <row r="44" spans="1:69" ht="12" customHeight="1">
      <c r="A44" s="217"/>
      <c r="B44" s="222"/>
      <c r="C44" s="222"/>
      <c r="D44" s="222"/>
      <c r="E44" s="222"/>
      <c r="F44" s="223"/>
      <c r="G44" s="223"/>
      <c r="H44" s="223"/>
      <c r="I44" s="223"/>
      <c r="J44" s="223"/>
      <c r="K44" s="223"/>
      <c r="L44" s="217"/>
      <c r="M44" s="223"/>
      <c r="N44" s="223"/>
      <c r="O44" s="218"/>
      <c r="P44" s="223"/>
      <c r="Q44" s="223"/>
      <c r="R44" s="223"/>
      <c r="S44" s="223"/>
      <c r="T44" s="223"/>
      <c r="U44" s="220"/>
      <c r="V44" s="214"/>
      <c r="W44" s="226"/>
      <c r="X44" s="226"/>
      <c r="Y44" s="215"/>
      <c r="Z44" s="201"/>
      <c r="AA44" s="216"/>
      <c r="AB44" s="201"/>
      <c r="AC44" s="221"/>
      <c r="AD44" s="221"/>
      <c r="AE44" s="221"/>
      <c r="AF44" s="221"/>
      <c r="AG44" s="221"/>
      <c r="AH44" s="221"/>
      <c r="AI44" s="221"/>
      <c r="AJ44" s="215"/>
      <c r="AK44" s="201"/>
      <c r="AL44" s="216"/>
      <c r="AM44" s="201"/>
      <c r="AN44" s="221"/>
      <c r="AO44" s="221"/>
      <c r="AP44" s="221"/>
      <c r="AQ44" s="221"/>
      <c r="AR44" s="221"/>
      <c r="AS44" s="221"/>
      <c r="AT44" s="221"/>
      <c r="AU44" s="33"/>
      <c r="AV44" s="366"/>
      <c r="AW44" s="367"/>
      <c r="AX44" s="367"/>
      <c r="AY44" s="367"/>
      <c r="AZ44" s="367"/>
      <c r="BA44" s="367"/>
      <c r="BB44" s="367"/>
      <c r="BC44" s="367"/>
      <c r="BD44" s="367"/>
      <c r="BE44" s="488"/>
      <c r="BF44" s="24"/>
      <c r="BG44" s="366"/>
      <c r="BH44" s="367"/>
      <c r="BI44" s="367"/>
      <c r="BJ44" s="367"/>
      <c r="BK44" s="367"/>
      <c r="BL44" s="367"/>
      <c r="BM44" s="367"/>
      <c r="BN44" s="367"/>
      <c r="BO44" s="367"/>
      <c r="BP44" s="488"/>
    </row>
    <row r="45" spans="1:69" s="18" customFormat="1" ht="12" customHeight="1">
      <c r="A45" s="59"/>
      <c r="B45" s="35"/>
      <c r="C45" s="35"/>
      <c r="D45" s="35"/>
      <c r="L45" s="35"/>
      <c r="M45" s="59"/>
      <c r="N45" s="35"/>
      <c r="O45" s="35"/>
      <c r="P45" s="35"/>
      <c r="Q45" s="35"/>
      <c r="R45" s="35"/>
      <c r="S45" s="35"/>
      <c r="T45" s="35"/>
      <c r="U45" s="35"/>
      <c r="V45" s="35"/>
      <c r="W45" s="35"/>
      <c r="X45" s="35"/>
      <c r="Y45" s="215"/>
      <c r="Z45" s="201"/>
      <c r="AA45" s="216"/>
      <c r="AB45" s="201"/>
      <c r="AC45" s="221"/>
      <c r="AD45" s="221"/>
      <c r="AE45" s="221"/>
      <c r="AF45" s="221"/>
      <c r="AG45" s="221"/>
      <c r="AH45" s="221"/>
      <c r="AI45" s="221"/>
      <c r="AJ45" s="215"/>
      <c r="AK45" s="201"/>
      <c r="AL45" s="216"/>
      <c r="AM45" s="201"/>
      <c r="AN45" s="221"/>
      <c r="AO45" s="221"/>
      <c r="AP45" s="221"/>
      <c r="AQ45" s="221"/>
      <c r="AR45" s="221"/>
      <c r="AS45" s="221"/>
      <c r="AT45" s="221"/>
      <c r="AU45" s="33"/>
      <c r="AV45" s="368" t="s">
        <v>40</v>
      </c>
      <c r="AW45" s="367"/>
      <c r="AX45" s="367"/>
      <c r="AY45" s="367" t="e">
        <f ca="1">(AY41*AY47)-AX29</f>
        <v>#N/A</v>
      </c>
      <c r="AZ45" s="367"/>
      <c r="BA45" s="367" t="s">
        <v>41</v>
      </c>
      <c r="BB45" s="367"/>
      <c r="BC45" s="367"/>
      <c r="BD45" s="465" t="e">
        <f>AX31/BD41</f>
        <v>#DIV/0!</v>
      </c>
      <c r="BE45" s="489"/>
      <c r="BF45" s="27"/>
      <c r="BG45" s="368" t="s">
        <v>40</v>
      </c>
      <c r="BH45" s="367"/>
      <c r="BI45" s="367"/>
      <c r="BJ45" s="367" t="e">
        <f ca="1">(BJ41*BJ47)-BI29</f>
        <v>#N/A</v>
      </c>
      <c r="BK45" s="367"/>
      <c r="BL45" s="367" t="s">
        <v>41</v>
      </c>
      <c r="BM45" s="367"/>
      <c r="BN45" s="367"/>
      <c r="BO45" s="465" t="e">
        <f>BI31/BO41</f>
        <v>#DIV/0!</v>
      </c>
      <c r="BP45" s="489"/>
      <c r="BQ45" s="21"/>
    </row>
    <row r="46" spans="1:69" ht="12" customHeight="1" thickBot="1">
      <c r="A46" s="217"/>
      <c r="B46" s="201"/>
      <c r="C46" s="216"/>
      <c r="D46" s="220"/>
      <c r="L46" s="220"/>
      <c r="M46" s="217"/>
      <c r="N46" s="201"/>
      <c r="O46" s="216"/>
      <c r="P46" s="220"/>
      <c r="Q46" s="220"/>
      <c r="R46" s="220"/>
      <c r="S46" s="219"/>
      <c r="T46" s="201"/>
      <c r="U46" s="220"/>
      <c r="V46" s="214"/>
      <c r="W46" s="201"/>
      <c r="X46" s="220"/>
      <c r="Y46" s="215"/>
      <c r="Z46" s="201"/>
      <c r="AA46" s="216"/>
      <c r="AB46" s="201"/>
      <c r="AC46" s="221"/>
      <c r="AD46" s="221"/>
      <c r="AE46" s="221"/>
      <c r="AF46" s="221"/>
      <c r="AG46" s="221"/>
      <c r="AH46" s="221"/>
      <c r="AI46" s="221"/>
      <c r="AJ46" s="215"/>
      <c r="AK46" s="201"/>
      <c r="AL46" s="216"/>
      <c r="AM46" s="201"/>
      <c r="AN46" s="221"/>
      <c r="AO46" s="221"/>
      <c r="AP46" s="221"/>
      <c r="AQ46" s="221"/>
      <c r="AR46" s="221"/>
      <c r="AS46" s="221"/>
      <c r="AT46" s="221"/>
      <c r="AU46" s="33"/>
      <c r="AV46" s="369"/>
      <c r="AW46" s="370"/>
      <c r="AX46" s="370"/>
      <c r="AY46" s="370"/>
      <c r="AZ46" s="370"/>
      <c r="BA46" s="370"/>
      <c r="BB46" s="370"/>
      <c r="BC46" s="370"/>
      <c r="BD46" s="467"/>
      <c r="BE46" s="496"/>
      <c r="BF46" s="27"/>
      <c r="BG46" s="369"/>
      <c r="BH46" s="370"/>
      <c r="BI46" s="370"/>
      <c r="BJ46" s="370"/>
      <c r="BK46" s="370"/>
      <c r="BL46" s="370"/>
      <c r="BM46" s="370"/>
      <c r="BN46" s="370"/>
      <c r="BO46" s="467"/>
      <c r="BP46" s="496"/>
    </row>
    <row r="47" spans="1:69" ht="12" customHeight="1">
      <c r="A47" s="217"/>
      <c r="B47" s="201"/>
      <c r="C47" s="216"/>
      <c r="D47" s="220"/>
      <c r="L47" s="220"/>
      <c r="M47" s="217"/>
      <c r="N47" s="201"/>
      <c r="O47" s="216"/>
      <c r="P47" s="220"/>
      <c r="Q47" s="220"/>
      <c r="R47" s="220"/>
      <c r="S47" s="219"/>
      <c r="T47" s="201"/>
      <c r="U47" s="220"/>
      <c r="V47" s="214"/>
      <c r="W47" s="216"/>
      <c r="X47" s="220"/>
      <c r="Y47" s="215"/>
      <c r="Z47" s="201"/>
      <c r="AA47" s="216"/>
      <c r="AB47" s="201"/>
      <c r="AC47" s="221"/>
      <c r="AD47" s="221"/>
      <c r="AE47" s="221"/>
      <c r="AF47" s="221"/>
      <c r="AG47" s="221"/>
      <c r="AH47" s="221"/>
      <c r="AI47" s="221"/>
      <c r="AJ47" s="215"/>
      <c r="AK47" s="201"/>
      <c r="AL47" s="216"/>
      <c r="AM47" s="201"/>
      <c r="AN47" s="221"/>
      <c r="AO47" s="221"/>
      <c r="AP47" s="221"/>
      <c r="AQ47" s="221"/>
      <c r="AR47" s="221"/>
      <c r="AS47" s="221"/>
      <c r="AT47" s="221"/>
      <c r="AU47" s="33"/>
      <c r="AV47" s="429" t="s">
        <v>42</v>
      </c>
      <c r="AW47" s="418"/>
      <c r="AX47" s="418"/>
      <c r="AY47" s="418" t="e">
        <f ca="1">C31</f>
        <v>#N/A</v>
      </c>
      <c r="AZ47" s="418"/>
      <c r="BA47" s="418" t="s">
        <v>43</v>
      </c>
      <c r="BB47" s="418"/>
      <c r="BC47" s="418"/>
      <c r="BD47" s="491" t="e">
        <f ca="1">AY39*AY47*AY49*1.015</f>
        <v>#N/A</v>
      </c>
      <c r="BE47" s="492"/>
      <c r="BF47" s="28"/>
      <c r="BG47" s="429" t="s">
        <v>42</v>
      </c>
      <c r="BH47" s="418"/>
      <c r="BI47" s="418"/>
      <c r="BJ47" s="418" t="e">
        <f ca="1">C31</f>
        <v>#N/A</v>
      </c>
      <c r="BK47" s="418"/>
      <c r="BL47" s="418" t="s">
        <v>43</v>
      </c>
      <c r="BM47" s="418"/>
      <c r="BN47" s="418"/>
      <c r="BO47" s="491" t="e">
        <f ca="1">BJ39*BJ47*BJ49*1.015</f>
        <v>#N/A</v>
      </c>
      <c r="BP47" s="492"/>
    </row>
    <row r="48" spans="1:69" ht="12" customHeight="1">
      <c r="A48" s="217"/>
      <c r="B48" s="201"/>
      <c r="C48" s="216"/>
      <c r="D48" s="220"/>
      <c r="L48" s="220"/>
      <c r="M48" s="217"/>
      <c r="N48" s="201"/>
      <c r="O48" s="216"/>
      <c r="P48" s="220"/>
      <c r="Q48" s="220"/>
      <c r="R48" s="220"/>
      <c r="S48" s="219"/>
      <c r="T48" s="201"/>
      <c r="U48" s="220"/>
      <c r="V48" s="214"/>
      <c r="W48" s="216"/>
      <c r="X48" s="220"/>
      <c r="Y48" s="215"/>
      <c r="Z48" s="201"/>
      <c r="AA48" s="216"/>
      <c r="AB48" s="201"/>
      <c r="AC48" s="221"/>
      <c r="AD48" s="221"/>
      <c r="AE48" s="221"/>
      <c r="AF48" s="221"/>
      <c r="AG48" s="221"/>
      <c r="AH48" s="221"/>
      <c r="AI48" s="221"/>
      <c r="AJ48" s="215"/>
      <c r="AK48" s="201"/>
      <c r="AL48" s="216"/>
      <c r="AM48" s="201"/>
      <c r="AN48" s="221"/>
      <c r="AO48" s="221"/>
      <c r="AP48" s="221"/>
      <c r="AQ48" s="221"/>
      <c r="AR48" s="221"/>
      <c r="AS48" s="221"/>
      <c r="AT48" s="221"/>
      <c r="AU48" s="33"/>
      <c r="AV48" s="366"/>
      <c r="AW48" s="367"/>
      <c r="AX48" s="367"/>
      <c r="AY48" s="367"/>
      <c r="AZ48" s="367"/>
      <c r="BA48" s="367"/>
      <c r="BB48" s="367"/>
      <c r="BC48" s="367"/>
      <c r="BD48" s="493"/>
      <c r="BE48" s="494"/>
      <c r="BF48" s="28"/>
      <c r="BG48" s="366"/>
      <c r="BH48" s="367"/>
      <c r="BI48" s="367"/>
      <c r="BJ48" s="367"/>
      <c r="BK48" s="367"/>
      <c r="BL48" s="367"/>
      <c r="BM48" s="367"/>
      <c r="BN48" s="367"/>
      <c r="BO48" s="493"/>
      <c r="BP48" s="494"/>
    </row>
    <row r="49" spans="1:69" ht="12" customHeight="1">
      <c r="A49" s="217"/>
      <c r="B49" s="201"/>
      <c r="C49" s="216"/>
      <c r="D49" s="220"/>
      <c r="L49" s="220"/>
      <c r="M49" s="217"/>
      <c r="N49" s="201"/>
      <c r="O49" s="216"/>
      <c r="P49" s="220"/>
      <c r="Q49" s="220"/>
      <c r="R49" s="220"/>
      <c r="S49" s="219"/>
      <c r="T49" s="201"/>
      <c r="U49" s="220"/>
      <c r="V49" s="214"/>
      <c r="W49" s="216"/>
      <c r="X49" s="220"/>
      <c r="Y49" s="215"/>
      <c r="Z49" s="201"/>
      <c r="AA49" s="216"/>
      <c r="AB49" s="201"/>
      <c r="AC49" s="221"/>
      <c r="AD49" s="221"/>
      <c r="AE49" s="221"/>
      <c r="AF49" s="221"/>
      <c r="AG49" s="221"/>
      <c r="AH49" s="221"/>
      <c r="AI49" s="221"/>
      <c r="AJ49" s="215"/>
      <c r="AK49" s="201"/>
      <c r="AL49" s="216"/>
      <c r="AM49" s="201"/>
      <c r="AN49" s="221"/>
      <c r="AO49" s="221"/>
      <c r="AP49" s="221"/>
      <c r="AQ49" s="221"/>
      <c r="AR49" s="221"/>
      <c r="AS49" s="221"/>
      <c r="AT49" s="221"/>
      <c r="AU49" s="16"/>
      <c r="AV49" s="366" t="s">
        <v>44</v>
      </c>
      <c r="AW49" s="367"/>
      <c r="AX49" s="367"/>
      <c r="AY49" s="497">
        <v>14355</v>
      </c>
      <c r="AZ49" s="497"/>
      <c r="BA49" s="367" t="s">
        <v>60</v>
      </c>
      <c r="BB49" s="367"/>
      <c r="BC49" s="367"/>
      <c r="BD49" s="493" t="e">
        <f ca="1">AY41*AY47*AY51</f>
        <v>#N/A</v>
      </c>
      <c r="BE49" s="494"/>
      <c r="BF49" s="28"/>
      <c r="BG49" s="366" t="s">
        <v>44</v>
      </c>
      <c r="BH49" s="367"/>
      <c r="BI49" s="367"/>
      <c r="BJ49" s="497">
        <v>14355</v>
      </c>
      <c r="BK49" s="497"/>
      <c r="BL49" s="367" t="s">
        <v>60</v>
      </c>
      <c r="BM49" s="367"/>
      <c r="BN49" s="367"/>
      <c r="BO49" s="493" t="e">
        <f ca="1">BJ41*BJ47*BJ51</f>
        <v>#N/A</v>
      </c>
      <c r="BP49" s="494"/>
      <c r="BQ49" s="18"/>
    </row>
    <row r="50" spans="1:69" ht="12" customHeight="1">
      <c r="A50" s="217"/>
      <c r="B50" s="201"/>
      <c r="C50" s="216"/>
      <c r="D50" s="220"/>
      <c r="L50" s="220"/>
      <c r="M50" s="217"/>
      <c r="N50" s="201"/>
      <c r="O50" s="216"/>
      <c r="P50" s="220"/>
      <c r="Q50" s="220"/>
      <c r="R50" s="220"/>
      <c r="S50" s="219"/>
      <c r="T50" s="201"/>
      <c r="U50" s="220"/>
      <c r="V50" s="214"/>
      <c r="W50" s="216"/>
      <c r="X50" s="220"/>
      <c r="Y50" s="215"/>
      <c r="Z50" s="201"/>
      <c r="AA50" s="216"/>
      <c r="AB50" s="201"/>
      <c r="AC50" s="221"/>
      <c r="AD50" s="221"/>
      <c r="AE50" s="221"/>
      <c r="AF50" s="221"/>
      <c r="AG50" s="221"/>
      <c r="AH50" s="221"/>
      <c r="AI50" s="221"/>
      <c r="AJ50" s="215"/>
      <c r="AK50" s="201"/>
      <c r="AL50" s="216"/>
      <c r="AM50" s="201"/>
      <c r="AN50" s="221"/>
      <c r="AO50" s="221"/>
      <c r="AP50" s="221"/>
      <c r="AQ50" s="221"/>
      <c r="AR50" s="221"/>
      <c r="AS50" s="221"/>
      <c r="AT50" s="221"/>
      <c r="AU50" s="16"/>
      <c r="AV50" s="366"/>
      <c r="AW50" s="367"/>
      <c r="AX50" s="367"/>
      <c r="AY50" s="497"/>
      <c r="AZ50" s="497"/>
      <c r="BA50" s="367"/>
      <c r="BB50" s="367"/>
      <c r="BC50" s="367"/>
      <c r="BD50" s="493"/>
      <c r="BE50" s="494"/>
      <c r="BF50" s="28"/>
      <c r="BG50" s="366"/>
      <c r="BH50" s="367"/>
      <c r="BI50" s="367"/>
      <c r="BJ50" s="497"/>
      <c r="BK50" s="497"/>
      <c r="BL50" s="367"/>
      <c r="BM50" s="367"/>
      <c r="BN50" s="367"/>
      <c r="BO50" s="493"/>
      <c r="BP50" s="494"/>
    </row>
    <row r="51" spans="1:69" ht="12" customHeight="1">
      <c r="A51" s="217"/>
      <c r="B51" s="201"/>
      <c r="C51" s="216"/>
      <c r="D51" s="220"/>
      <c r="E51" s="220"/>
      <c r="F51" s="220"/>
      <c r="G51" s="219"/>
      <c r="H51" s="201"/>
      <c r="I51" s="220"/>
      <c r="J51" s="214"/>
      <c r="K51" s="216"/>
      <c r="L51" s="220"/>
      <c r="M51" s="217"/>
      <c r="N51" s="201"/>
      <c r="O51" s="216"/>
      <c r="P51" s="220"/>
      <c r="Q51" s="220"/>
      <c r="R51" s="220"/>
      <c r="S51" s="219"/>
      <c r="T51" s="201"/>
      <c r="U51" s="220"/>
      <c r="V51" s="214"/>
      <c r="W51" s="216"/>
      <c r="X51" s="220"/>
      <c r="Y51" s="215"/>
      <c r="Z51" s="201"/>
      <c r="AA51" s="216"/>
      <c r="AB51" s="201"/>
      <c r="AC51" s="221"/>
      <c r="AD51" s="221"/>
      <c r="AE51" s="221"/>
      <c r="AF51" s="221"/>
      <c r="AG51" s="221"/>
      <c r="AH51" s="221"/>
      <c r="AI51" s="221"/>
      <c r="AJ51" s="215"/>
      <c r="AK51" s="201"/>
      <c r="AL51" s="216"/>
      <c r="AM51" s="201"/>
      <c r="AN51" s="222"/>
      <c r="AO51" s="222"/>
      <c r="AP51" s="222"/>
      <c r="AQ51" s="222"/>
      <c r="AR51" s="222"/>
      <c r="AS51" s="222"/>
      <c r="AT51" s="222"/>
      <c r="AU51" s="16"/>
      <c r="AV51" s="366" t="s">
        <v>45</v>
      </c>
      <c r="AW51" s="367"/>
      <c r="AX51" s="367"/>
      <c r="AY51" s="497">
        <f>AY25</f>
        <v>14355</v>
      </c>
      <c r="AZ51" s="497"/>
      <c r="BA51" s="367" t="s">
        <v>59</v>
      </c>
      <c r="BB51" s="367"/>
      <c r="BC51" s="367"/>
      <c r="BD51" s="499" t="e">
        <f ca="1">BD49-BD47</f>
        <v>#N/A</v>
      </c>
      <c r="BE51" s="500"/>
      <c r="BF51" s="28"/>
      <c r="BG51" s="366" t="s">
        <v>45</v>
      </c>
      <c r="BH51" s="367"/>
      <c r="BI51" s="367"/>
      <c r="BJ51" s="497">
        <f>AY25</f>
        <v>14355</v>
      </c>
      <c r="BK51" s="497"/>
      <c r="BL51" s="367" t="s">
        <v>59</v>
      </c>
      <c r="BM51" s="367"/>
      <c r="BN51" s="367"/>
      <c r="BO51" s="499" t="e">
        <f ca="1">BO49-BO47</f>
        <v>#N/A</v>
      </c>
      <c r="BP51" s="500"/>
    </row>
    <row r="52" spans="1:69" ht="12" customHeight="1" thickBot="1">
      <c r="A52" s="217"/>
      <c r="B52" s="201"/>
      <c r="C52" s="216"/>
      <c r="D52" s="220"/>
      <c r="E52" s="220"/>
      <c r="F52" s="220"/>
      <c r="G52" s="219"/>
      <c r="H52" s="201"/>
      <c r="I52" s="220"/>
      <c r="J52" s="214"/>
      <c r="K52" s="216"/>
      <c r="L52" s="220"/>
      <c r="M52" s="217"/>
      <c r="N52" s="201"/>
      <c r="O52" s="216"/>
      <c r="P52" s="220"/>
      <c r="Q52" s="220"/>
      <c r="R52" s="220"/>
      <c r="S52" s="219"/>
      <c r="T52" s="201"/>
      <c r="U52" s="220"/>
      <c r="V52" s="214"/>
      <c r="W52" s="216"/>
      <c r="X52" s="220"/>
      <c r="Y52" s="215"/>
      <c r="Z52" s="201"/>
      <c r="AA52" s="216"/>
      <c r="AB52" s="201"/>
      <c r="AC52" s="227"/>
      <c r="AD52" s="227"/>
      <c r="AE52" s="227"/>
      <c r="AF52" s="227"/>
      <c r="AG52" s="227"/>
      <c r="AH52" s="227"/>
      <c r="AI52" s="227"/>
      <c r="AJ52" s="215"/>
      <c r="AK52" s="201"/>
      <c r="AL52" s="216"/>
      <c r="AM52" s="201"/>
      <c r="AN52" s="222"/>
      <c r="AO52" s="222"/>
      <c r="AP52" s="222"/>
      <c r="AQ52" s="222"/>
      <c r="AR52" s="222"/>
      <c r="AS52" s="222"/>
      <c r="AT52" s="222"/>
      <c r="AU52" s="16"/>
      <c r="AV52" s="471"/>
      <c r="AW52" s="469"/>
      <c r="AX52" s="469"/>
      <c r="AY52" s="498"/>
      <c r="AZ52" s="498"/>
      <c r="BA52" s="469"/>
      <c r="BB52" s="469"/>
      <c r="BC52" s="469"/>
      <c r="BD52" s="501"/>
      <c r="BE52" s="502"/>
      <c r="BF52" s="28"/>
      <c r="BG52" s="471"/>
      <c r="BH52" s="469"/>
      <c r="BI52" s="469"/>
      <c r="BJ52" s="498"/>
      <c r="BK52" s="498"/>
      <c r="BL52" s="469"/>
      <c r="BM52" s="469"/>
      <c r="BN52" s="469"/>
      <c r="BO52" s="501"/>
      <c r="BP52" s="502"/>
    </row>
    <row r="53" spans="1:69" ht="12" customHeight="1">
      <c r="A53" s="36"/>
      <c r="B53" s="220"/>
      <c r="C53" s="220"/>
      <c r="D53" s="220"/>
      <c r="E53" s="220"/>
      <c r="F53" s="220"/>
      <c r="G53" s="220"/>
      <c r="H53" s="220"/>
      <c r="I53" s="220"/>
      <c r="J53" s="220"/>
      <c r="K53" s="220"/>
      <c r="L53" s="220"/>
      <c r="M53" s="220"/>
      <c r="N53" s="220"/>
      <c r="O53" s="220"/>
      <c r="P53" s="220"/>
      <c r="Q53" s="220"/>
      <c r="R53" s="220"/>
      <c r="S53" s="36"/>
      <c r="T53" s="36"/>
      <c r="U53" s="36"/>
      <c r="V53" s="36"/>
      <c r="W53" s="229"/>
      <c r="X53" s="201"/>
      <c r="Y53" s="230"/>
      <c r="Z53" s="34"/>
      <c r="AA53" s="34"/>
      <c r="AB53" s="34"/>
      <c r="AC53" s="34"/>
      <c r="AD53" s="34"/>
      <c r="AE53" s="34"/>
      <c r="AF53" s="34"/>
      <c r="AG53" s="34"/>
      <c r="AH53" s="229"/>
      <c r="AI53" s="201"/>
      <c r="AJ53" s="230"/>
      <c r="AK53" s="34"/>
      <c r="AL53" s="34"/>
      <c r="AM53" s="34"/>
      <c r="AN53" s="34"/>
      <c r="AO53" s="34"/>
      <c r="AP53" s="34"/>
      <c r="AQ53" s="34"/>
      <c r="AR53" s="34"/>
      <c r="AS53" s="34"/>
      <c r="AT53" s="34"/>
      <c r="AU53" s="34"/>
      <c r="AV53" s="61"/>
      <c r="AW53" s="61"/>
      <c r="AX53" s="29"/>
      <c r="AY53" s="30"/>
      <c r="AZ53" s="30"/>
      <c r="BA53" s="24"/>
      <c r="BB53" s="24"/>
      <c r="BC53" s="24"/>
      <c r="BD53" s="28"/>
      <c r="BE53" s="28"/>
      <c r="BF53" s="39"/>
    </row>
    <row r="54" spans="1:69" ht="12" customHeight="1">
      <c r="A54" s="36"/>
      <c r="B54" s="37"/>
      <c r="C54" s="37"/>
      <c r="D54" s="37"/>
      <c r="E54" s="37"/>
      <c r="F54" s="37"/>
      <c r="G54" s="37"/>
      <c r="H54" s="37"/>
      <c r="I54" s="37"/>
      <c r="J54" s="37"/>
      <c r="K54" s="37"/>
      <c r="L54" s="37"/>
      <c r="M54" s="37"/>
      <c r="N54" s="37"/>
      <c r="O54" s="37"/>
      <c r="P54" s="37"/>
      <c r="Q54" s="37"/>
      <c r="R54" s="37"/>
      <c r="S54" s="38"/>
      <c r="T54" s="38"/>
      <c r="U54" s="38"/>
      <c r="V54" s="38"/>
      <c r="W54" s="38"/>
      <c r="X54" s="38"/>
      <c r="Y54" s="3"/>
      <c r="Z54" s="8"/>
      <c r="AA54" s="9"/>
      <c r="AB54" s="10"/>
      <c r="AC54" s="10"/>
      <c r="AD54" s="10"/>
      <c r="AE54" s="10"/>
      <c r="AF54" s="10"/>
      <c r="AG54" s="10"/>
      <c r="AH54" s="10"/>
      <c r="AI54" s="10"/>
      <c r="AJ54" s="3"/>
      <c r="AK54" s="8"/>
      <c r="AL54" s="9"/>
      <c r="AM54" s="10"/>
      <c r="AN54" s="10"/>
      <c r="AO54" s="10"/>
      <c r="AP54" s="10"/>
      <c r="AQ54" s="10"/>
      <c r="AR54" s="10"/>
      <c r="AS54" s="10"/>
      <c r="AT54" s="10"/>
      <c r="AU54" s="34"/>
      <c r="AV54" s="34"/>
      <c r="AW54" s="39"/>
      <c r="AX54" s="40"/>
      <c r="AY54" s="40"/>
      <c r="AZ54" s="30"/>
      <c r="BA54" s="24"/>
      <c r="BB54" s="24"/>
      <c r="BC54" s="24"/>
      <c r="BD54" s="28"/>
      <c r="BE54" s="28"/>
      <c r="BF54" s="39"/>
    </row>
    <row r="55" spans="1:69" ht="12" customHeight="1">
      <c r="A55" s="36"/>
      <c r="B55" s="37"/>
      <c r="C55" s="37"/>
      <c r="D55" s="37"/>
      <c r="E55" s="37"/>
      <c r="F55" s="37"/>
      <c r="G55" s="37"/>
      <c r="H55" s="37"/>
      <c r="I55" s="37"/>
      <c r="J55" s="37"/>
      <c r="K55" s="37"/>
      <c r="L55" s="37"/>
      <c r="M55" s="37"/>
      <c r="N55" s="37"/>
      <c r="O55" s="37"/>
      <c r="P55" s="37"/>
      <c r="Q55" s="37"/>
      <c r="R55" s="37"/>
      <c r="S55" s="38"/>
      <c r="T55" s="38"/>
      <c r="U55" s="38"/>
      <c r="V55" s="38"/>
      <c r="W55" s="38"/>
      <c r="X55" s="38"/>
      <c r="Y55" s="3"/>
      <c r="Z55" s="8"/>
      <c r="AA55" s="9"/>
      <c r="AB55" s="10"/>
      <c r="AC55" s="10"/>
      <c r="AD55" s="10"/>
      <c r="AE55" s="10"/>
      <c r="AF55" s="10"/>
      <c r="AG55" s="10"/>
      <c r="AH55" s="10"/>
      <c r="AI55" s="10"/>
      <c r="AJ55" s="3"/>
      <c r="AK55" s="8"/>
      <c r="AL55" s="9"/>
      <c r="AM55" s="10"/>
      <c r="AN55" s="10"/>
      <c r="AO55" s="10"/>
      <c r="AP55" s="10"/>
      <c r="AQ55" s="10"/>
      <c r="AR55" s="10"/>
      <c r="AS55" s="10"/>
      <c r="AT55" s="10"/>
      <c r="AU55" s="34"/>
      <c r="AV55" s="34"/>
      <c r="AW55" s="39"/>
      <c r="AX55" s="40"/>
      <c r="AY55" s="40"/>
      <c r="AZ55" s="30"/>
      <c r="BA55" s="24"/>
      <c r="BB55" s="24"/>
      <c r="BC55" s="24"/>
      <c r="BD55" s="28"/>
      <c r="BE55" s="28"/>
      <c r="BF55" s="39"/>
    </row>
    <row r="56" spans="1:69" ht="12" customHeight="1">
      <c r="A56" s="36"/>
      <c r="B56" s="37"/>
      <c r="C56" s="37"/>
      <c r="D56" s="37"/>
      <c r="E56" s="37"/>
      <c r="F56" s="37"/>
      <c r="G56" s="37"/>
      <c r="H56" s="37"/>
      <c r="I56" s="37"/>
      <c r="J56" s="37"/>
      <c r="K56" s="37"/>
      <c r="L56" s="37"/>
      <c r="M56" s="37"/>
      <c r="N56" s="37"/>
      <c r="O56" s="37"/>
      <c r="P56" s="37"/>
      <c r="Q56" s="37"/>
      <c r="R56" s="37"/>
      <c r="S56" s="38"/>
      <c r="T56" s="38"/>
      <c r="U56" s="38"/>
      <c r="V56" s="38"/>
      <c r="W56" s="38"/>
      <c r="X56" s="38"/>
      <c r="Y56" s="3"/>
      <c r="Z56" s="8"/>
      <c r="AA56" s="9"/>
      <c r="AB56" s="10"/>
      <c r="AC56" s="10"/>
      <c r="AD56" s="10"/>
      <c r="AE56" s="10"/>
      <c r="AF56" s="10"/>
      <c r="AG56" s="10"/>
      <c r="AH56" s="10"/>
      <c r="AI56" s="10"/>
      <c r="AJ56" s="3"/>
      <c r="AK56" s="8"/>
      <c r="AL56" s="9"/>
      <c r="AM56" s="10"/>
      <c r="AN56" s="10"/>
      <c r="AO56" s="10"/>
      <c r="AP56" s="10"/>
      <c r="AQ56" s="10"/>
      <c r="AR56" s="10"/>
      <c r="AS56" s="10"/>
      <c r="AT56" s="10"/>
      <c r="AU56" s="34"/>
      <c r="AV56" s="34"/>
      <c r="AW56" s="39"/>
      <c r="AX56" s="40"/>
      <c r="AY56" s="40"/>
      <c r="AZ56" s="30"/>
      <c r="BA56" s="24"/>
      <c r="BB56" s="24"/>
      <c r="BC56" s="24"/>
      <c r="BD56" s="28"/>
      <c r="BE56" s="28"/>
      <c r="BF56" s="39"/>
    </row>
    <row r="57" spans="1:69" ht="12" customHeight="1">
      <c r="A57" s="36"/>
      <c r="B57" s="37"/>
      <c r="C57" s="37"/>
      <c r="D57" s="37"/>
      <c r="E57" s="37"/>
      <c r="F57" s="37"/>
      <c r="G57" s="37"/>
      <c r="H57" s="37"/>
      <c r="I57" s="37"/>
      <c r="J57" s="37"/>
      <c r="K57" s="37"/>
      <c r="L57" s="37"/>
      <c r="M57" s="37"/>
      <c r="N57" s="37"/>
      <c r="O57" s="37"/>
      <c r="P57" s="37"/>
      <c r="Q57" s="37"/>
      <c r="R57" s="37"/>
      <c r="S57" s="38"/>
      <c r="T57" s="38"/>
      <c r="U57" s="38"/>
      <c r="V57" s="38"/>
      <c r="W57" s="38"/>
      <c r="X57" s="38"/>
      <c r="Y57" s="3"/>
      <c r="Z57" s="8"/>
      <c r="AA57" s="9"/>
      <c r="AB57" s="10"/>
      <c r="AC57" s="10"/>
      <c r="AD57" s="10"/>
      <c r="AE57" s="10"/>
      <c r="AF57" s="10"/>
      <c r="AG57" s="10"/>
      <c r="AH57" s="10"/>
      <c r="AI57" s="10"/>
      <c r="AJ57" s="3"/>
      <c r="AK57" s="8"/>
      <c r="AL57" s="9"/>
      <c r="AM57" s="10"/>
      <c r="AN57" s="10"/>
      <c r="AO57" s="10"/>
      <c r="AP57" s="10"/>
      <c r="AQ57" s="10"/>
      <c r="AR57" s="10"/>
      <c r="AS57" s="10"/>
      <c r="AT57" s="10"/>
      <c r="AU57" s="39"/>
      <c r="AV57" s="34"/>
      <c r="AW57" s="39"/>
      <c r="AX57" s="40"/>
      <c r="AY57" s="40"/>
      <c r="AZ57" s="30"/>
      <c r="BA57" s="24"/>
      <c r="BB57" s="24"/>
      <c r="BC57" s="24"/>
      <c r="BD57" s="28"/>
      <c r="BE57" s="28"/>
      <c r="BF57" s="39"/>
    </row>
    <row r="58" spans="1:69" ht="12" customHeight="1">
      <c r="A58" s="36"/>
      <c r="B58" s="37"/>
      <c r="C58" s="37"/>
      <c r="D58" s="37"/>
      <c r="E58" s="37"/>
      <c r="F58" s="37"/>
      <c r="G58" s="37"/>
      <c r="H58" s="37"/>
      <c r="I58" s="37"/>
      <c r="J58" s="37"/>
      <c r="K58" s="37"/>
      <c r="L58" s="37"/>
      <c r="M58" s="37"/>
      <c r="N58" s="37"/>
      <c r="O58" s="37"/>
      <c r="P58" s="37"/>
      <c r="Q58" s="37"/>
      <c r="R58" s="37"/>
      <c r="S58" s="38"/>
      <c r="T58" s="38"/>
      <c r="U58" s="38"/>
      <c r="V58" s="38"/>
      <c r="W58" s="38"/>
      <c r="X58" s="38"/>
      <c r="Y58" s="3"/>
      <c r="Z58" s="8"/>
      <c r="AA58" s="9"/>
      <c r="AB58" s="10"/>
      <c r="AC58" s="10"/>
      <c r="AD58" s="10"/>
      <c r="AE58" s="10"/>
      <c r="AF58" s="10"/>
      <c r="AG58" s="10"/>
      <c r="AH58" s="10"/>
      <c r="AI58" s="10"/>
      <c r="AJ58" s="3"/>
      <c r="AK58" s="8"/>
      <c r="AL58" s="9"/>
      <c r="AM58" s="10"/>
      <c r="AN58" s="10"/>
      <c r="AO58" s="10"/>
      <c r="AP58" s="10"/>
      <c r="AQ58" s="10"/>
      <c r="AR58" s="10"/>
      <c r="AS58" s="10"/>
      <c r="AT58" s="10"/>
      <c r="AU58" s="34"/>
      <c r="AV58" s="34"/>
      <c r="AW58" s="39"/>
      <c r="AX58" s="40"/>
      <c r="AY58" s="40"/>
      <c r="AZ58" s="30"/>
      <c r="BA58" s="24"/>
      <c r="BB58" s="24"/>
      <c r="BC58" s="24"/>
      <c r="BD58" s="28"/>
      <c r="BE58" s="28"/>
      <c r="BF58" s="39"/>
    </row>
    <row r="59" spans="1:69" ht="12" customHeight="1">
      <c r="A59" s="36"/>
      <c r="B59" s="37"/>
      <c r="C59" s="37"/>
      <c r="D59" s="37"/>
      <c r="E59" s="37"/>
      <c r="F59" s="37"/>
      <c r="G59" s="37"/>
      <c r="H59" s="37"/>
      <c r="I59" s="37"/>
      <c r="J59" s="37"/>
      <c r="K59" s="37"/>
      <c r="L59" s="37"/>
      <c r="M59" s="37"/>
      <c r="N59" s="37"/>
      <c r="O59" s="37"/>
      <c r="P59" s="37"/>
      <c r="Q59" s="37"/>
      <c r="R59" s="37"/>
      <c r="S59" s="38"/>
      <c r="T59" s="38"/>
      <c r="U59" s="38"/>
      <c r="V59" s="38"/>
      <c r="W59" s="38"/>
      <c r="X59" s="38"/>
      <c r="Y59" s="3"/>
      <c r="Z59" s="8"/>
      <c r="AA59" s="9"/>
      <c r="AB59" s="10"/>
      <c r="AC59" s="10"/>
      <c r="AD59" s="10"/>
      <c r="AE59" s="10"/>
      <c r="AF59" s="10"/>
      <c r="AG59" s="10"/>
      <c r="AH59" s="10"/>
      <c r="AI59" s="10"/>
      <c r="AJ59" s="3"/>
      <c r="AK59" s="8"/>
      <c r="AL59" s="9"/>
      <c r="AM59" s="10"/>
      <c r="AN59" s="10"/>
      <c r="AO59" s="10"/>
      <c r="AP59" s="10"/>
      <c r="AQ59" s="10"/>
      <c r="AR59" s="10"/>
      <c r="AS59" s="10"/>
      <c r="AT59" s="10"/>
      <c r="AU59" s="34"/>
      <c r="AV59" s="34"/>
      <c r="AW59" s="39"/>
      <c r="AX59" s="40"/>
      <c r="AY59" s="40"/>
      <c r="AZ59" s="30"/>
      <c r="BA59" s="24"/>
      <c r="BB59" s="24"/>
      <c r="BC59" s="24"/>
      <c r="BD59" s="28"/>
      <c r="BE59" s="28"/>
      <c r="BF59" s="39"/>
    </row>
    <row r="60" spans="1:69" ht="12" customHeight="1">
      <c r="A60" s="36"/>
      <c r="B60" s="37"/>
      <c r="C60" s="37"/>
      <c r="D60" s="37"/>
      <c r="E60" s="37"/>
      <c r="F60" s="37"/>
      <c r="G60" s="37"/>
      <c r="H60" s="37"/>
      <c r="I60" s="37"/>
      <c r="J60" s="37"/>
      <c r="K60" s="37"/>
      <c r="L60" s="37"/>
      <c r="M60" s="37"/>
      <c r="N60" s="37"/>
      <c r="O60" s="37"/>
      <c r="P60" s="37"/>
      <c r="Q60" s="37"/>
      <c r="R60" s="37"/>
      <c r="S60" s="38"/>
      <c r="T60" s="38"/>
      <c r="U60" s="38"/>
      <c r="V60" s="38"/>
      <c r="W60" s="38"/>
      <c r="X60" s="38"/>
      <c r="Y60" s="3"/>
      <c r="Z60" s="8"/>
      <c r="AA60" s="9"/>
      <c r="AB60" s="10"/>
      <c r="AC60" s="10"/>
      <c r="AD60" s="10"/>
      <c r="AE60" s="10"/>
      <c r="AF60" s="10"/>
      <c r="AG60" s="10"/>
      <c r="AH60" s="10"/>
      <c r="AI60" s="10"/>
      <c r="AJ60" s="3"/>
      <c r="AK60" s="8"/>
      <c r="AL60" s="9"/>
      <c r="AM60" s="10"/>
      <c r="AN60" s="10"/>
      <c r="AO60" s="10"/>
      <c r="AP60" s="10"/>
      <c r="AQ60" s="10"/>
      <c r="AR60" s="10"/>
      <c r="AS60" s="10"/>
      <c r="AT60" s="10"/>
      <c r="AU60" s="34"/>
      <c r="AV60" s="34"/>
      <c r="AW60" s="39"/>
      <c r="AX60" s="40"/>
      <c r="AY60" s="40"/>
      <c r="AZ60" s="30"/>
      <c r="BA60" s="24"/>
      <c r="BB60" s="24"/>
      <c r="BC60" s="24"/>
      <c r="BD60" s="28"/>
      <c r="BE60" s="28"/>
      <c r="BF60" s="39"/>
    </row>
    <row r="61" spans="1:69" ht="12" customHeight="1">
      <c r="A61" s="36"/>
      <c r="B61" s="37"/>
      <c r="C61" s="37"/>
      <c r="D61" s="37"/>
      <c r="E61" s="37"/>
      <c r="F61" s="37"/>
      <c r="G61" s="37"/>
      <c r="H61" s="37"/>
      <c r="I61" s="37"/>
      <c r="J61" s="37"/>
      <c r="K61" s="37"/>
      <c r="L61" s="37"/>
      <c r="M61" s="37"/>
      <c r="N61" s="37"/>
      <c r="O61" s="37"/>
      <c r="P61" s="37"/>
      <c r="Q61" s="37"/>
      <c r="R61" s="37"/>
      <c r="S61" s="38"/>
      <c r="T61" s="38"/>
      <c r="U61" s="38"/>
      <c r="V61" s="38"/>
      <c r="W61" s="38"/>
      <c r="X61" s="38"/>
      <c r="Y61" s="3"/>
      <c r="Z61" s="8"/>
      <c r="AA61" s="9"/>
      <c r="AB61" s="10"/>
      <c r="AC61" s="10"/>
      <c r="AD61" s="10"/>
      <c r="AE61" s="10"/>
      <c r="AF61" s="10"/>
      <c r="AG61" s="10"/>
      <c r="AH61" s="10"/>
      <c r="AI61" s="10"/>
      <c r="AJ61" s="3"/>
      <c r="AK61" s="8"/>
      <c r="AL61" s="9"/>
      <c r="AM61" s="10"/>
      <c r="AN61" s="10"/>
      <c r="AO61" s="10"/>
      <c r="AP61" s="10"/>
      <c r="AQ61" s="10"/>
      <c r="AR61" s="10"/>
      <c r="AS61" s="10"/>
      <c r="AT61" s="10"/>
      <c r="AU61" s="34"/>
      <c r="AV61" s="34"/>
      <c r="AW61" s="39"/>
      <c r="AX61" s="40"/>
      <c r="AY61" s="40"/>
      <c r="AZ61" s="30"/>
      <c r="BA61" s="24"/>
      <c r="BB61" s="24"/>
      <c r="BC61" s="24"/>
      <c r="BD61" s="28"/>
      <c r="BE61" s="28"/>
      <c r="BF61" s="39"/>
    </row>
    <row r="62" spans="1:69" ht="12" customHeight="1">
      <c r="A62" s="36"/>
      <c r="B62" s="37"/>
      <c r="C62" s="37"/>
      <c r="D62" s="37"/>
      <c r="E62" s="37"/>
      <c r="F62" s="37"/>
      <c r="G62" s="37"/>
      <c r="H62" s="37"/>
      <c r="I62" s="37"/>
      <c r="J62" s="37"/>
      <c r="K62" s="37"/>
      <c r="L62" s="37"/>
      <c r="M62" s="37"/>
      <c r="N62" s="37"/>
      <c r="O62" s="37"/>
      <c r="P62" s="37"/>
      <c r="Q62" s="37"/>
      <c r="R62" s="37"/>
      <c r="S62" s="38"/>
      <c r="T62" s="38"/>
      <c r="U62" s="38"/>
      <c r="V62" s="38"/>
      <c r="W62" s="38"/>
      <c r="X62" s="38"/>
      <c r="Y62" s="3"/>
      <c r="Z62" s="8"/>
      <c r="AA62" s="9"/>
      <c r="AB62" s="10"/>
      <c r="AC62" s="10"/>
      <c r="AD62" s="10"/>
      <c r="AE62" s="10"/>
      <c r="AF62" s="10"/>
      <c r="AG62" s="10"/>
      <c r="AH62" s="10"/>
      <c r="AI62" s="10"/>
      <c r="AJ62" s="3"/>
      <c r="AK62" s="8"/>
      <c r="AL62" s="9"/>
      <c r="AM62" s="10"/>
      <c r="AN62" s="10"/>
      <c r="AO62" s="10"/>
      <c r="AP62" s="10"/>
      <c r="AQ62" s="10"/>
      <c r="AR62" s="10"/>
      <c r="AS62" s="10"/>
      <c r="AT62" s="10"/>
      <c r="AU62" s="34"/>
      <c r="AV62" s="34"/>
      <c r="AW62" s="39"/>
      <c r="AX62" s="40"/>
      <c r="AY62" s="40"/>
      <c r="AZ62" s="30"/>
      <c r="BA62" s="24"/>
      <c r="BB62" s="24"/>
      <c r="BC62" s="24"/>
      <c r="BD62" s="28"/>
      <c r="BE62" s="28"/>
      <c r="BF62" s="39"/>
    </row>
    <row r="63" spans="1:69" ht="12" customHeight="1">
      <c r="A63" s="36"/>
      <c r="B63" s="37"/>
      <c r="C63" s="37"/>
      <c r="D63" s="37"/>
      <c r="E63" s="37"/>
      <c r="F63" s="37"/>
      <c r="G63" s="37"/>
      <c r="H63" s="37"/>
      <c r="I63" s="37"/>
      <c r="J63" s="37"/>
      <c r="K63" s="37"/>
      <c r="L63" s="37"/>
      <c r="M63" s="37"/>
      <c r="N63" s="37"/>
      <c r="O63" s="37"/>
      <c r="P63" s="37"/>
      <c r="Q63" s="37"/>
      <c r="R63" s="37"/>
      <c r="S63" s="38"/>
      <c r="T63" s="38"/>
      <c r="U63" s="38"/>
      <c r="V63" s="38"/>
      <c r="W63" s="38"/>
      <c r="X63" s="38"/>
      <c r="Y63" s="3"/>
      <c r="Z63" s="8"/>
      <c r="AA63" s="9"/>
      <c r="AB63" s="10"/>
      <c r="AC63" s="10"/>
      <c r="AD63" s="10"/>
      <c r="AE63" s="10"/>
      <c r="AF63" s="10"/>
      <c r="AG63" s="10"/>
      <c r="AH63" s="10"/>
      <c r="AI63" s="10"/>
      <c r="AJ63" s="3"/>
      <c r="AK63" s="8"/>
      <c r="AL63" s="9"/>
      <c r="AM63" s="10"/>
      <c r="AN63" s="10"/>
      <c r="AO63" s="10"/>
      <c r="AP63" s="10"/>
      <c r="AQ63" s="10"/>
      <c r="AR63" s="10"/>
      <c r="AS63" s="10"/>
      <c r="AT63" s="10"/>
      <c r="AU63" s="34"/>
      <c r="AV63" s="34"/>
      <c r="AW63" s="39"/>
      <c r="AX63" s="40"/>
      <c r="AY63" s="40"/>
      <c r="AZ63" s="30"/>
      <c r="BA63" s="24"/>
      <c r="BB63" s="24"/>
      <c r="BC63" s="24"/>
      <c r="BD63" s="28"/>
      <c r="BE63" s="28"/>
      <c r="BF63" s="39"/>
    </row>
    <row r="64" spans="1:69" ht="12" customHeight="1">
      <c r="A64" s="36"/>
      <c r="B64" s="37"/>
      <c r="C64" s="37"/>
      <c r="D64" s="37"/>
      <c r="E64" s="37"/>
      <c r="F64" s="37"/>
      <c r="G64" s="37"/>
      <c r="H64" s="37"/>
      <c r="I64" s="37"/>
      <c r="J64" s="37"/>
      <c r="K64" s="37"/>
      <c r="L64" s="37"/>
      <c r="M64" s="37"/>
      <c r="N64" s="37"/>
      <c r="O64" s="37"/>
      <c r="P64" s="37"/>
      <c r="Q64" s="37"/>
      <c r="R64" s="37"/>
      <c r="S64" s="38"/>
      <c r="T64" s="38"/>
      <c r="U64" s="38"/>
      <c r="V64" s="38"/>
      <c r="W64" s="38"/>
      <c r="X64" s="38"/>
      <c r="Y64" s="3"/>
      <c r="Z64" s="8"/>
      <c r="AA64" s="9"/>
      <c r="AB64" s="10"/>
      <c r="AC64" s="10"/>
      <c r="AD64" s="10"/>
      <c r="AE64" s="10"/>
      <c r="AF64" s="10"/>
      <c r="AG64" s="10"/>
      <c r="AH64" s="10"/>
      <c r="AI64" s="10"/>
      <c r="AJ64" s="3"/>
      <c r="AK64" s="8"/>
      <c r="AL64" s="9"/>
      <c r="AM64" s="10"/>
      <c r="AN64" s="10"/>
      <c r="AO64" s="10"/>
      <c r="AP64" s="10"/>
      <c r="AQ64" s="10"/>
      <c r="AR64" s="10"/>
      <c r="AS64" s="10"/>
      <c r="AT64" s="10"/>
      <c r="AU64" s="34"/>
      <c r="AV64" s="34"/>
      <c r="AW64" s="39"/>
      <c r="AX64" s="40"/>
      <c r="AY64" s="40"/>
      <c r="AZ64" s="30"/>
      <c r="BA64" s="24"/>
      <c r="BB64" s="24"/>
      <c r="BC64" s="24"/>
      <c r="BD64" s="28"/>
      <c r="BE64" s="28"/>
      <c r="BF64" s="39"/>
    </row>
    <row r="65" spans="1:58" ht="12" customHeight="1">
      <c r="A65" s="36"/>
      <c r="B65" s="37"/>
      <c r="C65" s="37"/>
      <c r="D65" s="37"/>
      <c r="E65" s="37"/>
      <c r="F65" s="37"/>
      <c r="G65" s="37"/>
      <c r="H65" s="37"/>
      <c r="I65" s="37"/>
      <c r="J65" s="37"/>
      <c r="K65" s="37"/>
      <c r="L65" s="37"/>
      <c r="M65" s="37"/>
      <c r="N65" s="37"/>
      <c r="O65" s="37"/>
      <c r="P65" s="37"/>
      <c r="Q65" s="37"/>
      <c r="R65" s="37"/>
      <c r="S65" s="38"/>
      <c r="T65" s="38"/>
      <c r="U65" s="38"/>
      <c r="V65" s="38"/>
      <c r="W65" s="38"/>
      <c r="X65" s="38"/>
      <c r="Y65" s="3"/>
      <c r="Z65" s="8"/>
      <c r="AA65" s="9"/>
      <c r="AB65" s="10"/>
      <c r="AC65" s="10"/>
      <c r="AD65" s="10"/>
      <c r="AE65" s="10"/>
      <c r="AF65" s="10"/>
      <c r="AG65" s="10"/>
      <c r="AH65" s="10"/>
      <c r="AI65" s="10"/>
      <c r="AJ65" s="3"/>
      <c r="AK65" s="8"/>
      <c r="AL65" s="9"/>
      <c r="AM65" s="10"/>
      <c r="AN65" s="10"/>
      <c r="AO65" s="10"/>
      <c r="AP65" s="10"/>
      <c r="AQ65" s="10"/>
      <c r="AR65" s="10"/>
      <c r="AS65" s="10"/>
      <c r="AT65" s="10"/>
      <c r="AU65" s="34"/>
      <c r="AV65" s="34"/>
      <c r="AW65" s="39"/>
      <c r="AX65" s="40"/>
      <c r="AY65" s="40"/>
      <c r="AZ65" s="30"/>
      <c r="BA65" s="24"/>
      <c r="BB65" s="24"/>
      <c r="BC65" s="24"/>
      <c r="BD65" s="28"/>
      <c r="BE65" s="28"/>
      <c r="BF65" s="39"/>
    </row>
    <row r="66" spans="1:58" ht="12" customHeight="1">
      <c r="A66" s="36"/>
      <c r="B66" s="37"/>
      <c r="C66" s="37"/>
      <c r="D66" s="37"/>
      <c r="E66" s="37"/>
      <c r="F66" s="37"/>
      <c r="G66" s="37"/>
      <c r="H66" s="37"/>
      <c r="I66" s="37"/>
      <c r="J66" s="37"/>
      <c r="K66" s="37"/>
      <c r="L66" s="37"/>
      <c r="M66" s="37"/>
      <c r="N66" s="37"/>
      <c r="O66" s="37"/>
      <c r="P66" s="37"/>
      <c r="Q66" s="37"/>
      <c r="R66" s="37"/>
      <c r="S66" s="38"/>
      <c r="T66" s="38"/>
      <c r="U66" s="38"/>
      <c r="V66" s="38"/>
      <c r="W66" s="38"/>
      <c r="X66" s="38"/>
      <c r="Y66" s="3"/>
      <c r="Z66" s="8"/>
      <c r="AA66" s="9"/>
      <c r="AB66" s="10"/>
      <c r="AC66" s="10"/>
      <c r="AD66" s="10"/>
      <c r="AE66" s="10"/>
      <c r="AF66" s="10"/>
      <c r="AG66" s="10"/>
      <c r="AH66" s="10"/>
      <c r="AI66" s="10"/>
      <c r="AJ66" s="3"/>
      <c r="AK66" s="8"/>
      <c r="AL66" s="9"/>
      <c r="AM66" s="10"/>
      <c r="AN66" s="10"/>
      <c r="AO66" s="10"/>
      <c r="AP66" s="10"/>
      <c r="AQ66" s="10"/>
      <c r="AR66" s="10"/>
      <c r="AS66" s="10"/>
      <c r="AT66" s="10"/>
      <c r="AU66" s="34"/>
      <c r="AV66" s="34"/>
      <c r="AW66" s="39"/>
      <c r="AX66" s="40"/>
      <c r="AY66" s="40"/>
      <c r="AZ66" s="30"/>
      <c r="BA66" s="24"/>
      <c r="BB66" s="24"/>
      <c r="BC66" s="24"/>
      <c r="BD66" s="28"/>
      <c r="BE66" s="28"/>
      <c r="BF66" s="39"/>
    </row>
    <row r="67" spans="1:58" ht="12" customHeight="1">
      <c r="A67" s="36"/>
      <c r="B67" s="37"/>
      <c r="C67" s="37"/>
      <c r="D67" s="37"/>
      <c r="E67" s="37"/>
      <c r="F67" s="37"/>
      <c r="G67" s="37"/>
      <c r="H67" s="37"/>
      <c r="I67" s="37"/>
      <c r="J67" s="37"/>
      <c r="K67" s="37"/>
      <c r="L67" s="37"/>
      <c r="M67" s="37"/>
      <c r="N67" s="37"/>
      <c r="O67" s="37"/>
      <c r="P67" s="37"/>
      <c r="Q67" s="37"/>
      <c r="R67" s="37"/>
      <c r="S67" s="38"/>
      <c r="T67" s="38"/>
      <c r="U67" s="38"/>
      <c r="V67" s="38"/>
      <c r="W67" s="38"/>
      <c r="X67" s="38"/>
      <c r="Y67" s="3"/>
      <c r="Z67" s="8"/>
      <c r="AA67" s="9"/>
      <c r="AB67" s="10"/>
      <c r="AC67" s="10"/>
      <c r="AD67" s="10"/>
      <c r="AE67" s="10"/>
      <c r="AF67" s="10"/>
      <c r="AG67" s="10"/>
      <c r="AH67" s="10"/>
      <c r="AI67" s="10"/>
      <c r="AJ67" s="3"/>
      <c r="AK67" s="8"/>
      <c r="AL67" s="9"/>
      <c r="AM67" s="10"/>
      <c r="AN67" s="10"/>
      <c r="AO67" s="10"/>
      <c r="AP67" s="10"/>
      <c r="AQ67" s="10"/>
      <c r="AR67" s="10"/>
      <c r="AS67" s="10"/>
      <c r="AT67" s="10"/>
      <c r="AU67" s="34"/>
      <c r="AV67" s="34"/>
      <c r="AW67" s="39"/>
      <c r="AX67" s="40"/>
      <c r="AY67" s="40"/>
      <c r="AZ67" s="30"/>
      <c r="BA67" s="24"/>
      <c r="BB67" s="24"/>
      <c r="BC67" s="24"/>
      <c r="BD67" s="28"/>
      <c r="BE67" s="28"/>
      <c r="BF67" s="39"/>
    </row>
    <row r="68" spans="1:58" ht="12" customHeight="1">
      <c r="A68" s="36"/>
      <c r="B68" s="37"/>
      <c r="C68" s="37"/>
      <c r="D68" s="37"/>
      <c r="E68" s="37"/>
      <c r="F68" s="37"/>
      <c r="G68" s="37"/>
      <c r="H68" s="37"/>
      <c r="I68" s="37"/>
      <c r="J68" s="37"/>
      <c r="K68" s="37"/>
      <c r="L68" s="37"/>
      <c r="M68" s="37"/>
      <c r="N68" s="37"/>
      <c r="O68" s="37"/>
      <c r="P68" s="37"/>
      <c r="Q68" s="37"/>
      <c r="R68" s="37"/>
      <c r="S68" s="38"/>
      <c r="T68" s="38"/>
      <c r="U68" s="38"/>
      <c r="V68" s="38"/>
      <c r="W68" s="38"/>
      <c r="X68" s="38"/>
      <c r="Y68" s="3"/>
      <c r="Z68" s="8"/>
      <c r="AA68" s="9"/>
      <c r="AB68" s="10"/>
      <c r="AC68" s="10"/>
      <c r="AD68" s="10"/>
      <c r="AE68" s="10"/>
      <c r="AF68" s="10"/>
      <c r="AG68" s="10"/>
      <c r="AH68" s="10"/>
      <c r="AI68" s="10"/>
      <c r="AJ68" s="3"/>
      <c r="AK68" s="8"/>
      <c r="AL68" s="9"/>
      <c r="AM68" s="10"/>
      <c r="AN68" s="10"/>
      <c r="AO68" s="10"/>
      <c r="AP68" s="10"/>
      <c r="AQ68" s="10"/>
      <c r="AR68" s="10"/>
      <c r="AS68" s="10"/>
      <c r="AT68" s="10"/>
      <c r="AU68" s="34"/>
      <c r="AV68" s="34"/>
      <c r="AW68" s="39"/>
      <c r="AX68" s="40"/>
      <c r="AY68" s="40"/>
      <c r="AZ68" s="30"/>
      <c r="BA68" s="24"/>
      <c r="BB68" s="24"/>
      <c r="BC68" s="24"/>
      <c r="BD68" s="28"/>
      <c r="BE68" s="28"/>
      <c r="BF68" s="39"/>
    </row>
    <row r="69" spans="1:58" ht="12" customHeight="1">
      <c r="A69" s="36"/>
      <c r="B69" s="37"/>
      <c r="C69" s="37"/>
      <c r="D69" s="37"/>
      <c r="E69" s="37"/>
      <c r="F69" s="37"/>
      <c r="G69" s="37"/>
      <c r="H69" s="37"/>
      <c r="I69" s="37"/>
      <c r="J69" s="37"/>
      <c r="K69" s="37"/>
      <c r="L69" s="37"/>
      <c r="M69" s="37"/>
      <c r="N69" s="37"/>
      <c r="O69" s="37"/>
      <c r="P69" s="37"/>
      <c r="Q69" s="37"/>
      <c r="R69" s="37"/>
      <c r="S69" s="38"/>
      <c r="T69" s="38"/>
      <c r="U69" s="38"/>
      <c r="V69" s="38"/>
      <c r="W69" s="38"/>
      <c r="X69" s="38"/>
      <c r="Y69" s="3"/>
      <c r="Z69" s="8"/>
      <c r="AA69" s="9"/>
      <c r="AB69" s="10"/>
      <c r="AC69" s="10"/>
      <c r="AD69" s="10"/>
      <c r="AE69" s="10"/>
      <c r="AF69" s="10"/>
      <c r="AG69" s="10"/>
      <c r="AH69" s="10"/>
      <c r="AI69" s="10"/>
      <c r="AJ69" s="3"/>
      <c r="AK69" s="8"/>
      <c r="AL69" s="9"/>
      <c r="AM69" s="10"/>
      <c r="AN69" s="10"/>
      <c r="AO69" s="10"/>
      <c r="AP69" s="10"/>
      <c r="AQ69" s="10"/>
      <c r="AR69" s="10"/>
      <c r="AS69" s="10"/>
      <c r="AT69" s="10"/>
      <c r="AU69" s="34"/>
      <c r="AV69" s="34"/>
      <c r="AW69" s="39"/>
      <c r="AX69" s="40"/>
      <c r="AY69" s="40"/>
      <c r="AZ69" s="30"/>
      <c r="BA69" s="24"/>
      <c r="BB69" s="24"/>
      <c r="BC69" s="24"/>
      <c r="BD69" s="28"/>
      <c r="BE69" s="28"/>
      <c r="BF69" s="39"/>
    </row>
    <row r="70" spans="1:58" ht="12" customHeight="1">
      <c r="A70" s="36"/>
      <c r="B70" s="37"/>
      <c r="C70" s="37"/>
      <c r="D70" s="37"/>
      <c r="E70" s="37"/>
      <c r="F70" s="37"/>
      <c r="G70" s="37"/>
      <c r="H70" s="37"/>
      <c r="I70" s="37"/>
      <c r="J70" s="37"/>
      <c r="K70" s="37"/>
      <c r="L70" s="37"/>
      <c r="M70" s="37"/>
      <c r="N70" s="37"/>
      <c r="O70" s="37"/>
      <c r="P70" s="37"/>
      <c r="Q70" s="37"/>
      <c r="R70" s="37"/>
      <c r="S70" s="38"/>
      <c r="T70" s="38"/>
      <c r="U70" s="38"/>
      <c r="V70" s="38"/>
      <c r="W70" s="38"/>
      <c r="X70" s="38"/>
      <c r="Y70" s="3"/>
      <c r="Z70" s="8"/>
      <c r="AA70" s="9"/>
      <c r="AB70" s="10"/>
      <c r="AC70" s="10"/>
      <c r="AD70" s="10"/>
      <c r="AE70" s="10"/>
      <c r="AF70" s="10"/>
      <c r="AG70" s="10"/>
      <c r="AH70" s="10"/>
      <c r="AI70" s="10"/>
      <c r="AJ70" s="3"/>
      <c r="AK70" s="8"/>
      <c r="AL70" s="9"/>
      <c r="AM70" s="10"/>
      <c r="AN70" s="10"/>
      <c r="AO70" s="10"/>
      <c r="AP70" s="10"/>
      <c r="AQ70" s="10"/>
      <c r="AR70" s="10"/>
      <c r="AS70" s="10"/>
      <c r="AT70" s="10"/>
      <c r="AU70" s="34"/>
      <c r="AV70" s="34"/>
      <c r="AW70" s="39"/>
      <c r="AX70" s="40"/>
      <c r="AY70" s="40"/>
      <c r="AZ70" s="30"/>
      <c r="BA70" s="24"/>
      <c r="BB70" s="24"/>
      <c r="BC70" s="24"/>
      <c r="BD70" s="28"/>
      <c r="BE70" s="28"/>
      <c r="BF70" s="39"/>
    </row>
    <row r="71" spans="1:58" ht="12" customHeight="1">
      <c r="A71" s="36"/>
      <c r="B71" s="37"/>
      <c r="C71" s="37"/>
      <c r="D71" s="37"/>
      <c r="E71" s="37"/>
      <c r="F71" s="37"/>
      <c r="G71" s="37"/>
      <c r="H71" s="37"/>
      <c r="I71" s="37"/>
      <c r="J71" s="37"/>
      <c r="K71" s="37"/>
      <c r="L71" s="37"/>
      <c r="M71" s="37"/>
      <c r="N71" s="37"/>
      <c r="O71" s="37"/>
      <c r="P71" s="37"/>
      <c r="Q71" s="37"/>
      <c r="R71" s="37"/>
      <c r="S71" s="38"/>
      <c r="T71" s="38"/>
      <c r="U71" s="38"/>
      <c r="V71" s="38"/>
      <c r="W71" s="38"/>
      <c r="X71" s="38"/>
      <c r="Y71" s="3"/>
      <c r="Z71" s="8"/>
      <c r="AA71" s="9"/>
      <c r="AB71" s="10"/>
      <c r="AC71" s="10"/>
      <c r="AD71" s="10"/>
      <c r="AE71" s="10"/>
      <c r="AF71" s="10"/>
      <c r="AG71" s="10"/>
      <c r="AH71" s="10"/>
      <c r="AI71" s="10"/>
      <c r="AJ71" s="3"/>
      <c r="AK71" s="8"/>
      <c r="AL71" s="9"/>
      <c r="AM71" s="10"/>
      <c r="AN71" s="10"/>
      <c r="AO71" s="10"/>
      <c r="AP71" s="10"/>
      <c r="AQ71" s="10"/>
      <c r="AR71" s="10"/>
      <c r="AS71" s="10"/>
      <c r="AT71" s="10"/>
      <c r="AU71" s="34"/>
      <c r="AV71" s="34"/>
      <c r="AW71" s="39"/>
      <c r="AX71" s="40"/>
      <c r="AY71" s="40"/>
      <c r="AZ71" s="30"/>
      <c r="BA71" s="24"/>
      <c r="BB71" s="24"/>
      <c r="BC71" s="24"/>
      <c r="BD71" s="28"/>
      <c r="BE71" s="28"/>
      <c r="BF71" s="39"/>
    </row>
    <row r="72" spans="1:58" ht="12" customHeight="1">
      <c r="A72" s="36"/>
      <c r="B72" s="37"/>
      <c r="C72" s="37"/>
      <c r="D72" s="37"/>
      <c r="E72" s="37"/>
      <c r="F72" s="37"/>
      <c r="G72" s="37"/>
      <c r="H72" s="37"/>
      <c r="I72" s="37"/>
      <c r="J72" s="37"/>
      <c r="K72" s="37"/>
      <c r="L72" s="37"/>
      <c r="M72" s="37"/>
      <c r="N72" s="37"/>
      <c r="O72" s="37"/>
      <c r="P72" s="37"/>
      <c r="Q72" s="37"/>
      <c r="R72" s="37"/>
      <c r="S72" s="38"/>
      <c r="T72" s="38"/>
      <c r="U72" s="38"/>
      <c r="V72" s="38"/>
      <c r="W72" s="38"/>
      <c r="X72" s="38"/>
      <c r="Y72" s="3"/>
      <c r="Z72" s="8"/>
      <c r="AA72" s="9"/>
      <c r="AB72" s="10"/>
      <c r="AC72" s="10"/>
      <c r="AD72" s="10"/>
      <c r="AE72" s="10"/>
      <c r="AF72" s="10"/>
      <c r="AG72" s="10"/>
      <c r="AH72" s="10"/>
      <c r="AI72" s="10"/>
      <c r="AJ72" s="3"/>
      <c r="AK72" s="8"/>
      <c r="AL72" s="9"/>
      <c r="AM72" s="10"/>
      <c r="AN72" s="10"/>
      <c r="AO72" s="10"/>
      <c r="AP72" s="10"/>
      <c r="AQ72" s="10"/>
      <c r="AR72" s="10"/>
      <c r="AS72" s="10"/>
      <c r="AT72" s="10"/>
      <c r="AU72" s="34"/>
      <c r="AV72" s="34"/>
      <c r="AW72" s="39"/>
      <c r="AX72" s="40"/>
      <c r="AY72" s="40"/>
      <c r="AZ72" s="30"/>
      <c r="BA72" s="24"/>
      <c r="BB72" s="24"/>
      <c r="BC72" s="24"/>
      <c r="BD72" s="28"/>
      <c r="BE72" s="28"/>
      <c r="BF72" s="39"/>
    </row>
    <row r="73" spans="1:58" ht="12" customHeight="1">
      <c r="A73" s="36"/>
      <c r="B73" s="37"/>
      <c r="C73" s="37"/>
      <c r="D73" s="37"/>
      <c r="E73" s="37"/>
      <c r="F73" s="37"/>
      <c r="G73" s="37"/>
      <c r="H73" s="37"/>
      <c r="I73" s="37"/>
      <c r="J73" s="37"/>
      <c r="K73" s="37"/>
      <c r="L73" s="37"/>
      <c r="M73" s="37"/>
      <c r="N73" s="37"/>
      <c r="O73" s="37"/>
      <c r="P73" s="37"/>
      <c r="Q73" s="37"/>
      <c r="R73" s="37"/>
      <c r="S73" s="38"/>
      <c r="T73" s="38"/>
      <c r="U73" s="38"/>
      <c r="V73" s="38"/>
      <c r="W73" s="38"/>
      <c r="X73" s="38"/>
      <c r="Y73" s="3"/>
      <c r="Z73" s="8"/>
      <c r="AA73" s="9"/>
      <c r="AB73" s="10"/>
      <c r="AC73" s="10"/>
      <c r="AD73" s="10"/>
      <c r="AE73" s="10"/>
      <c r="AF73" s="10"/>
      <c r="AG73" s="10"/>
      <c r="AH73" s="10"/>
      <c r="AI73" s="10"/>
      <c r="AJ73" s="3"/>
      <c r="AK73" s="8"/>
      <c r="AL73" s="9"/>
      <c r="AM73" s="10"/>
      <c r="AN73" s="10"/>
      <c r="AO73" s="10"/>
      <c r="AP73" s="10"/>
      <c r="AQ73" s="10"/>
      <c r="AR73" s="10"/>
      <c r="AS73" s="10"/>
      <c r="AT73" s="10"/>
      <c r="AU73" s="34"/>
      <c r="AV73" s="34"/>
      <c r="AW73" s="39"/>
      <c r="AX73" s="40"/>
      <c r="AY73" s="40"/>
      <c r="AZ73" s="30"/>
      <c r="BA73" s="24"/>
      <c r="BB73" s="24"/>
      <c r="BC73" s="24"/>
      <c r="BD73" s="28"/>
      <c r="BE73" s="28"/>
      <c r="BF73" s="39"/>
    </row>
    <row r="74" spans="1:58" ht="12" customHeight="1">
      <c r="A74" s="36"/>
      <c r="B74" s="37"/>
      <c r="C74" s="37"/>
      <c r="D74" s="37"/>
      <c r="E74" s="37"/>
      <c r="F74" s="37"/>
      <c r="G74" s="37"/>
      <c r="H74" s="37"/>
      <c r="I74" s="37"/>
      <c r="J74" s="37"/>
      <c r="K74" s="37"/>
      <c r="L74" s="37"/>
      <c r="M74" s="37"/>
      <c r="N74" s="37"/>
      <c r="O74" s="37"/>
      <c r="P74" s="37"/>
      <c r="Q74" s="37"/>
      <c r="R74" s="37"/>
      <c r="S74" s="38"/>
      <c r="T74" s="38"/>
      <c r="U74" s="38"/>
      <c r="V74" s="38"/>
      <c r="W74" s="38"/>
      <c r="X74" s="38"/>
      <c r="Y74" s="3"/>
      <c r="Z74" s="8"/>
      <c r="AA74" s="9"/>
      <c r="AB74" s="10"/>
      <c r="AC74" s="10"/>
      <c r="AD74" s="10"/>
      <c r="AE74" s="10"/>
      <c r="AF74" s="10"/>
      <c r="AG74" s="10"/>
      <c r="AH74" s="10"/>
      <c r="AI74" s="10"/>
      <c r="AJ74" s="3"/>
      <c r="AK74" s="8"/>
      <c r="AL74" s="9"/>
      <c r="AM74" s="10"/>
      <c r="AN74" s="10"/>
      <c r="AO74" s="10"/>
      <c r="AP74" s="10"/>
      <c r="AQ74" s="10"/>
      <c r="AR74" s="10"/>
      <c r="AS74" s="10"/>
      <c r="AT74" s="10"/>
      <c r="AU74" s="34"/>
      <c r="AV74" s="34"/>
      <c r="AW74" s="39"/>
      <c r="AX74" s="40"/>
      <c r="AY74" s="40"/>
      <c r="AZ74" s="30"/>
      <c r="BA74" s="24"/>
      <c r="BB74" s="24"/>
      <c r="BC74" s="24"/>
      <c r="BD74" s="28"/>
      <c r="BE74" s="28"/>
      <c r="BF74" s="39"/>
    </row>
    <row r="75" spans="1:58" ht="12" customHeight="1">
      <c r="A75" s="36"/>
      <c r="B75" s="37"/>
      <c r="C75" s="37"/>
      <c r="D75" s="37"/>
      <c r="E75" s="37"/>
      <c r="F75" s="37"/>
      <c r="G75" s="37"/>
      <c r="H75" s="37"/>
      <c r="I75" s="37"/>
      <c r="J75" s="37"/>
      <c r="K75" s="37"/>
      <c r="L75" s="37"/>
      <c r="M75" s="37"/>
      <c r="N75" s="37"/>
      <c r="O75" s="37"/>
      <c r="P75" s="37"/>
      <c r="Q75" s="37"/>
      <c r="R75" s="37"/>
      <c r="S75" s="38"/>
      <c r="T75" s="38"/>
      <c r="U75" s="38"/>
      <c r="V75" s="38"/>
      <c r="W75" s="38"/>
      <c r="X75" s="38"/>
      <c r="Y75" s="3"/>
      <c r="Z75" s="8"/>
      <c r="AA75" s="9"/>
      <c r="AB75" s="10"/>
      <c r="AC75" s="10"/>
      <c r="AD75" s="10"/>
      <c r="AE75" s="10"/>
      <c r="AF75" s="10"/>
      <c r="AG75" s="10"/>
      <c r="AH75" s="10"/>
      <c r="AI75" s="10"/>
      <c r="AJ75" s="3"/>
      <c r="AK75" s="8"/>
      <c r="AL75" s="9"/>
      <c r="AM75" s="10"/>
      <c r="AN75" s="10"/>
      <c r="AO75" s="10"/>
      <c r="AP75" s="10"/>
      <c r="AQ75" s="10"/>
      <c r="AR75" s="10"/>
      <c r="AS75" s="10"/>
      <c r="AT75" s="10"/>
      <c r="AU75" s="34"/>
      <c r="AV75" s="34"/>
      <c r="AW75" s="39"/>
      <c r="AX75" s="40"/>
      <c r="AY75" s="40"/>
      <c r="AZ75" s="30"/>
      <c r="BA75" s="24"/>
      <c r="BB75" s="24"/>
      <c r="BC75" s="24"/>
      <c r="BD75" s="28"/>
      <c r="BE75" s="28"/>
      <c r="BF75" s="39"/>
    </row>
    <row r="76" spans="1:58" ht="12" customHeight="1">
      <c r="A76" s="36"/>
      <c r="B76" s="37"/>
      <c r="C76" s="37"/>
      <c r="D76" s="37"/>
      <c r="E76" s="37"/>
      <c r="F76" s="37"/>
      <c r="G76" s="37"/>
      <c r="H76" s="37"/>
      <c r="I76" s="37"/>
      <c r="J76" s="37"/>
      <c r="K76" s="37"/>
      <c r="L76" s="37"/>
      <c r="M76" s="37"/>
      <c r="N76" s="37"/>
      <c r="O76" s="37"/>
      <c r="P76" s="37"/>
      <c r="Q76" s="37"/>
      <c r="R76" s="37"/>
      <c r="S76" s="38"/>
      <c r="T76" s="38"/>
      <c r="U76" s="38"/>
      <c r="V76" s="38"/>
      <c r="W76" s="38"/>
      <c r="X76" s="38"/>
      <c r="Y76" s="3"/>
      <c r="Z76" s="8"/>
      <c r="AA76" s="9"/>
      <c r="AB76" s="10"/>
      <c r="AC76" s="10"/>
      <c r="AD76" s="10"/>
      <c r="AE76" s="10"/>
      <c r="AF76" s="10"/>
      <c r="AG76" s="10"/>
      <c r="AH76" s="10"/>
      <c r="AI76" s="10"/>
      <c r="AJ76" s="3"/>
      <c r="AK76" s="8"/>
      <c r="AL76" s="9"/>
      <c r="AM76" s="10"/>
      <c r="AN76" s="10"/>
      <c r="AO76" s="10"/>
      <c r="AP76" s="10"/>
      <c r="AQ76" s="10"/>
      <c r="AR76" s="10"/>
      <c r="AS76" s="10"/>
      <c r="AT76" s="10"/>
      <c r="AU76" s="34"/>
      <c r="AV76" s="34"/>
      <c r="AW76" s="39"/>
      <c r="AX76" s="40"/>
      <c r="AY76" s="40"/>
      <c r="AZ76" s="30"/>
      <c r="BA76" s="24"/>
      <c r="BB76" s="24"/>
      <c r="BC76" s="24"/>
      <c r="BD76" s="28"/>
      <c r="BE76" s="28"/>
      <c r="BF76" s="39"/>
    </row>
    <row r="77" spans="1:58" ht="12" customHeight="1">
      <c r="A77" s="36"/>
      <c r="B77" s="37"/>
      <c r="C77" s="37"/>
      <c r="D77" s="37"/>
      <c r="E77" s="37"/>
      <c r="F77" s="37"/>
      <c r="G77" s="37"/>
      <c r="H77" s="37"/>
      <c r="I77" s="37"/>
      <c r="J77" s="37"/>
      <c r="K77" s="37"/>
      <c r="L77" s="37"/>
      <c r="M77" s="37"/>
      <c r="N77" s="37"/>
      <c r="O77" s="37"/>
      <c r="P77" s="37"/>
      <c r="Q77" s="37"/>
      <c r="R77" s="37"/>
      <c r="S77" s="38"/>
      <c r="T77" s="38"/>
      <c r="U77" s="38"/>
      <c r="V77" s="38"/>
      <c r="W77" s="38"/>
      <c r="X77" s="38"/>
      <c r="Y77" s="3"/>
      <c r="Z77" s="8"/>
      <c r="AA77" s="9"/>
      <c r="AB77" s="10"/>
      <c r="AC77" s="10"/>
      <c r="AD77" s="10"/>
      <c r="AE77" s="10"/>
      <c r="AF77" s="10"/>
      <c r="AG77" s="10"/>
      <c r="AH77" s="10"/>
      <c r="AI77" s="10"/>
      <c r="AJ77" s="3"/>
      <c r="AK77" s="8"/>
      <c r="AL77" s="9"/>
      <c r="AM77" s="10"/>
      <c r="AN77" s="10"/>
      <c r="AO77" s="10"/>
      <c r="AP77" s="10"/>
      <c r="AQ77" s="10"/>
      <c r="AR77" s="10"/>
      <c r="AS77" s="10"/>
      <c r="AT77" s="10"/>
      <c r="AU77" s="34"/>
      <c r="AV77" s="34"/>
      <c r="AW77" s="39"/>
      <c r="AX77" s="40"/>
      <c r="AY77" s="40"/>
      <c r="AZ77" s="30"/>
      <c r="BA77" s="24"/>
      <c r="BB77" s="24"/>
      <c r="BC77" s="24"/>
      <c r="BD77" s="28"/>
      <c r="BE77" s="28"/>
      <c r="BF77" s="39"/>
    </row>
    <row r="78" spans="1:58" ht="12" customHeight="1">
      <c r="A78" s="36"/>
      <c r="B78" s="37"/>
      <c r="C78" s="37"/>
      <c r="D78" s="37"/>
      <c r="E78" s="37"/>
      <c r="F78" s="37"/>
      <c r="G78" s="37"/>
      <c r="H78" s="37"/>
      <c r="I78" s="37"/>
      <c r="J78" s="37"/>
      <c r="K78" s="37"/>
      <c r="L78" s="37"/>
      <c r="M78" s="37"/>
      <c r="N78" s="37"/>
      <c r="O78" s="37"/>
      <c r="P78" s="37"/>
      <c r="Q78" s="37"/>
      <c r="R78" s="37"/>
      <c r="S78" s="38"/>
      <c r="T78" s="38"/>
      <c r="U78" s="38"/>
      <c r="V78" s="38"/>
      <c r="W78" s="38"/>
      <c r="X78" s="38"/>
      <c r="Y78" s="3"/>
      <c r="Z78" s="8"/>
      <c r="AA78" s="9"/>
      <c r="AB78" s="10"/>
      <c r="AC78" s="10"/>
      <c r="AD78" s="10"/>
      <c r="AE78" s="10"/>
      <c r="AF78" s="10"/>
      <c r="AG78" s="10"/>
      <c r="AH78" s="10"/>
      <c r="AI78" s="10"/>
      <c r="AJ78" s="3"/>
      <c r="AK78" s="8"/>
      <c r="AL78" s="9"/>
      <c r="AM78" s="10"/>
      <c r="AN78" s="10"/>
      <c r="AO78" s="10"/>
      <c r="AP78" s="10"/>
      <c r="AQ78" s="10"/>
      <c r="AR78" s="10"/>
      <c r="AS78" s="10"/>
      <c r="AT78" s="10"/>
      <c r="AU78" s="34"/>
      <c r="AV78" s="34"/>
      <c r="AW78" s="39"/>
      <c r="AX78" s="40"/>
      <c r="AY78" s="40"/>
      <c r="AZ78" s="30"/>
      <c r="BA78" s="24"/>
      <c r="BB78" s="24"/>
      <c r="BC78" s="24"/>
      <c r="BD78" s="28"/>
      <c r="BE78" s="28"/>
      <c r="BF78" s="39"/>
    </row>
    <row r="79" spans="1:58" ht="12" customHeight="1">
      <c r="A79" s="36"/>
      <c r="B79" s="37"/>
      <c r="C79" s="37"/>
      <c r="D79" s="37"/>
      <c r="E79" s="37"/>
      <c r="F79" s="37"/>
      <c r="G79" s="37"/>
      <c r="H79" s="37"/>
      <c r="I79" s="37"/>
      <c r="J79" s="37"/>
      <c r="K79" s="37"/>
      <c r="L79" s="37"/>
      <c r="M79" s="37"/>
      <c r="N79" s="37"/>
      <c r="O79" s="37"/>
      <c r="P79" s="37"/>
      <c r="Q79" s="37"/>
      <c r="R79" s="37"/>
      <c r="S79" s="38"/>
      <c r="T79" s="38"/>
      <c r="U79" s="38"/>
      <c r="V79" s="38"/>
      <c r="W79" s="38"/>
      <c r="X79" s="38"/>
      <c r="Y79" s="3"/>
      <c r="Z79" s="8"/>
      <c r="AA79" s="9"/>
      <c r="AB79" s="10"/>
      <c r="AC79" s="10"/>
      <c r="AD79" s="10"/>
      <c r="AE79" s="10"/>
      <c r="AF79" s="10"/>
      <c r="AG79" s="10"/>
      <c r="AH79" s="10"/>
      <c r="AI79" s="10"/>
      <c r="AJ79" s="3"/>
      <c r="AK79" s="8"/>
      <c r="AL79" s="9"/>
      <c r="AM79" s="10"/>
      <c r="AN79" s="10"/>
      <c r="AO79" s="10"/>
      <c r="AP79" s="10"/>
      <c r="AQ79" s="10"/>
      <c r="AR79" s="10"/>
      <c r="AS79" s="10"/>
      <c r="AT79" s="10"/>
      <c r="AU79" s="34"/>
      <c r="AV79" s="34"/>
      <c r="AW79" s="39"/>
      <c r="AX79" s="40"/>
      <c r="AY79" s="40"/>
      <c r="AZ79" s="30"/>
      <c r="BA79" s="24"/>
      <c r="BB79" s="24"/>
      <c r="BC79" s="24"/>
      <c r="BD79" s="28"/>
      <c r="BE79" s="28"/>
      <c r="BF79" s="39"/>
    </row>
    <row r="80" spans="1:58" ht="12" customHeight="1">
      <c r="A80" s="36"/>
      <c r="B80" s="37"/>
      <c r="C80" s="37"/>
      <c r="D80" s="37"/>
      <c r="E80" s="37"/>
      <c r="F80" s="37"/>
      <c r="G80" s="37"/>
      <c r="H80" s="37"/>
      <c r="I80" s="37"/>
      <c r="J80" s="37"/>
      <c r="K80" s="37"/>
      <c r="L80" s="37"/>
      <c r="M80" s="37"/>
      <c r="N80" s="37"/>
      <c r="O80" s="37"/>
      <c r="P80" s="37"/>
      <c r="Q80" s="37"/>
      <c r="R80" s="37"/>
      <c r="S80" s="38"/>
      <c r="T80" s="38"/>
      <c r="U80" s="38"/>
      <c r="V80" s="38"/>
      <c r="W80" s="38"/>
      <c r="X80" s="38"/>
      <c r="Y80" s="3"/>
      <c r="Z80" s="8"/>
      <c r="AA80" s="9"/>
      <c r="AB80" s="10"/>
      <c r="AC80" s="10"/>
      <c r="AD80" s="10"/>
      <c r="AE80" s="10"/>
      <c r="AF80" s="10"/>
      <c r="AG80" s="10"/>
      <c r="AH80" s="10"/>
      <c r="AI80" s="10"/>
      <c r="AJ80" s="3"/>
      <c r="AK80" s="8"/>
      <c r="AL80" s="9"/>
      <c r="AM80" s="10"/>
      <c r="AN80" s="10"/>
      <c r="AO80" s="10"/>
      <c r="AP80" s="10"/>
      <c r="AQ80" s="10"/>
      <c r="AR80" s="10"/>
      <c r="AS80" s="10"/>
      <c r="AT80" s="10"/>
      <c r="AU80" s="34"/>
      <c r="AV80" s="34"/>
      <c r="AW80" s="39"/>
      <c r="AX80" s="40"/>
      <c r="AY80" s="40"/>
      <c r="AZ80" s="30"/>
      <c r="BA80" s="24"/>
      <c r="BB80" s="24"/>
      <c r="BC80" s="24"/>
      <c r="BD80" s="28"/>
      <c r="BE80" s="28"/>
      <c r="BF80" s="39"/>
    </row>
    <row r="81" spans="1:58" ht="12" customHeight="1">
      <c r="A81" s="36"/>
      <c r="B81" s="37"/>
      <c r="C81" s="37"/>
      <c r="D81" s="37"/>
      <c r="E81" s="37"/>
      <c r="F81" s="37"/>
      <c r="G81" s="37"/>
      <c r="H81" s="37"/>
      <c r="I81" s="37"/>
      <c r="J81" s="37"/>
      <c r="K81" s="37"/>
      <c r="L81" s="37"/>
      <c r="M81" s="37"/>
      <c r="N81" s="37"/>
      <c r="O81" s="37"/>
      <c r="P81" s="37"/>
      <c r="Q81" s="37"/>
      <c r="R81" s="37"/>
      <c r="S81" s="38"/>
      <c r="T81" s="38"/>
      <c r="U81" s="38"/>
      <c r="V81" s="38"/>
      <c r="W81" s="38"/>
      <c r="X81" s="38"/>
      <c r="Y81" s="3"/>
      <c r="Z81" s="8"/>
      <c r="AA81" s="9"/>
      <c r="AB81" s="10"/>
      <c r="AC81" s="10"/>
      <c r="AD81" s="10"/>
      <c r="AE81" s="10"/>
      <c r="AF81" s="10"/>
      <c r="AG81" s="10"/>
      <c r="AH81" s="10"/>
      <c r="AI81" s="10"/>
      <c r="AJ81" s="3"/>
      <c r="AK81" s="8"/>
      <c r="AL81" s="9"/>
      <c r="AM81" s="10"/>
      <c r="AN81" s="10"/>
      <c r="AO81" s="10"/>
      <c r="AP81" s="10"/>
      <c r="AQ81" s="10"/>
      <c r="AR81" s="10"/>
      <c r="AS81" s="10"/>
      <c r="AT81" s="10"/>
      <c r="AU81" s="34"/>
      <c r="AV81" s="34"/>
      <c r="AW81" s="39"/>
      <c r="AX81" s="40"/>
      <c r="AY81" s="40"/>
      <c r="AZ81" s="40"/>
      <c r="BA81" s="40"/>
      <c r="BB81" s="39"/>
      <c r="BC81" s="39"/>
      <c r="BD81" s="39"/>
      <c r="BE81" s="39"/>
      <c r="BF81" s="39"/>
    </row>
    <row r="82" spans="1:58" ht="12" customHeight="1">
      <c r="A82" s="36"/>
      <c r="B82" s="37"/>
      <c r="C82" s="37"/>
      <c r="D82" s="37"/>
      <c r="E82" s="37"/>
      <c r="F82" s="37"/>
      <c r="G82" s="37"/>
      <c r="H82" s="37"/>
      <c r="I82" s="37"/>
      <c r="J82" s="37"/>
      <c r="K82" s="37"/>
      <c r="L82" s="37"/>
      <c r="M82" s="37"/>
      <c r="N82" s="37"/>
      <c r="O82" s="37"/>
      <c r="P82" s="37"/>
      <c r="Q82" s="37"/>
      <c r="R82" s="37"/>
      <c r="S82" s="38"/>
      <c r="T82" s="38"/>
      <c r="U82" s="38"/>
      <c r="V82" s="38"/>
      <c r="W82" s="38"/>
      <c r="X82" s="38"/>
      <c r="Y82" s="3"/>
      <c r="Z82" s="8"/>
      <c r="AA82" s="9"/>
      <c r="AB82" s="10"/>
      <c r="AC82" s="10"/>
      <c r="AD82" s="10"/>
      <c r="AE82" s="10"/>
      <c r="AF82" s="10"/>
      <c r="AG82" s="10"/>
      <c r="AH82" s="10"/>
      <c r="AI82" s="10"/>
      <c r="AJ82" s="3"/>
      <c r="AK82" s="8"/>
      <c r="AL82" s="9"/>
      <c r="AM82" s="10"/>
      <c r="AN82" s="10"/>
      <c r="AO82" s="10"/>
      <c r="AP82" s="10"/>
      <c r="AQ82" s="10"/>
      <c r="AR82" s="10"/>
      <c r="AS82" s="10"/>
      <c r="AT82" s="10"/>
      <c r="AU82" s="34"/>
      <c r="AV82" s="34"/>
      <c r="AW82" s="39"/>
      <c r="AX82" s="40"/>
      <c r="AY82" s="40"/>
      <c r="AZ82" s="40"/>
      <c r="BA82" s="40"/>
      <c r="BB82" s="39"/>
      <c r="BC82" s="39"/>
      <c r="BD82" s="39"/>
      <c r="BE82" s="39"/>
      <c r="BF82" s="39"/>
    </row>
    <row r="83" spans="1:58" ht="12" customHeight="1">
      <c r="A83" s="36"/>
      <c r="B83" s="37"/>
      <c r="C83" s="37"/>
      <c r="D83" s="37"/>
      <c r="E83" s="37"/>
      <c r="F83" s="37"/>
      <c r="G83" s="37"/>
      <c r="H83" s="37"/>
      <c r="I83" s="37"/>
      <c r="J83" s="37"/>
      <c r="K83" s="37"/>
      <c r="L83" s="37"/>
      <c r="M83" s="37"/>
      <c r="N83" s="37"/>
      <c r="O83" s="37"/>
      <c r="P83" s="37"/>
      <c r="Q83" s="37"/>
      <c r="R83" s="37"/>
      <c r="S83" s="38"/>
      <c r="T83" s="38"/>
      <c r="U83" s="38"/>
      <c r="V83" s="38"/>
      <c r="W83" s="38"/>
      <c r="X83" s="38"/>
      <c r="Y83" s="3"/>
      <c r="Z83" s="8"/>
      <c r="AA83" s="9"/>
      <c r="AB83" s="10"/>
      <c r="AC83" s="10"/>
      <c r="AD83" s="10"/>
      <c r="AE83" s="10"/>
      <c r="AF83" s="10"/>
      <c r="AG83" s="10"/>
      <c r="AH83" s="10"/>
      <c r="AI83" s="10"/>
      <c r="AJ83" s="3"/>
      <c r="AK83" s="8"/>
      <c r="AL83" s="9"/>
      <c r="AM83" s="10"/>
      <c r="AN83" s="10"/>
      <c r="AO83" s="10"/>
      <c r="AP83" s="10"/>
      <c r="AQ83" s="10"/>
      <c r="AR83" s="10"/>
      <c r="AS83" s="10"/>
      <c r="AT83" s="10"/>
      <c r="AU83" s="34"/>
      <c r="AV83" s="34"/>
      <c r="AW83" s="39"/>
      <c r="AX83" s="40"/>
      <c r="AY83" s="40"/>
      <c r="AZ83" s="40"/>
      <c r="BA83" s="40"/>
      <c r="BB83" s="39"/>
      <c r="BC83" s="39"/>
      <c r="BD83" s="39"/>
      <c r="BE83" s="39"/>
      <c r="BF83" s="39"/>
    </row>
    <row r="84" spans="1:58" ht="12" customHeight="1">
      <c r="A84" s="36"/>
      <c r="B84" s="37"/>
      <c r="C84" s="37"/>
      <c r="D84" s="37"/>
      <c r="E84" s="37"/>
      <c r="F84" s="37"/>
      <c r="G84" s="37"/>
      <c r="H84" s="37"/>
      <c r="I84" s="37"/>
      <c r="J84" s="37"/>
      <c r="K84" s="37"/>
      <c r="L84" s="37"/>
      <c r="M84" s="37"/>
      <c r="N84" s="37"/>
      <c r="O84" s="37"/>
      <c r="P84" s="37"/>
      <c r="Q84" s="37"/>
      <c r="R84" s="37"/>
      <c r="S84" s="38"/>
      <c r="T84" s="38"/>
      <c r="U84" s="38"/>
      <c r="V84" s="38"/>
      <c r="W84" s="38"/>
      <c r="X84" s="38"/>
      <c r="Y84" s="3"/>
      <c r="Z84" s="8"/>
      <c r="AA84" s="9"/>
      <c r="AB84" s="10"/>
      <c r="AC84" s="10"/>
      <c r="AD84" s="10"/>
      <c r="AE84" s="10"/>
      <c r="AF84" s="10"/>
      <c r="AG84" s="10"/>
      <c r="AH84" s="10"/>
      <c r="AI84" s="10"/>
      <c r="AJ84" s="3"/>
      <c r="AK84" s="8"/>
      <c r="AL84" s="9"/>
      <c r="AM84" s="10"/>
      <c r="AN84" s="10"/>
      <c r="AO84" s="10"/>
      <c r="AP84" s="10"/>
      <c r="AQ84" s="10"/>
      <c r="AR84" s="10"/>
      <c r="AS84" s="10"/>
      <c r="AT84" s="10"/>
      <c r="AU84" s="34"/>
      <c r="AV84" s="34"/>
      <c r="AW84" s="39"/>
      <c r="AX84" s="40"/>
      <c r="AY84" s="40"/>
      <c r="AZ84" s="40"/>
      <c r="BA84" s="40"/>
      <c r="BB84" s="39"/>
      <c r="BC84" s="39"/>
      <c r="BD84" s="39"/>
      <c r="BE84" s="39"/>
      <c r="BF84" s="39"/>
    </row>
    <row r="85" spans="1:58" ht="12" customHeight="1">
      <c r="A85" s="36"/>
      <c r="B85" s="37"/>
      <c r="C85" s="37"/>
      <c r="D85" s="37"/>
      <c r="E85" s="37"/>
      <c r="F85" s="37"/>
      <c r="G85" s="37"/>
      <c r="H85" s="37"/>
      <c r="I85" s="37"/>
      <c r="J85" s="37"/>
      <c r="K85" s="37"/>
      <c r="L85" s="37"/>
      <c r="M85" s="37"/>
      <c r="N85" s="37"/>
      <c r="O85" s="37"/>
      <c r="P85" s="37"/>
      <c r="Q85" s="37"/>
      <c r="R85" s="37"/>
      <c r="S85" s="38"/>
      <c r="T85" s="38"/>
      <c r="U85" s="38"/>
      <c r="V85" s="38"/>
      <c r="W85" s="38"/>
      <c r="X85" s="38"/>
      <c r="Y85" s="3"/>
      <c r="Z85" s="8"/>
      <c r="AA85" s="9"/>
      <c r="AB85" s="10"/>
      <c r="AC85" s="10"/>
      <c r="AD85" s="10"/>
      <c r="AE85" s="10"/>
      <c r="AF85" s="10"/>
      <c r="AG85" s="10"/>
      <c r="AH85" s="10"/>
      <c r="AI85" s="10"/>
      <c r="AJ85" s="3"/>
      <c r="AK85" s="8"/>
      <c r="AL85" s="9"/>
      <c r="AM85" s="10"/>
      <c r="AN85" s="10"/>
      <c r="AO85" s="10"/>
      <c r="AP85" s="10"/>
      <c r="AQ85" s="10"/>
      <c r="AR85" s="10"/>
      <c r="AS85" s="10"/>
      <c r="AT85" s="10"/>
      <c r="AU85" s="34"/>
      <c r="AV85" s="34"/>
      <c r="AW85" s="39"/>
      <c r="AX85" s="40"/>
      <c r="AY85" s="40"/>
      <c r="AZ85" s="40"/>
      <c r="BA85" s="40"/>
      <c r="BB85" s="39"/>
      <c r="BC85" s="39"/>
      <c r="BD85" s="39"/>
      <c r="BE85" s="39"/>
      <c r="BF85" s="39"/>
    </row>
    <row r="86" spans="1:58" ht="12" customHeight="1">
      <c r="A86" s="36"/>
      <c r="B86" s="37"/>
      <c r="C86" s="37"/>
      <c r="D86" s="37"/>
      <c r="E86" s="37"/>
      <c r="F86" s="37"/>
      <c r="G86" s="37"/>
      <c r="H86" s="37"/>
      <c r="I86" s="37"/>
      <c r="J86" s="37"/>
      <c r="K86" s="37"/>
      <c r="L86" s="37"/>
      <c r="M86" s="37"/>
      <c r="N86" s="37"/>
      <c r="O86" s="37"/>
      <c r="P86" s="37"/>
      <c r="Q86" s="37"/>
      <c r="R86" s="37"/>
      <c r="S86" s="38"/>
      <c r="T86" s="38"/>
      <c r="U86" s="38"/>
      <c r="V86" s="38"/>
      <c r="W86" s="38"/>
      <c r="X86" s="38"/>
      <c r="Y86" s="3"/>
      <c r="Z86" s="8"/>
      <c r="AA86" s="9"/>
      <c r="AB86" s="10"/>
      <c r="AC86" s="10"/>
      <c r="AD86" s="10"/>
      <c r="AE86" s="10"/>
      <c r="AF86" s="10"/>
      <c r="AG86" s="10"/>
      <c r="AH86" s="10"/>
      <c r="AI86" s="10"/>
      <c r="AJ86" s="3"/>
      <c r="AK86" s="8"/>
      <c r="AL86" s="9"/>
      <c r="AM86" s="10"/>
      <c r="AN86" s="10"/>
      <c r="AO86" s="10"/>
      <c r="AP86" s="10"/>
      <c r="AQ86" s="10"/>
      <c r="AR86" s="10"/>
      <c r="AS86" s="10"/>
      <c r="AT86" s="10"/>
      <c r="AU86" s="34"/>
      <c r="AV86" s="34"/>
      <c r="AW86" s="39"/>
      <c r="AX86" s="40"/>
      <c r="AY86" s="40"/>
      <c r="AZ86" s="40"/>
      <c r="BA86" s="40"/>
      <c r="BB86" s="39"/>
      <c r="BC86" s="39"/>
      <c r="BD86" s="39"/>
      <c r="BE86" s="39"/>
      <c r="BF86" s="39"/>
    </row>
    <row r="87" spans="1:58" ht="12" customHeight="1">
      <c r="A87" s="36"/>
      <c r="B87" s="37"/>
      <c r="C87" s="37"/>
      <c r="D87" s="37"/>
      <c r="E87" s="37"/>
      <c r="F87" s="37"/>
      <c r="G87" s="37"/>
      <c r="H87" s="37"/>
      <c r="I87" s="37"/>
      <c r="J87" s="37"/>
      <c r="K87" s="37"/>
      <c r="L87" s="37"/>
      <c r="M87" s="37"/>
      <c r="N87" s="37"/>
      <c r="O87" s="37"/>
      <c r="P87" s="37"/>
      <c r="Q87" s="37"/>
      <c r="R87" s="37"/>
      <c r="S87" s="38"/>
      <c r="T87" s="38"/>
      <c r="U87" s="38"/>
      <c r="V87" s="38"/>
      <c r="W87" s="38"/>
      <c r="X87" s="38"/>
      <c r="Y87" s="3"/>
      <c r="Z87" s="8"/>
      <c r="AA87" s="9"/>
      <c r="AB87" s="10"/>
      <c r="AC87" s="10"/>
      <c r="AD87" s="10"/>
      <c r="AE87" s="10"/>
      <c r="AF87" s="10"/>
      <c r="AG87" s="10"/>
      <c r="AH87" s="10"/>
      <c r="AI87" s="10"/>
      <c r="AJ87" s="3"/>
      <c r="AK87" s="8"/>
      <c r="AL87" s="9"/>
      <c r="AM87" s="10"/>
      <c r="AN87" s="10"/>
      <c r="AO87" s="10"/>
      <c r="AP87" s="10"/>
      <c r="AQ87" s="10"/>
      <c r="AR87" s="10"/>
      <c r="AS87" s="10"/>
      <c r="AT87" s="10"/>
      <c r="AU87" s="34"/>
      <c r="AV87" s="34"/>
      <c r="AW87" s="39"/>
      <c r="AX87" s="40"/>
      <c r="AY87" s="40"/>
      <c r="AZ87" s="40"/>
      <c r="BA87" s="40"/>
      <c r="BB87" s="39"/>
      <c r="BC87" s="39"/>
      <c r="BD87" s="39"/>
      <c r="BE87" s="39"/>
      <c r="BF87" s="39"/>
    </row>
    <row r="88" spans="1:58" ht="12" customHeight="1">
      <c r="A88" s="36"/>
      <c r="B88" s="37"/>
      <c r="C88" s="37"/>
      <c r="D88" s="37"/>
      <c r="E88" s="37"/>
      <c r="F88" s="37"/>
      <c r="G88" s="37"/>
      <c r="H88" s="37"/>
      <c r="I88" s="37"/>
      <c r="J88" s="37"/>
      <c r="K88" s="37"/>
      <c r="L88" s="37"/>
      <c r="M88" s="37"/>
      <c r="N88" s="37"/>
      <c r="O88" s="37"/>
      <c r="P88" s="37"/>
      <c r="Q88" s="37"/>
      <c r="R88" s="37"/>
      <c r="S88" s="38"/>
      <c r="T88" s="38"/>
      <c r="U88" s="38"/>
      <c r="V88" s="38"/>
      <c r="W88" s="38"/>
      <c r="X88" s="38"/>
      <c r="Y88" s="3"/>
      <c r="Z88" s="8"/>
      <c r="AA88" s="9"/>
      <c r="AB88" s="10"/>
      <c r="AC88" s="10"/>
      <c r="AD88" s="10"/>
      <c r="AE88" s="10"/>
      <c r="AF88" s="10"/>
      <c r="AG88" s="10"/>
      <c r="AH88" s="10"/>
      <c r="AI88" s="10"/>
      <c r="AJ88" s="3"/>
      <c r="AK88" s="8"/>
      <c r="AL88" s="9"/>
      <c r="AM88" s="10"/>
      <c r="AN88" s="10"/>
      <c r="AO88" s="10"/>
      <c r="AP88" s="10"/>
      <c r="AQ88" s="10"/>
      <c r="AR88" s="10"/>
      <c r="AS88" s="10"/>
      <c r="AT88" s="10"/>
      <c r="AU88" s="34"/>
      <c r="AV88" s="34"/>
      <c r="AW88" s="39"/>
      <c r="AX88" s="40"/>
      <c r="AY88" s="40"/>
      <c r="AZ88" s="40"/>
      <c r="BA88" s="40"/>
      <c r="BB88" s="39"/>
      <c r="BC88" s="39"/>
      <c r="BD88" s="39"/>
      <c r="BE88" s="39"/>
      <c r="BF88" s="39"/>
    </row>
    <row r="89" spans="1:58" ht="12" customHeight="1">
      <c r="A89" s="36"/>
      <c r="B89" s="37"/>
      <c r="C89" s="37"/>
      <c r="D89" s="37"/>
      <c r="E89" s="37"/>
      <c r="F89" s="37"/>
      <c r="G89" s="37"/>
      <c r="H89" s="37"/>
      <c r="I89" s="37"/>
      <c r="J89" s="37"/>
      <c r="K89" s="37"/>
      <c r="L89" s="37"/>
      <c r="M89" s="37"/>
      <c r="N89" s="37"/>
      <c r="O89" s="37"/>
      <c r="P89" s="37"/>
      <c r="Q89" s="37"/>
      <c r="R89" s="37"/>
      <c r="S89" s="38"/>
      <c r="T89" s="38"/>
      <c r="U89" s="38"/>
      <c r="V89" s="38"/>
      <c r="W89" s="38"/>
      <c r="X89" s="38"/>
      <c r="Y89" s="3"/>
      <c r="Z89" s="8"/>
      <c r="AA89" s="9"/>
      <c r="AB89" s="10"/>
      <c r="AC89" s="10"/>
      <c r="AD89" s="10"/>
      <c r="AE89" s="10"/>
      <c r="AF89" s="10"/>
      <c r="AG89" s="10"/>
      <c r="AH89" s="10"/>
      <c r="AI89" s="10"/>
      <c r="AJ89" s="3"/>
      <c r="AK89" s="8"/>
      <c r="AL89" s="9"/>
      <c r="AM89" s="10"/>
      <c r="AN89" s="10"/>
      <c r="AO89" s="10"/>
      <c r="AP89" s="10"/>
      <c r="AQ89" s="10"/>
      <c r="AR89" s="10"/>
      <c r="AS89" s="10"/>
      <c r="AT89" s="10"/>
      <c r="AU89" s="34"/>
      <c r="AV89" s="34"/>
      <c r="AW89" s="39"/>
      <c r="AX89" s="40"/>
      <c r="AY89" s="40"/>
      <c r="AZ89" s="40"/>
      <c r="BA89" s="40"/>
      <c r="BB89" s="39"/>
      <c r="BC89" s="39"/>
      <c r="BD89" s="39"/>
      <c r="BE89" s="39"/>
      <c r="BF89" s="39"/>
    </row>
    <row r="90" spans="1:58" ht="12" customHeight="1">
      <c r="A90" s="36"/>
      <c r="B90" s="37"/>
      <c r="C90" s="37"/>
      <c r="D90" s="37"/>
      <c r="E90" s="37"/>
      <c r="F90" s="37"/>
      <c r="G90" s="37"/>
      <c r="H90" s="37"/>
      <c r="I90" s="37"/>
      <c r="J90" s="37"/>
      <c r="K90" s="37"/>
      <c r="L90" s="37"/>
      <c r="M90" s="37"/>
      <c r="N90" s="37"/>
      <c r="O90" s="37"/>
      <c r="P90" s="37"/>
      <c r="Q90" s="37"/>
      <c r="R90" s="37"/>
      <c r="S90" s="38"/>
      <c r="T90" s="38"/>
      <c r="U90" s="38"/>
      <c r="V90" s="38"/>
      <c r="W90" s="38"/>
      <c r="X90" s="38"/>
      <c r="Y90" s="3"/>
      <c r="Z90" s="8"/>
      <c r="AA90" s="9"/>
      <c r="AB90" s="10"/>
      <c r="AC90" s="10"/>
      <c r="AD90" s="10"/>
      <c r="AE90" s="10"/>
      <c r="AF90" s="10"/>
      <c r="AG90" s="10"/>
      <c r="AH90" s="10"/>
      <c r="AI90" s="10"/>
      <c r="AJ90" s="3"/>
      <c r="AK90" s="8"/>
      <c r="AL90" s="9"/>
      <c r="AM90" s="10"/>
      <c r="AN90" s="10"/>
      <c r="AO90" s="10"/>
      <c r="AP90" s="10"/>
      <c r="AQ90" s="10"/>
      <c r="AR90" s="10"/>
      <c r="AS90" s="10"/>
      <c r="AT90" s="10"/>
      <c r="AU90" s="34"/>
      <c r="AV90" s="34"/>
      <c r="AW90" s="39"/>
      <c r="AX90" s="40"/>
      <c r="AY90" s="40"/>
      <c r="AZ90" s="40"/>
      <c r="BA90" s="40"/>
      <c r="BB90" s="39"/>
      <c r="BC90" s="39"/>
      <c r="BD90" s="39"/>
      <c r="BE90" s="39"/>
      <c r="BF90" s="39"/>
    </row>
    <row r="91" spans="1:58" ht="12" customHeight="1">
      <c r="A91" s="36"/>
      <c r="B91" s="37"/>
      <c r="C91" s="37"/>
      <c r="D91" s="37"/>
      <c r="E91" s="37"/>
      <c r="F91" s="37"/>
      <c r="G91" s="37"/>
      <c r="H91" s="37"/>
      <c r="I91" s="37"/>
      <c r="J91" s="37"/>
      <c r="K91" s="37"/>
      <c r="L91" s="37"/>
      <c r="M91" s="37"/>
      <c r="N91" s="37"/>
      <c r="O91" s="37"/>
      <c r="P91" s="37"/>
      <c r="Q91" s="37"/>
      <c r="R91" s="37"/>
      <c r="S91" s="38"/>
      <c r="T91" s="38"/>
      <c r="U91" s="38"/>
      <c r="V91" s="38"/>
      <c r="W91" s="38"/>
      <c r="X91" s="38"/>
      <c r="Y91" s="3"/>
      <c r="Z91" s="8"/>
      <c r="AA91" s="9"/>
      <c r="AB91" s="10"/>
      <c r="AC91" s="10"/>
      <c r="AD91" s="10"/>
      <c r="AE91" s="10"/>
      <c r="AF91" s="10"/>
      <c r="AG91" s="10"/>
      <c r="AH91" s="10"/>
      <c r="AI91" s="10"/>
      <c r="AJ91" s="3"/>
      <c r="AK91" s="8"/>
      <c r="AL91" s="9"/>
      <c r="AM91" s="10"/>
      <c r="AN91" s="10"/>
      <c r="AO91" s="10"/>
      <c r="AP91" s="10"/>
      <c r="AQ91" s="10"/>
      <c r="AR91" s="10"/>
      <c r="AS91" s="10"/>
      <c r="AT91" s="10"/>
      <c r="AU91" s="34"/>
      <c r="AV91" s="34"/>
      <c r="AW91" s="39"/>
      <c r="AX91" s="40"/>
      <c r="AY91" s="40"/>
      <c r="AZ91" s="40"/>
      <c r="BA91" s="40"/>
      <c r="BB91" s="39"/>
      <c r="BC91" s="39"/>
      <c r="BD91" s="39"/>
      <c r="BE91" s="39"/>
      <c r="BF91" s="39"/>
    </row>
    <row r="92" spans="1:58" ht="12" customHeight="1">
      <c r="A92" s="36"/>
      <c r="B92" s="37"/>
      <c r="C92" s="37"/>
      <c r="D92" s="37"/>
      <c r="E92" s="37"/>
      <c r="F92" s="37"/>
      <c r="G92" s="37"/>
      <c r="H92" s="37"/>
      <c r="I92" s="37"/>
      <c r="J92" s="37"/>
      <c r="K92" s="37"/>
      <c r="L92" s="37"/>
      <c r="M92" s="37"/>
      <c r="N92" s="37"/>
      <c r="O92" s="37"/>
      <c r="P92" s="37"/>
      <c r="Q92" s="37"/>
      <c r="R92" s="37"/>
      <c r="S92" s="38"/>
      <c r="T92" s="38"/>
      <c r="U92" s="38"/>
      <c r="V92" s="38"/>
      <c r="W92" s="38"/>
      <c r="X92" s="38"/>
      <c r="Y92" s="3"/>
      <c r="Z92" s="8"/>
      <c r="AA92" s="9"/>
      <c r="AB92" s="10"/>
      <c r="AC92" s="10"/>
      <c r="AD92" s="10"/>
      <c r="AE92" s="10"/>
      <c r="AF92" s="10"/>
      <c r="AG92" s="10"/>
      <c r="AH92" s="10"/>
      <c r="AI92" s="10"/>
      <c r="AJ92" s="3"/>
      <c r="AK92" s="8"/>
      <c r="AL92" s="9"/>
      <c r="AM92" s="10"/>
      <c r="AN92" s="10"/>
      <c r="AO92" s="10"/>
      <c r="AP92" s="10"/>
      <c r="AQ92" s="10"/>
      <c r="AR92" s="10"/>
      <c r="AS92" s="10"/>
      <c r="AT92" s="10"/>
      <c r="AU92" s="34"/>
      <c r="AV92" s="34"/>
      <c r="AW92" s="39"/>
      <c r="AX92" s="40"/>
      <c r="AY92" s="40"/>
      <c r="AZ92" s="40"/>
      <c r="BA92" s="40"/>
      <c r="BB92" s="39"/>
      <c r="BC92" s="39"/>
      <c r="BD92" s="39"/>
      <c r="BE92" s="39"/>
      <c r="BF92" s="39"/>
    </row>
    <row r="93" spans="1:58" ht="12" customHeight="1">
      <c r="A93" s="36"/>
      <c r="B93" s="37"/>
      <c r="C93" s="37"/>
      <c r="D93" s="37"/>
      <c r="E93" s="37"/>
      <c r="F93" s="37"/>
      <c r="G93" s="37"/>
      <c r="H93" s="37"/>
      <c r="I93" s="37"/>
      <c r="J93" s="37"/>
      <c r="K93" s="37"/>
      <c r="L93" s="37"/>
      <c r="M93" s="37"/>
      <c r="N93" s="37"/>
      <c r="O93" s="37"/>
      <c r="P93" s="37"/>
      <c r="Q93" s="37"/>
      <c r="R93" s="37"/>
      <c r="S93" s="38"/>
      <c r="T93" s="38"/>
      <c r="U93" s="38"/>
      <c r="V93" s="38"/>
      <c r="W93" s="38"/>
      <c r="X93" s="38"/>
      <c r="Y93" s="3"/>
      <c r="Z93" s="8"/>
      <c r="AA93" s="9"/>
      <c r="AB93" s="10"/>
      <c r="AC93" s="10"/>
      <c r="AD93" s="10"/>
      <c r="AE93" s="10"/>
      <c r="AF93" s="10"/>
      <c r="AG93" s="10"/>
      <c r="AH93" s="10"/>
      <c r="AI93" s="10"/>
      <c r="AJ93" s="3"/>
      <c r="AK93" s="8"/>
      <c r="AL93" s="9"/>
      <c r="AM93" s="10"/>
      <c r="AN93" s="10"/>
      <c r="AO93" s="10"/>
      <c r="AP93" s="10"/>
      <c r="AQ93" s="10"/>
      <c r="AR93" s="10"/>
      <c r="AS93" s="10"/>
      <c r="AT93" s="10"/>
      <c r="AU93" s="34"/>
      <c r="AV93" s="34"/>
      <c r="AW93" s="39"/>
      <c r="AX93" s="40"/>
      <c r="AY93" s="40"/>
      <c r="AZ93" s="40"/>
      <c r="BA93" s="40"/>
      <c r="BB93" s="39"/>
      <c r="BC93" s="39"/>
      <c r="BD93" s="39"/>
      <c r="BE93" s="39"/>
      <c r="BF93" s="39"/>
    </row>
    <row r="94" spans="1:58" ht="12" customHeight="1">
      <c r="A94" s="36"/>
      <c r="B94" s="37"/>
      <c r="C94" s="37"/>
      <c r="D94" s="37"/>
      <c r="E94" s="37"/>
      <c r="F94" s="37"/>
      <c r="G94" s="37"/>
      <c r="H94" s="37"/>
      <c r="I94" s="37"/>
      <c r="J94" s="37"/>
      <c r="K94" s="37"/>
      <c r="L94" s="37"/>
      <c r="M94" s="37"/>
      <c r="N94" s="37"/>
      <c r="O94" s="37"/>
      <c r="P94" s="37"/>
      <c r="Q94" s="37"/>
      <c r="R94" s="37"/>
      <c r="S94" s="38"/>
      <c r="T94" s="38"/>
      <c r="U94" s="38"/>
      <c r="V94" s="38"/>
      <c r="W94" s="38"/>
      <c r="X94" s="38"/>
      <c r="Y94" s="3"/>
      <c r="Z94" s="8"/>
      <c r="AA94" s="9"/>
      <c r="AB94" s="10"/>
      <c r="AC94" s="10"/>
      <c r="AD94" s="10"/>
      <c r="AE94" s="10"/>
      <c r="AF94" s="10"/>
      <c r="AG94" s="10"/>
      <c r="AH94" s="10"/>
      <c r="AI94" s="10"/>
      <c r="AJ94" s="3"/>
      <c r="AK94" s="8"/>
      <c r="AL94" s="9"/>
      <c r="AM94" s="10"/>
      <c r="AN94" s="10"/>
      <c r="AO94" s="10"/>
      <c r="AP94" s="10"/>
      <c r="AQ94" s="10"/>
      <c r="AR94" s="10"/>
      <c r="AS94" s="10"/>
      <c r="AT94" s="10"/>
      <c r="AU94" s="34"/>
      <c r="AV94" s="34"/>
      <c r="AW94" s="39"/>
      <c r="AX94" s="40"/>
      <c r="AY94" s="40"/>
      <c r="AZ94" s="40"/>
      <c r="BA94" s="40"/>
      <c r="BB94" s="39"/>
      <c r="BC94" s="39"/>
      <c r="BD94" s="39"/>
      <c r="BE94" s="39"/>
      <c r="BF94" s="39"/>
    </row>
    <row r="95" spans="1:58" ht="16.2">
      <c r="A95" s="36"/>
      <c r="B95" s="37"/>
      <c r="C95" s="37"/>
      <c r="D95" s="37"/>
      <c r="E95" s="37"/>
      <c r="F95" s="37"/>
      <c r="G95" s="37"/>
      <c r="H95" s="37"/>
      <c r="I95" s="37"/>
      <c r="J95" s="37"/>
      <c r="K95" s="37"/>
      <c r="L95" s="37"/>
      <c r="M95" s="37"/>
      <c r="N95" s="37"/>
      <c r="O95" s="37"/>
      <c r="P95" s="37"/>
      <c r="Q95" s="37"/>
      <c r="R95" s="37"/>
      <c r="S95" s="38"/>
      <c r="T95" s="38"/>
      <c r="U95" s="38"/>
      <c r="V95" s="38"/>
      <c r="W95" s="38"/>
      <c r="X95" s="38"/>
      <c r="Y95" s="3"/>
      <c r="Z95" s="8"/>
      <c r="AA95" s="9"/>
      <c r="AB95" s="10"/>
      <c r="AC95" s="10"/>
      <c r="AD95" s="10"/>
      <c r="AE95" s="10"/>
      <c r="AF95" s="10"/>
      <c r="AG95" s="10"/>
      <c r="AH95" s="10"/>
      <c r="AI95" s="10"/>
      <c r="AJ95" s="3"/>
      <c r="AK95" s="8"/>
      <c r="AL95" s="9"/>
      <c r="AM95" s="10"/>
      <c r="AN95" s="10"/>
      <c r="AO95" s="10"/>
      <c r="AP95" s="10"/>
      <c r="AQ95" s="10"/>
      <c r="AR95" s="10"/>
      <c r="AS95" s="10"/>
      <c r="AT95" s="10"/>
      <c r="AU95" s="34"/>
      <c r="AV95" s="34"/>
      <c r="AW95" s="39"/>
      <c r="AX95" s="40"/>
      <c r="AY95" s="40"/>
      <c r="AZ95" s="40"/>
      <c r="BA95" s="40"/>
      <c r="BB95" s="39"/>
      <c r="BC95" s="39"/>
      <c r="BD95" s="39"/>
      <c r="BE95" s="39"/>
      <c r="BF95" s="39"/>
    </row>
    <row r="96" spans="1:58" ht="16.2">
      <c r="AD96" s="39"/>
      <c r="AE96" s="39"/>
      <c r="AF96" s="39"/>
      <c r="AG96" s="39"/>
      <c r="AH96" s="39"/>
      <c r="AI96" s="39"/>
      <c r="AJ96" s="39"/>
      <c r="AK96" s="39"/>
      <c r="AL96" s="39"/>
      <c r="AM96" s="39"/>
      <c r="AN96" s="39"/>
      <c r="AO96" s="39"/>
      <c r="AP96" s="39"/>
      <c r="AQ96" s="39"/>
      <c r="AR96" s="34"/>
      <c r="AS96" s="34"/>
      <c r="AT96" s="39"/>
      <c r="AU96" s="34"/>
      <c r="AV96" s="34"/>
      <c r="AW96" s="39"/>
      <c r="AX96" s="40"/>
      <c r="AY96" s="40"/>
      <c r="AZ96" s="40"/>
      <c r="BA96" s="40"/>
      <c r="BB96" s="39"/>
      <c r="BC96" s="39"/>
      <c r="BD96" s="39"/>
      <c r="BE96" s="39"/>
      <c r="BF96" s="39"/>
    </row>
    <row r="97" spans="1:58" ht="16.2">
      <c r="A97" s="72" t="s">
        <v>66</v>
      </c>
      <c r="B97" s="41"/>
      <c r="C97" s="41"/>
      <c r="D97" s="42" t="s">
        <v>17</v>
      </c>
      <c r="E97" s="43" t="s">
        <v>18</v>
      </c>
      <c r="F97" s="43" t="s">
        <v>19</v>
      </c>
      <c r="G97" s="43" t="s">
        <v>20</v>
      </c>
      <c r="H97" s="43" t="s">
        <v>22</v>
      </c>
      <c r="I97" s="44"/>
      <c r="J97" s="44"/>
      <c r="K97" s="45" t="s">
        <v>24</v>
      </c>
      <c r="L97" s="44"/>
      <c r="M97" s="44"/>
      <c r="N97" s="44"/>
      <c r="O97" s="44"/>
      <c r="P97" s="44"/>
      <c r="Q97" s="44"/>
      <c r="R97" s="44"/>
      <c r="S97" s="44"/>
      <c r="T97" s="44"/>
      <c r="U97" s="44"/>
      <c r="V97" s="44"/>
      <c r="W97" s="44"/>
      <c r="X97" s="44"/>
      <c r="AD97" s="39"/>
      <c r="AE97" s="39"/>
      <c r="AF97" s="39"/>
      <c r="AG97" s="39"/>
      <c r="AH97" s="39"/>
      <c r="AI97" s="39"/>
      <c r="AJ97" s="39"/>
      <c r="AK97" s="39"/>
      <c r="AL97" s="39"/>
      <c r="AM97" s="39"/>
      <c r="AN97" s="39"/>
      <c r="AO97" s="39"/>
      <c r="AP97" s="39"/>
      <c r="AQ97" s="39"/>
      <c r="AR97" s="34"/>
      <c r="AS97" s="34"/>
      <c r="AT97" s="39"/>
      <c r="AU97" s="34"/>
      <c r="AV97" s="34"/>
      <c r="AW97" s="39"/>
      <c r="AX97" s="40"/>
      <c r="AY97" s="40"/>
      <c r="AZ97" s="40"/>
      <c r="BA97" s="40"/>
      <c r="BB97" s="39"/>
      <c r="BC97" s="39"/>
      <c r="BD97" s="39"/>
      <c r="BE97" s="39"/>
      <c r="BF97" s="39"/>
    </row>
    <row r="98" spans="1:58" ht="16.2">
      <c r="A98" s="72" t="s">
        <v>67</v>
      </c>
      <c r="B98" s="41"/>
      <c r="C98" s="41"/>
      <c r="D98" s="42">
        <v>1</v>
      </c>
      <c r="E98" s="46">
        <v>1</v>
      </c>
      <c r="F98" s="46">
        <v>0</v>
      </c>
      <c r="G98" s="44" t="s">
        <v>21</v>
      </c>
      <c r="H98" s="46">
        <v>1</v>
      </c>
      <c r="I98" s="44"/>
      <c r="J98" s="44"/>
      <c r="K98" s="45" t="s">
        <v>25</v>
      </c>
      <c r="L98" s="44"/>
      <c r="M98" s="44"/>
      <c r="N98" s="44"/>
      <c r="O98" s="44"/>
      <c r="P98" s="44"/>
      <c r="Q98" s="44"/>
      <c r="R98" s="44"/>
      <c r="S98" s="44"/>
      <c r="T98" s="44"/>
      <c r="U98" s="44"/>
      <c r="V98" s="44"/>
      <c r="W98" s="44"/>
      <c r="X98" s="44"/>
      <c r="AD98" s="39"/>
      <c r="AE98" s="39"/>
      <c r="AF98" s="39"/>
      <c r="AG98" s="39"/>
      <c r="AH98" s="39"/>
      <c r="AI98" s="39"/>
      <c r="AJ98" s="39"/>
      <c r="AK98" s="39"/>
      <c r="AL98" s="39"/>
      <c r="AM98" s="39"/>
      <c r="AN98" s="39"/>
      <c r="AO98" s="39"/>
      <c r="AP98" s="39"/>
      <c r="AQ98" s="39"/>
      <c r="AR98" s="34"/>
      <c r="AS98" s="34"/>
      <c r="AT98" s="39"/>
      <c r="AU98" s="34"/>
      <c r="AV98" s="34"/>
      <c r="AW98" s="39"/>
      <c r="AX98" s="40"/>
      <c r="AY98" s="40"/>
      <c r="AZ98" s="40"/>
      <c r="BA98" s="40"/>
      <c r="BB98" s="39"/>
      <c r="BC98" s="39"/>
      <c r="BD98" s="39"/>
      <c r="BE98" s="39"/>
      <c r="BF98" s="39"/>
    </row>
    <row r="99" spans="1:58" ht="16.2">
      <c r="A99" s="72" t="s">
        <v>68</v>
      </c>
      <c r="B99" s="41"/>
      <c r="C99" s="41"/>
      <c r="D99" s="42">
        <v>2</v>
      </c>
      <c r="E99" s="46">
        <v>2</v>
      </c>
      <c r="F99" s="46">
        <v>1</v>
      </c>
      <c r="G99" s="44"/>
      <c r="H99" s="46">
        <v>2</v>
      </c>
      <c r="I99" s="44"/>
      <c r="J99" s="44"/>
      <c r="K99" s="45" t="s">
        <v>26</v>
      </c>
      <c r="L99" s="44"/>
      <c r="M99" s="44"/>
      <c r="N99" s="44"/>
      <c r="O99" s="44"/>
      <c r="P99" s="44"/>
      <c r="Q99" s="44"/>
      <c r="R99" s="44"/>
      <c r="S99" s="44"/>
      <c r="T99" s="44"/>
      <c r="U99" s="44"/>
      <c r="V99" s="44"/>
      <c r="W99" s="44"/>
      <c r="X99" s="44"/>
      <c r="AD99" s="39"/>
      <c r="AE99" s="39"/>
      <c r="AF99" s="39"/>
      <c r="AG99" s="39"/>
      <c r="AH99" s="39"/>
      <c r="AI99" s="39"/>
      <c r="AJ99" s="39"/>
      <c r="AK99" s="39"/>
      <c r="AL99" s="39"/>
      <c r="AM99" s="39"/>
      <c r="AN99" s="39"/>
      <c r="AO99" s="39"/>
      <c r="AP99" s="39"/>
      <c r="AQ99" s="39"/>
      <c r="AR99" s="34"/>
      <c r="AS99" s="34"/>
      <c r="AT99" s="39"/>
      <c r="AU99" s="34"/>
      <c r="AV99" s="34"/>
      <c r="AW99" s="39"/>
      <c r="AX99" s="40"/>
      <c r="AY99" s="40"/>
      <c r="AZ99" s="40"/>
      <c r="BA99" s="40"/>
      <c r="BB99" s="39"/>
      <c r="BC99" s="39"/>
      <c r="BD99" s="39"/>
      <c r="BE99" s="39"/>
      <c r="BF99" s="39"/>
    </row>
    <row r="100" spans="1:58" ht="16.2">
      <c r="A100" s="72" t="s">
        <v>69</v>
      </c>
      <c r="B100" s="41"/>
      <c r="C100" s="41"/>
      <c r="D100" s="42">
        <v>3</v>
      </c>
      <c r="E100" s="46">
        <v>3</v>
      </c>
      <c r="F100" s="46">
        <v>2</v>
      </c>
      <c r="G100" s="44"/>
      <c r="H100" s="46">
        <v>3</v>
      </c>
      <c r="I100" s="44"/>
      <c r="J100" s="44"/>
      <c r="K100" s="45"/>
      <c r="L100" s="44"/>
      <c r="M100" s="44"/>
      <c r="N100" s="44"/>
      <c r="O100" s="44"/>
      <c r="P100" s="44"/>
      <c r="Q100" s="44"/>
      <c r="R100" s="44"/>
      <c r="S100" s="44"/>
      <c r="T100" s="44"/>
      <c r="U100" s="44"/>
      <c r="V100" s="44"/>
      <c r="W100" s="44"/>
      <c r="X100" s="44"/>
      <c r="AD100" s="39"/>
      <c r="AE100" s="39"/>
      <c r="AF100" s="39"/>
      <c r="AG100" s="39"/>
      <c r="AH100" s="39"/>
      <c r="AI100" s="39"/>
      <c r="AJ100" s="39"/>
      <c r="AK100" s="39"/>
      <c r="AL100" s="39"/>
      <c r="AM100" s="39"/>
      <c r="AN100" s="39"/>
      <c r="AO100" s="39"/>
      <c r="AP100" s="39"/>
      <c r="AQ100" s="39"/>
      <c r="AR100" s="34"/>
      <c r="AS100" s="34"/>
      <c r="AT100" s="39"/>
      <c r="AU100" s="34"/>
      <c r="AV100" s="34"/>
      <c r="AW100" s="39"/>
      <c r="AX100" s="40"/>
      <c r="AY100" s="40"/>
      <c r="AZ100" s="40"/>
      <c r="BA100" s="40"/>
      <c r="BB100" s="39"/>
      <c r="BC100" s="39"/>
      <c r="BD100" s="39"/>
      <c r="BE100" s="39"/>
      <c r="BF100" s="39"/>
    </row>
    <row r="101" spans="1:58" ht="16.2">
      <c r="A101" s="72" t="s">
        <v>70</v>
      </c>
      <c r="B101" s="41"/>
      <c r="C101" s="41"/>
      <c r="D101" s="42">
        <v>4</v>
      </c>
      <c r="E101" s="46">
        <v>4</v>
      </c>
      <c r="F101" s="44"/>
      <c r="G101" s="44"/>
      <c r="H101" s="46">
        <v>4</v>
      </c>
      <c r="I101" s="44"/>
      <c r="J101" s="44"/>
      <c r="K101" s="44"/>
      <c r="L101" s="44"/>
      <c r="M101" s="44"/>
      <c r="N101" s="44"/>
      <c r="O101" s="44"/>
      <c r="P101" s="44"/>
      <c r="Q101" s="44"/>
      <c r="R101" s="44"/>
      <c r="S101" s="44"/>
      <c r="T101" s="44"/>
      <c r="U101" s="44"/>
      <c r="V101" s="44"/>
      <c r="W101" s="44"/>
      <c r="X101" s="44"/>
      <c r="AD101" s="39"/>
      <c r="AE101" s="39"/>
      <c r="AF101" s="39"/>
      <c r="AG101" s="39"/>
      <c r="AH101" s="39"/>
      <c r="AI101" s="39"/>
      <c r="AJ101" s="39"/>
      <c r="AK101" s="39"/>
      <c r="AL101" s="39"/>
      <c r="AM101" s="39"/>
      <c r="AN101" s="39"/>
      <c r="AO101" s="39"/>
      <c r="AP101" s="39"/>
      <c r="AQ101" s="39"/>
      <c r="AR101" s="34"/>
      <c r="AS101" s="34"/>
      <c r="AT101" s="39"/>
      <c r="AU101" s="34"/>
      <c r="AV101" s="34"/>
      <c r="AW101" s="39"/>
      <c r="AX101" s="40"/>
      <c r="AY101" s="40"/>
      <c r="AZ101" s="40"/>
      <c r="BA101" s="40"/>
      <c r="BB101" s="39"/>
      <c r="BC101" s="39"/>
      <c r="BD101" s="39"/>
      <c r="BE101" s="39"/>
      <c r="BF101" s="39"/>
    </row>
    <row r="102" spans="1:58" ht="16.2">
      <c r="A102" s="72" t="s">
        <v>71</v>
      </c>
      <c r="B102" s="41"/>
      <c r="C102" s="41"/>
      <c r="D102" s="42">
        <v>5</v>
      </c>
      <c r="E102" s="46">
        <v>5</v>
      </c>
      <c r="F102" s="44"/>
      <c r="G102" s="44"/>
      <c r="H102" s="46">
        <v>5</v>
      </c>
      <c r="I102" s="44"/>
      <c r="J102" s="44"/>
      <c r="K102" s="44"/>
      <c r="L102" s="44"/>
      <c r="M102" s="44"/>
      <c r="N102" s="44"/>
      <c r="O102" s="44"/>
      <c r="P102" s="44"/>
      <c r="Q102" s="44"/>
      <c r="R102" s="44"/>
      <c r="S102" s="44"/>
      <c r="T102" s="44"/>
      <c r="U102" s="44"/>
      <c r="V102" s="44"/>
      <c r="W102" s="44"/>
      <c r="X102" s="44"/>
      <c r="AD102" s="39"/>
      <c r="AE102" s="39"/>
      <c r="AF102" s="39"/>
      <c r="AG102" s="39"/>
      <c r="AH102" s="39"/>
      <c r="AI102" s="39"/>
      <c r="AJ102" s="39"/>
      <c r="AK102" s="39"/>
      <c r="AL102" s="39"/>
      <c r="AM102" s="39"/>
      <c r="AN102" s="39"/>
      <c r="AO102" s="39"/>
      <c r="AP102" s="39"/>
      <c r="AQ102" s="39"/>
      <c r="AR102" s="34"/>
      <c r="AS102" s="34"/>
      <c r="AT102" s="39"/>
      <c r="AU102" s="34"/>
      <c r="AV102" s="34"/>
      <c r="AW102" s="39"/>
      <c r="AX102" s="40"/>
      <c r="AY102" s="40"/>
      <c r="AZ102" s="40"/>
      <c r="BA102" s="40"/>
      <c r="BB102" s="39"/>
      <c r="BC102" s="39"/>
      <c r="BD102" s="39"/>
      <c r="BE102" s="39"/>
      <c r="BF102" s="39"/>
    </row>
    <row r="103" spans="1:58" ht="16.2">
      <c r="A103" s="72" t="s">
        <v>72</v>
      </c>
      <c r="B103" s="41"/>
      <c r="C103" s="41"/>
      <c r="D103" s="42">
        <v>6</v>
      </c>
      <c r="E103" s="46">
        <v>6</v>
      </c>
      <c r="F103" s="44"/>
      <c r="G103" s="44"/>
      <c r="H103" s="46">
        <v>6</v>
      </c>
      <c r="I103" s="44"/>
      <c r="J103" s="44"/>
      <c r="K103" s="44"/>
      <c r="L103" s="44"/>
      <c r="M103" s="44"/>
      <c r="N103" s="44"/>
      <c r="O103" s="44"/>
      <c r="P103" s="44"/>
      <c r="Q103" s="44"/>
      <c r="R103" s="44"/>
      <c r="S103" s="44"/>
      <c r="T103" s="44"/>
      <c r="U103" s="44"/>
      <c r="V103" s="44"/>
      <c r="W103" s="44"/>
      <c r="X103" s="44"/>
      <c r="AU103" s="34"/>
      <c r="AV103" s="34"/>
      <c r="AW103" s="39"/>
      <c r="AX103" s="40"/>
      <c r="AY103" s="40"/>
      <c r="AZ103" s="40"/>
      <c r="BA103" s="40"/>
      <c r="BB103" s="39"/>
      <c r="BC103" s="39"/>
      <c r="BD103" s="39"/>
      <c r="BE103" s="39"/>
      <c r="BF103" s="39"/>
    </row>
    <row r="104" spans="1:58" ht="16.2">
      <c r="A104" s="72" t="s">
        <v>73</v>
      </c>
      <c r="B104" s="41"/>
      <c r="C104" s="41"/>
      <c r="D104" s="42">
        <v>7</v>
      </c>
      <c r="E104" s="46">
        <v>7</v>
      </c>
      <c r="F104" s="44"/>
      <c r="G104" s="44"/>
      <c r="H104" s="46">
        <v>7</v>
      </c>
      <c r="I104" s="44"/>
      <c r="J104" s="44"/>
      <c r="K104" s="44"/>
      <c r="L104" s="44"/>
      <c r="M104" s="44"/>
      <c r="N104" s="44"/>
      <c r="O104" s="44"/>
      <c r="P104" s="44"/>
      <c r="Q104" s="44"/>
      <c r="R104" s="44"/>
      <c r="S104" s="44"/>
      <c r="T104" s="44"/>
      <c r="U104" s="44"/>
      <c r="V104" s="44"/>
      <c r="W104" s="44"/>
      <c r="X104" s="44"/>
      <c r="AU104" s="34"/>
      <c r="AV104" s="34"/>
      <c r="AW104" s="39"/>
      <c r="AX104" s="40"/>
      <c r="AY104" s="40"/>
      <c r="AZ104" s="40"/>
      <c r="BA104" s="40"/>
      <c r="BB104" s="39"/>
      <c r="BC104" s="39"/>
      <c r="BD104" s="39"/>
      <c r="BE104" s="39"/>
      <c r="BF104" s="39"/>
    </row>
    <row r="105" spans="1:58" ht="16.2">
      <c r="A105" s="72" t="s">
        <v>74</v>
      </c>
      <c r="B105" s="41"/>
      <c r="C105" s="41"/>
      <c r="D105" s="42">
        <v>8</v>
      </c>
      <c r="E105" s="46">
        <v>8</v>
      </c>
      <c r="F105" s="44"/>
      <c r="G105" s="44"/>
      <c r="H105" s="46">
        <v>8</v>
      </c>
      <c r="I105" s="44"/>
      <c r="J105" s="44"/>
      <c r="K105" s="44"/>
      <c r="L105" s="44"/>
      <c r="M105" s="44"/>
      <c r="N105" s="44"/>
      <c r="O105" s="44"/>
      <c r="P105" s="44"/>
      <c r="Q105" s="44"/>
      <c r="R105" s="44"/>
      <c r="S105" s="44"/>
      <c r="T105" s="44"/>
      <c r="U105" s="44"/>
      <c r="V105" s="44"/>
      <c r="W105" s="44"/>
      <c r="X105" s="44"/>
      <c r="AU105" s="34"/>
      <c r="AV105" s="34"/>
      <c r="AW105" s="39"/>
      <c r="AX105" s="40"/>
      <c r="AY105" s="40"/>
      <c r="AZ105" s="40"/>
      <c r="BA105" s="40"/>
      <c r="BB105" s="39"/>
      <c r="BC105" s="39"/>
      <c r="BD105" s="39"/>
      <c r="BE105" s="39"/>
      <c r="BF105" s="39"/>
    </row>
    <row r="106" spans="1:58" ht="16.2">
      <c r="A106" s="73" t="s">
        <v>75</v>
      </c>
      <c r="B106" s="41"/>
      <c r="C106" s="41"/>
      <c r="D106" s="42">
        <v>9</v>
      </c>
      <c r="E106" s="46">
        <v>9</v>
      </c>
      <c r="F106" s="44"/>
      <c r="G106" s="44"/>
      <c r="H106" s="46">
        <v>9</v>
      </c>
      <c r="I106" s="44"/>
      <c r="J106" s="44"/>
      <c r="K106" s="44"/>
      <c r="L106" s="44"/>
      <c r="M106" s="44"/>
      <c r="N106" s="44"/>
      <c r="O106" s="44"/>
      <c r="P106" s="44"/>
      <c r="Q106" s="44"/>
      <c r="R106" s="44"/>
      <c r="S106" s="44"/>
      <c r="T106" s="44"/>
      <c r="U106" s="44"/>
      <c r="V106" s="44"/>
      <c r="W106" s="44"/>
      <c r="X106" s="44"/>
      <c r="AU106" s="34"/>
      <c r="AV106" s="34"/>
      <c r="AW106" s="39"/>
      <c r="AX106" s="40"/>
      <c r="AY106" s="40"/>
      <c r="AZ106" s="40"/>
      <c r="BA106" s="40"/>
      <c r="BB106" s="39"/>
      <c r="BC106" s="39"/>
      <c r="BD106" s="39"/>
      <c r="BE106" s="39"/>
      <c r="BF106" s="39"/>
    </row>
    <row r="107" spans="1:58">
      <c r="A107" s="73" t="s">
        <v>76</v>
      </c>
      <c r="B107" s="41"/>
      <c r="C107" s="41"/>
      <c r="D107" s="42">
        <v>10</v>
      </c>
      <c r="E107" s="46">
        <v>10</v>
      </c>
      <c r="F107" s="44"/>
      <c r="G107" s="44"/>
      <c r="H107" s="46">
        <v>10</v>
      </c>
      <c r="I107" s="44"/>
      <c r="J107" s="44"/>
      <c r="K107" s="44"/>
      <c r="L107" s="44"/>
      <c r="M107" s="44"/>
      <c r="N107" s="44"/>
      <c r="O107" s="44"/>
      <c r="P107" s="44"/>
      <c r="Q107" s="44"/>
      <c r="R107" s="44"/>
      <c r="S107" s="44"/>
      <c r="T107" s="44"/>
      <c r="U107" s="44"/>
      <c r="V107" s="44"/>
      <c r="W107" s="44"/>
      <c r="X107" s="44"/>
      <c r="AP107" s="2"/>
      <c r="AQ107" s="2"/>
      <c r="AR107" s="2"/>
      <c r="AS107" s="2"/>
      <c r="AT107" s="2"/>
    </row>
    <row r="108" spans="1:58">
      <c r="A108" s="41"/>
      <c r="B108" s="41"/>
      <c r="C108" s="41"/>
      <c r="D108" s="42">
        <v>11</v>
      </c>
      <c r="E108" s="46">
        <v>11</v>
      </c>
      <c r="F108" s="44"/>
      <c r="G108" s="44"/>
      <c r="H108" s="44"/>
      <c r="I108" s="44"/>
      <c r="J108" s="44"/>
      <c r="K108" s="44"/>
      <c r="L108" s="44"/>
      <c r="M108" s="44"/>
      <c r="N108" s="44"/>
      <c r="O108" s="44"/>
      <c r="P108" s="44"/>
      <c r="Q108" s="44"/>
      <c r="R108" s="44"/>
      <c r="S108" s="44"/>
      <c r="T108" s="44"/>
      <c r="U108" s="44"/>
      <c r="V108" s="44"/>
      <c r="W108" s="44"/>
      <c r="X108" s="44"/>
      <c r="AP108" s="2"/>
      <c r="AQ108" s="2"/>
      <c r="AR108" s="2"/>
      <c r="AS108" s="2"/>
      <c r="AT108" s="2"/>
    </row>
    <row r="109" spans="1:58">
      <c r="A109" s="41"/>
      <c r="B109" s="41"/>
      <c r="C109" s="41"/>
      <c r="D109" s="42">
        <v>12</v>
      </c>
      <c r="E109" s="46">
        <v>12</v>
      </c>
      <c r="F109" s="44"/>
      <c r="G109" s="44"/>
      <c r="H109" s="44"/>
      <c r="I109" s="44"/>
      <c r="J109" s="44"/>
      <c r="K109" s="44"/>
      <c r="L109" s="44"/>
      <c r="M109" s="44"/>
      <c r="N109" s="44"/>
      <c r="O109" s="44"/>
      <c r="P109" s="44"/>
      <c r="Q109" s="44"/>
      <c r="R109" s="44"/>
      <c r="S109" s="44"/>
      <c r="T109" s="44"/>
      <c r="U109" s="44"/>
      <c r="V109" s="44"/>
      <c r="W109" s="44"/>
      <c r="X109" s="44"/>
      <c r="AP109" s="2"/>
      <c r="AQ109" s="2"/>
      <c r="AR109" s="2"/>
      <c r="AS109" s="2"/>
      <c r="AT109" s="2"/>
    </row>
    <row r="110" spans="1:58">
      <c r="A110" s="41"/>
      <c r="B110" s="41"/>
      <c r="C110" s="41"/>
      <c r="D110" s="47"/>
      <c r="E110" s="46">
        <v>13</v>
      </c>
      <c r="F110" s="44"/>
      <c r="G110" s="44"/>
      <c r="H110" s="44"/>
      <c r="I110" s="44"/>
      <c r="J110" s="44"/>
      <c r="K110" s="44"/>
      <c r="L110" s="44"/>
      <c r="M110" s="44"/>
      <c r="N110" s="44"/>
      <c r="O110" s="44"/>
      <c r="P110" s="44"/>
      <c r="Q110" s="44"/>
      <c r="R110" s="44"/>
      <c r="S110" s="44"/>
      <c r="T110" s="44"/>
      <c r="U110" s="44"/>
      <c r="V110" s="44"/>
      <c r="W110" s="44"/>
      <c r="X110" s="44"/>
      <c r="AP110" s="2"/>
      <c r="AQ110" s="2"/>
      <c r="AR110" s="2"/>
      <c r="AS110" s="2"/>
      <c r="AT110" s="2"/>
    </row>
    <row r="111" spans="1:58">
      <c r="A111" s="41"/>
      <c r="B111" s="41"/>
      <c r="C111" s="41"/>
      <c r="D111" s="47"/>
      <c r="E111" s="46">
        <v>14</v>
      </c>
      <c r="F111" s="44"/>
      <c r="G111" s="44"/>
      <c r="H111" s="44"/>
      <c r="I111" s="44"/>
      <c r="J111" s="44"/>
      <c r="K111" s="44"/>
      <c r="L111" s="44"/>
      <c r="M111" s="44"/>
      <c r="N111" s="44"/>
      <c r="O111" s="44"/>
      <c r="P111" s="44"/>
      <c r="Q111" s="44"/>
      <c r="R111" s="44"/>
      <c r="S111" s="44"/>
      <c r="T111" s="44"/>
      <c r="U111" s="44"/>
      <c r="V111" s="44"/>
      <c r="W111" s="44"/>
      <c r="X111" s="44"/>
      <c r="AP111" s="2"/>
      <c r="AQ111" s="2"/>
      <c r="AR111" s="2"/>
      <c r="AS111" s="2"/>
      <c r="AT111" s="2"/>
      <c r="AU111" s="2"/>
      <c r="AV111" s="2"/>
      <c r="AW111" s="2"/>
      <c r="AX111" s="2"/>
      <c r="AY111" s="2"/>
      <c r="AZ111" s="2"/>
      <c r="BA111" s="2"/>
    </row>
    <row r="112" spans="1:58">
      <c r="A112" s="41"/>
      <c r="B112" s="41"/>
      <c r="C112" s="41"/>
      <c r="D112" s="47"/>
      <c r="E112" s="46">
        <v>15</v>
      </c>
      <c r="F112" s="44"/>
      <c r="G112" s="44"/>
      <c r="H112" s="44"/>
      <c r="I112" s="44"/>
      <c r="J112" s="44"/>
      <c r="K112" s="44"/>
      <c r="L112" s="44"/>
      <c r="M112" s="44"/>
      <c r="N112" s="44"/>
      <c r="O112" s="44"/>
      <c r="P112" s="44"/>
      <c r="Q112" s="44"/>
      <c r="R112" s="44"/>
      <c r="S112" s="44"/>
      <c r="T112" s="44"/>
      <c r="U112" s="44"/>
      <c r="V112" s="44"/>
      <c r="W112" s="44"/>
      <c r="X112" s="44"/>
      <c r="AP112" s="2"/>
      <c r="AQ112" s="2"/>
      <c r="AR112" s="2"/>
      <c r="AS112" s="2"/>
      <c r="AT112" s="2"/>
      <c r="AU112" s="2"/>
      <c r="AV112" s="2"/>
      <c r="AW112" s="2"/>
      <c r="AX112" s="2"/>
      <c r="AY112" s="2"/>
      <c r="AZ112" s="2"/>
      <c r="BA112" s="2"/>
    </row>
    <row r="113" spans="4:53">
      <c r="D113" s="44"/>
      <c r="E113" s="46">
        <v>16</v>
      </c>
      <c r="F113" s="44"/>
      <c r="G113" s="44"/>
      <c r="H113" s="44"/>
      <c r="I113" s="44"/>
      <c r="J113" s="44"/>
      <c r="K113" s="44"/>
      <c r="L113" s="44"/>
      <c r="M113" s="44"/>
      <c r="N113" s="44"/>
      <c r="O113" s="44"/>
      <c r="P113" s="44"/>
      <c r="Q113" s="44"/>
      <c r="R113" s="44"/>
      <c r="S113" s="44"/>
      <c r="T113" s="44"/>
      <c r="U113" s="44"/>
      <c r="V113" s="44"/>
      <c r="W113" s="44"/>
      <c r="X113" s="44"/>
      <c r="AU113" s="2"/>
      <c r="AV113" s="2"/>
      <c r="AW113" s="2"/>
      <c r="AX113" s="2"/>
      <c r="AY113" s="2"/>
      <c r="AZ113" s="2"/>
      <c r="BA113" s="2"/>
    </row>
    <row r="114" spans="4:53">
      <c r="D114" s="44"/>
      <c r="E114" s="46">
        <v>17</v>
      </c>
      <c r="F114" s="44"/>
      <c r="G114" s="44"/>
      <c r="H114" s="44"/>
      <c r="I114" s="44"/>
      <c r="J114" s="44"/>
      <c r="K114" s="44"/>
      <c r="L114" s="44"/>
      <c r="M114" s="44"/>
      <c r="N114" s="44"/>
      <c r="O114" s="44"/>
      <c r="P114" s="44"/>
      <c r="Q114" s="44"/>
      <c r="R114" s="44"/>
      <c r="S114" s="44"/>
      <c r="T114" s="44"/>
      <c r="U114" s="44"/>
      <c r="V114" s="44"/>
      <c r="W114" s="44"/>
      <c r="X114" s="44"/>
      <c r="AU114" s="2"/>
      <c r="AV114" s="2"/>
      <c r="AW114" s="2"/>
      <c r="AX114" s="2"/>
      <c r="AY114" s="2"/>
      <c r="AZ114" s="2"/>
      <c r="BA114" s="2"/>
    </row>
    <row r="115" spans="4:53">
      <c r="D115" s="44"/>
      <c r="E115" s="46">
        <v>18</v>
      </c>
      <c r="F115" s="44"/>
      <c r="G115" s="44"/>
      <c r="H115" s="44"/>
      <c r="I115" s="44"/>
      <c r="J115" s="44"/>
      <c r="K115" s="44"/>
      <c r="L115" s="44"/>
      <c r="M115" s="44"/>
      <c r="N115" s="44"/>
      <c r="O115" s="44"/>
      <c r="P115" s="44"/>
      <c r="Q115" s="44"/>
      <c r="R115" s="44"/>
      <c r="S115" s="44"/>
      <c r="T115" s="44"/>
      <c r="U115" s="44"/>
      <c r="V115" s="44"/>
      <c r="W115" s="44"/>
      <c r="X115" s="44"/>
      <c r="AU115" s="2"/>
      <c r="AV115" s="2"/>
      <c r="AW115" s="2"/>
      <c r="AX115" s="2"/>
      <c r="AY115" s="2"/>
      <c r="AZ115" s="2"/>
      <c r="BA115" s="2"/>
    </row>
    <row r="116" spans="4:53">
      <c r="D116" s="44"/>
      <c r="E116" s="46">
        <v>19</v>
      </c>
      <c r="F116" s="44"/>
      <c r="G116" s="44"/>
      <c r="H116" s="44"/>
      <c r="I116" s="44"/>
      <c r="J116" s="44"/>
      <c r="K116" s="44"/>
      <c r="L116" s="44"/>
      <c r="M116" s="44"/>
      <c r="N116" s="44"/>
      <c r="O116" s="44"/>
      <c r="P116" s="44"/>
      <c r="Q116" s="44"/>
      <c r="R116" s="44"/>
      <c r="S116" s="44"/>
      <c r="T116" s="44"/>
      <c r="U116" s="44"/>
      <c r="V116" s="44"/>
      <c r="W116" s="44"/>
      <c r="X116" s="44"/>
      <c r="AU116" s="2"/>
      <c r="AV116" s="2"/>
      <c r="AW116" s="2"/>
      <c r="AX116" s="2"/>
      <c r="AY116" s="2"/>
      <c r="AZ116" s="2"/>
      <c r="BA116" s="2"/>
    </row>
    <row r="117" spans="4:53">
      <c r="D117" s="44"/>
      <c r="E117" s="46">
        <v>20</v>
      </c>
      <c r="F117" s="44"/>
      <c r="G117" s="44"/>
      <c r="H117" s="44"/>
      <c r="I117" s="44"/>
      <c r="J117" s="44"/>
      <c r="K117" s="44"/>
      <c r="L117" s="44"/>
      <c r="M117" s="44"/>
      <c r="N117" s="44"/>
      <c r="O117" s="44"/>
      <c r="P117" s="44"/>
      <c r="Q117" s="44"/>
      <c r="R117" s="44"/>
      <c r="S117" s="44"/>
      <c r="T117" s="44"/>
      <c r="U117" s="44"/>
      <c r="V117" s="44"/>
      <c r="W117" s="44"/>
      <c r="X117" s="44"/>
    </row>
    <row r="118" spans="4:53">
      <c r="D118" s="44"/>
      <c r="E118" s="46">
        <v>21</v>
      </c>
      <c r="F118" s="44"/>
      <c r="G118" s="44"/>
      <c r="H118" s="44"/>
      <c r="I118" s="44"/>
      <c r="J118" s="44"/>
      <c r="K118" s="44"/>
      <c r="L118" s="44"/>
      <c r="M118" s="44"/>
      <c r="N118" s="44"/>
      <c r="O118" s="44"/>
      <c r="P118" s="44"/>
      <c r="Q118" s="44"/>
      <c r="R118" s="44"/>
      <c r="S118" s="44"/>
      <c r="T118" s="44"/>
      <c r="U118" s="44"/>
      <c r="V118" s="44"/>
      <c r="W118" s="44"/>
      <c r="X118" s="44"/>
    </row>
    <row r="119" spans="4:53">
      <c r="D119" s="44"/>
      <c r="E119" s="46">
        <v>22</v>
      </c>
      <c r="F119" s="44"/>
      <c r="G119" s="44"/>
      <c r="H119" s="44"/>
      <c r="I119" s="44"/>
      <c r="J119" s="44"/>
      <c r="K119" s="44"/>
      <c r="L119" s="44"/>
      <c r="M119" s="44"/>
      <c r="N119" s="44"/>
      <c r="O119" s="44"/>
      <c r="P119" s="44"/>
      <c r="Q119" s="44"/>
      <c r="R119" s="44"/>
      <c r="S119" s="44"/>
      <c r="T119" s="44"/>
      <c r="U119" s="44"/>
      <c r="V119" s="44"/>
      <c r="W119" s="44"/>
      <c r="X119" s="44"/>
    </row>
    <row r="120" spans="4:53">
      <c r="D120" s="44"/>
      <c r="E120" s="46">
        <v>23</v>
      </c>
      <c r="F120" s="44"/>
      <c r="G120" s="44"/>
      <c r="H120" s="44"/>
      <c r="I120" s="44"/>
      <c r="J120" s="44"/>
      <c r="K120" s="44"/>
      <c r="L120" s="44"/>
      <c r="M120" s="44"/>
      <c r="N120" s="44"/>
      <c r="O120" s="44"/>
      <c r="P120" s="44"/>
      <c r="Q120" s="44"/>
      <c r="R120" s="44"/>
      <c r="S120" s="44"/>
      <c r="T120" s="44"/>
      <c r="U120" s="44"/>
      <c r="V120" s="44"/>
      <c r="W120" s="44"/>
      <c r="X120" s="44"/>
    </row>
    <row r="121" spans="4:53">
      <c r="D121" s="44"/>
      <c r="E121" s="46">
        <v>24</v>
      </c>
      <c r="F121" s="44"/>
      <c r="G121" s="44"/>
      <c r="H121" s="44"/>
      <c r="I121" s="44"/>
      <c r="J121" s="44"/>
      <c r="K121" s="44"/>
      <c r="L121" s="44"/>
      <c r="M121" s="44"/>
      <c r="N121" s="44"/>
      <c r="O121" s="44"/>
      <c r="P121" s="44"/>
      <c r="Q121" s="44"/>
      <c r="R121" s="44"/>
      <c r="S121" s="44"/>
      <c r="T121" s="44"/>
      <c r="U121" s="44"/>
      <c r="V121" s="44"/>
      <c r="W121" s="44"/>
      <c r="X121" s="44"/>
    </row>
    <row r="122" spans="4:53">
      <c r="D122" s="44"/>
      <c r="E122" s="46">
        <v>25</v>
      </c>
      <c r="F122" s="44"/>
      <c r="G122" s="44"/>
      <c r="H122" s="44"/>
      <c r="I122" s="44"/>
      <c r="J122" s="44"/>
      <c r="K122" s="44"/>
      <c r="L122" s="44"/>
      <c r="M122" s="44"/>
      <c r="N122" s="44"/>
      <c r="O122" s="44"/>
      <c r="P122" s="44"/>
      <c r="Q122" s="44"/>
      <c r="R122" s="44"/>
      <c r="S122" s="44"/>
      <c r="T122" s="44"/>
      <c r="U122" s="44"/>
      <c r="V122" s="44"/>
      <c r="W122" s="44"/>
      <c r="X122" s="44"/>
    </row>
    <row r="123" spans="4:53">
      <c r="D123" s="44"/>
      <c r="E123" s="46">
        <v>26</v>
      </c>
      <c r="F123" s="44"/>
      <c r="G123" s="44"/>
      <c r="H123" s="44"/>
      <c r="I123" s="44"/>
      <c r="J123" s="44"/>
      <c r="K123" s="44"/>
      <c r="L123" s="44"/>
      <c r="M123" s="44"/>
      <c r="N123" s="44"/>
      <c r="O123" s="44"/>
      <c r="P123" s="44"/>
      <c r="Q123" s="44"/>
      <c r="R123" s="44"/>
      <c r="S123" s="44"/>
      <c r="T123" s="44"/>
      <c r="U123" s="44"/>
      <c r="V123" s="44"/>
      <c r="W123" s="44"/>
      <c r="X123" s="44"/>
    </row>
    <row r="124" spans="4:53">
      <c r="D124" s="44"/>
      <c r="E124" s="46">
        <v>27</v>
      </c>
      <c r="F124" s="44"/>
      <c r="G124" s="44"/>
      <c r="H124" s="44"/>
      <c r="I124" s="44"/>
      <c r="J124" s="44"/>
      <c r="K124" s="44"/>
      <c r="L124" s="44"/>
      <c r="M124" s="44"/>
      <c r="N124" s="44"/>
      <c r="O124" s="44"/>
      <c r="P124" s="44"/>
      <c r="Q124" s="44"/>
      <c r="R124" s="44"/>
      <c r="S124" s="44"/>
      <c r="T124" s="44"/>
      <c r="U124" s="44"/>
      <c r="V124" s="44"/>
      <c r="W124" s="44"/>
      <c r="X124" s="44"/>
    </row>
    <row r="125" spans="4:53">
      <c r="D125" s="44"/>
      <c r="E125" s="46">
        <v>28</v>
      </c>
      <c r="F125" s="44"/>
      <c r="G125" s="44"/>
      <c r="H125" s="44"/>
      <c r="I125" s="44"/>
      <c r="J125" s="44"/>
      <c r="K125" s="44"/>
      <c r="L125" s="44"/>
      <c r="M125" s="44"/>
      <c r="N125" s="44"/>
      <c r="O125" s="44"/>
      <c r="P125" s="44"/>
      <c r="Q125" s="44"/>
      <c r="R125" s="44"/>
      <c r="S125" s="44"/>
      <c r="T125" s="44"/>
      <c r="U125" s="44"/>
      <c r="V125" s="44"/>
      <c r="W125" s="44"/>
      <c r="X125" s="44"/>
    </row>
    <row r="126" spans="4:53">
      <c r="D126" s="44"/>
      <c r="E126" s="46">
        <v>29</v>
      </c>
      <c r="F126" s="44"/>
      <c r="G126" s="44"/>
      <c r="H126" s="44"/>
      <c r="I126" s="44"/>
      <c r="J126" s="44"/>
      <c r="K126" s="44"/>
      <c r="L126" s="44"/>
      <c r="M126" s="44"/>
      <c r="N126" s="44"/>
      <c r="O126" s="44"/>
      <c r="P126" s="44"/>
      <c r="Q126" s="44"/>
      <c r="R126" s="44"/>
      <c r="S126" s="44"/>
      <c r="T126" s="44"/>
      <c r="U126" s="44"/>
      <c r="V126" s="44"/>
      <c r="W126" s="44"/>
      <c r="X126" s="44"/>
    </row>
    <row r="127" spans="4:53">
      <c r="D127" s="44"/>
      <c r="E127" s="46">
        <v>30</v>
      </c>
      <c r="F127" s="44"/>
      <c r="G127" s="44"/>
      <c r="H127" s="44"/>
      <c r="I127" s="44"/>
      <c r="J127" s="44"/>
      <c r="K127" s="44"/>
      <c r="L127" s="44"/>
      <c r="M127" s="44"/>
      <c r="N127" s="44"/>
      <c r="O127" s="44"/>
      <c r="P127" s="44"/>
      <c r="Q127" s="44"/>
      <c r="R127" s="44"/>
      <c r="S127" s="44"/>
      <c r="T127" s="44"/>
      <c r="U127" s="44"/>
      <c r="V127" s="44"/>
      <c r="W127" s="44"/>
      <c r="X127" s="44"/>
    </row>
    <row r="128" spans="4:53">
      <c r="D128" s="44"/>
      <c r="E128" s="46">
        <v>31</v>
      </c>
      <c r="F128" s="44"/>
      <c r="G128" s="44"/>
      <c r="H128" s="44"/>
      <c r="I128" s="44"/>
      <c r="J128" s="44"/>
      <c r="K128" s="44"/>
      <c r="L128" s="44"/>
      <c r="M128" s="44"/>
      <c r="N128" s="44"/>
      <c r="O128" s="44"/>
      <c r="P128" s="44"/>
      <c r="Q128" s="44"/>
      <c r="R128" s="44"/>
      <c r="S128" s="44"/>
      <c r="T128" s="44"/>
      <c r="U128" s="44"/>
      <c r="V128" s="44"/>
      <c r="W128" s="44"/>
      <c r="X128" s="44"/>
    </row>
    <row r="129" spans="4:24">
      <c r="D129" s="44"/>
      <c r="E129" s="44"/>
      <c r="F129" s="44"/>
      <c r="G129" s="44"/>
      <c r="H129" s="44"/>
      <c r="I129" s="44"/>
      <c r="J129" s="44"/>
      <c r="K129" s="44"/>
      <c r="L129" s="44"/>
      <c r="M129" s="44"/>
      <c r="N129" s="44"/>
      <c r="O129" s="44"/>
      <c r="P129" s="44"/>
      <c r="Q129" s="44"/>
      <c r="R129" s="44"/>
      <c r="S129" s="44"/>
      <c r="T129" s="44"/>
      <c r="U129" s="44"/>
      <c r="V129" s="44"/>
      <c r="W129" s="44"/>
      <c r="X129" s="44"/>
    </row>
    <row r="130" spans="4:24">
      <c r="D130" s="44"/>
      <c r="E130" s="44"/>
      <c r="F130" s="44"/>
      <c r="G130" s="44"/>
      <c r="H130" s="44"/>
      <c r="I130" s="44"/>
      <c r="J130" s="44"/>
      <c r="K130" s="44"/>
      <c r="L130" s="44"/>
      <c r="M130" s="44"/>
      <c r="N130" s="44"/>
      <c r="O130" s="44"/>
      <c r="P130" s="44"/>
      <c r="Q130" s="44"/>
      <c r="R130" s="44"/>
      <c r="S130" s="44"/>
      <c r="T130" s="44"/>
      <c r="U130" s="44"/>
      <c r="V130" s="44"/>
      <c r="W130" s="44"/>
      <c r="X130" s="44"/>
    </row>
    <row r="131" spans="4:24">
      <c r="D131" s="44"/>
      <c r="E131" s="44"/>
      <c r="F131" s="44"/>
      <c r="G131" s="44"/>
      <c r="H131" s="44"/>
      <c r="I131" s="44"/>
      <c r="J131" s="44"/>
      <c r="K131" s="44"/>
      <c r="L131" s="44"/>
      <c r="M131" s="44"/>
      <c r="N131" s="44"/>
      <c r="O131" s="44"/>
      <c r="P131" s="44"/>
      <c r="Q131" s="44"/>
      <c r="R131" s="44"/>
      <c r="S131" s="44"/>
      <c r="T131" s="44"/>
      <c r="U131" s="44"/>
      <c r="V131" s="44"/>
      <c r="W131" s="44"/>
      <c r="X131" s="44"/>
    </row>
  </sheetData>
  <sheetProtection selectLockedCells="1"/>
  <mergeCells count="613">
    <mergeCell ref="R42:AD43"/>
    <mergeCell ref="B42:B43"/>
    <mergeCell ref="C42:I43"/>
    <mergeCell ref="J42:K43"/>
    <mergeCell ref="L38:M39"/>
    <mergeCell ref="N38:N39"/>
    <mergeCell ref="L40:M41"/>
    <mergeCell ref="N40:N41"/>
    <mergeCell ref="L42:M43"/>
    <mergeCell ref="N42:N43"/>
    <mergeCell ref="V39:W40"/>
    <mergeCell ref="X39:X40"/>
    <mergeCell ref="Y39:Z40"/>
    <mergeCell ref="AA39:AA40"/>
    <mergeCell ref="AB39:AC40"/>
    <mergeCell ref="AD39:AD40"/>
    <mergeCell ref="B36:E37"/>
    <mergeCell ref="B38:B39"/>
    <mergeCell ref="C38:I39"/>
    <mergeCell ref="J38:K39"/>
    <mergeCell ref="B40:B41"/>
    <mergeCell ref="C40:I41"/>
    <mergeCell ref="J40:K41"/>
    <mergeCell ref="L37:N37"/>
    <mergeCell ref="H34:U35"/>
    <mergeCell ref="Q37:T38"/>
    <mergeCell ref="R39:S40"/>
    <mergeCell ref="T39:T40"/>
    <mergeCell ref="A34:G35"/>
    <mergeCell ref="D1:F1"/>
    <mergeCell ref="L1:N1"/>
    <mergeCell ref="AV3:AW4"/>
    <mergeCell ref="AX3:AY4"/>
    <mergeCell ref="AZ3:BA4"/>
    <mergeCell ref="A2:B3"/>
    <mergeCell ref="C2:D3"/>
    <mergeCell ref="E2:F3"/>
    <mergeCell ref="G2:H3"/>
    <mergeCell ref="I2:J3"/>
    <mergeCell ref="K2:L3"/>
    <mergeCell ref="M2:N3"/>
    <mergeCell ref="O2:P3"/>
    <mergeCell ref="Q2:R3"/>
    <mergeCell ref="AC2:AD3"/>
    <mergeCell ref="U2:V3"/>
    <mergeCell ref="W2:X3"/>
    <mergeCell ref="AA4:AB4"/>
    <mergeCell ref="S2:T3"/>
    <mergeCell ref="AE2:AJ3"/>
    <mergeCell ref="BO3:BP4"/>
    <mergeCell ref="A4:B4"/>
    <mergeCell ref="C4:D4"/>
    <mergeCell ref="I4:J4"/>
    <mergeCell ref="K4:L4"/>
    <mergeCell ref="M4:N4"/>
    <mergeCell ref="O4:P4"/>
    <mergeCell ref="Q4:R4"/>
    <mergeCell ref="S4:T4"/>
    <mergeCell ref="BB3:BC4"/>
    <mergeCell ref="BD3:BE4"/>
    <mergeCell ref="BG3:BH4"/>
    <mergeCell ref="BI3:BJ4"/>
    <mergeCell ref="BK3:BL4"/>
    <mergeCell ref="BM3:BN4"/>
    <mergeCell ref="Y2:Z3"/>
    <mergeCell ref="Y4:Z4"/>
    <mergeCell ref="AV1:AW2"/>
    <mergeCell ref="AD1:AG1"/>
    <mergeCell ref="AA2:AB3"/>
    <mergeCell ref="AE4:AF4"/>
    <mergeCell ref="AH4:AI4"/>
    <mergeCell ref="BG1:BH2"/>
    <mergeCell ref="A1:B1"/>
    <mergeCell ref="S6:T6"/>
    <mergeCell ref="Y6:Z6"/>
    <mergeCell ref="AA6:AB6"/>
    <mergeCell ref="AE6:AF6"/>
    <mergeCell ref="AH6:AI6"/>
    <mergeCell ref="A5:B5"/>
    <mergeCell ref="C5:D5"/>
    <mergeCell ref="I5:J5"/>
    <mergeCell ref="K5:L5"/>
    <mergeCell ref="M5:N5"/>
    <mergeCell ref="O5:P5"/>
    <mergeCell ref="A6:B6"/>
    <mergeCell ref="C6:D6"/>
    <mergeCell ref="I6:J6"/>
    <mergeCell ref="K6:L6"/>
    <mergeCell ref="M6:N6"/>
    <mergeCell ref="O6:P6"/>
    <mergeCell ref="Q5:R5"/>
    <mergeCell ref="S5:T5"/>
    <mergeCell ref="Y5:Z5"/>
    <mergeCell ref="AA5:AB5"/>
    <mergeCell ref="AE5:AF5"/>
    <mergeCell ref="BG5:BH6"/>
    <mergeCell ref="AX5:AY6"/>
    <mergeCell ref="AZ5:AZ6"/>
    <mergeCell ref="BA5:BA6"/>
    <mergeCell ref="BB5:BB6"/>
    <mergeCell ref="BC5:BC6"/>
    <mergeCell ref="BD5:BD6"/>
    <mergeCell ref="AH5:AI5"/>
    <mergeCell ref="AV5:AW6"/>
    <mergeCell ref="BN5:BN6"/>
    <mergeCell ref="BO5:BO6"/>
    <mergeCell ref="BP5:BP6"/>
    <mergeCell ref="BI5:BJ6"/>
    <mergeCell ref="BK5:BK6"/>
    <mergeCell ref="BL5:BL6"/>
    <mergeCell ref="BM5:BM6"/>
    <mergeCell ref="Q7:R7"/>
    <mergeCell ref="S7:T7"/>
    <mergeCell ref="Y7:Z7"/>
    <mergeCell ref="AA7:AB7"/>
    <mergeCell ref="AE7:AF7"/>
    <mergeCell ref="BN7:BN8"/>
    <mergeCell ref="BO7:BO8"/>
    <mergeCell ref="BP7:BP8"/>
    <mergeCell ref="BI7:BJ8"/>
    <mergeCell ref="BK7:BK8"/>
    <mergeCell ref="BL7:BL8"/>
    <mergeCell ref="BM7:BM8"/>
    <mergeCell ref="Q6:R6"/>
    <mergeCell ref="BE5:BE6"/>
    <mergeCell ref="Q8:R8"/>
    <mergeCell ref="BE7:BE8"/>
    <mergeCell ref="BG7:BH8"/>
    <mergeCell ref="S8:T8"/>
    <mergeCell ref="Y8:Z8"/>
    <mergeCell ref="AA8:AB8"/>
    <mergeCell ref="AE8:AF8"/>
    <mergeCell ref="AH8:AI8"/>
    <mergeCell ref="A7:B7"/>
    <mergeCell ref="C7:D7"/>
    <mergeCell ref="I7:J7"/>
    <mergeCell ref="K7:L7"/>
    <mergeCell ref="M7:N7"/>
    <mergeCell ref="O7:P7"/>
    <mergeCell ref="A8:B8"/>
    <mergeCell ref="C8:D8"/>
    <mergeCell ref="I8:J8"/>
    <mergeCell ref="K8:L8"/>
    <mergeCell ref="M8:N8"/>
    <mergeCell ref="O8:P8"/>
    <mergeCell ref="AE10:AF10"/>
    <mergeCell ref="AX7:AY8"/>
    <mergeCell ref="AZ7:AZ8"/>
    <mergeCell ref="BA7:BA8"/>
    <mergeCell ref="BB7:BB8"/>
    <mergeCell ref="BC7:BC8"/>
    <mergeCell ref="BD7:BD8"/>
    <mergeCell ref="AH7:AI7"/>
    <mergeCell ref="AV7:AW8"/>
    <mergeCell ref="BK9:BK10"/>
    <mergeCell ref="BL9:BL10"/>
    <mergeCell ref="BM9:BM10"/>
    <mergeCell ref="AH10:AI10"/>
    <mergeCell ref="A9:B9"/>
    <mergeCell ref="C9:D9"/>
    <mergeCell ref="I9:J9"/>
    <mergeCell ref="K9:L9"/>
    <mergeCell ref="M9:N9"/>
    <mergeCell ref="O9:P9"/>
    <mergeCell ref="A10:B10"/>
    <mergeCell ref="C10:D10"/>
    <mergeCell ref="I10:J10"/>
    <mergeCell ref="K10:L10"/>
    <mergeCell ref="M10:N10"/>
    <mergeCell ref="O10:P10"/>
    <mergeCell ref="Q9:R9"/>
    <mergeCell ref="S9:T9"/>
    <mergeCell ref="Y9:Z9"/>
    <mergeCell ref="AA9:AB9"/>
    <mergeCell ref="AE9:AF9"/>
    <mergeCell ref="S10:T10"/>
    <mergeCell ref="Y10:Z10"/>
    <mergeCell ref="AA10:AB10"/>
    <mergeCell ref="BN11:BN12"/>
    <mergeCell ref="BO11:BO12"/>
    <mergeCell ref="BP11:BP12"/>
    <mergeCell ref="Q10:R10"/>
    <mergeCell ref="BE9:BE10"/>
    <mergeCell ref="BG9:BH10"/>
    <mergeCell ref="AX9:AY10"/>
    <mergeCell ref="AZ9:AZ10"/>
    <mergeCell ref="BA9:BA10"/>
    <mergeCell ref="BB9:BB10"/>
    <mergeCell ref="BC9:BC10"/>
    <mergeCell ref="BE11:BE12"/>
    <mergeCell ref="BG11:BH12"/>
    <mergeCell ref="BI11:BJ12"/>
    <mergeCell ref="BK11:BK12"/>
    <mergeCell ref="BL11:BL12"/>
    <mergeCell ref="BM11:BM12"/>
    <mergeCell ref="BD9:BD10"/>
    <mergeCell ref="AH9:AI9"/>
    <mergeCell ref="AV9:AW10"/>
    <mergeCell ref="BN9:BN10"/>
    <mergeCell ref="BO9:BO10"/>
    <mergeCell ref="BP9:BP10"/>
    <mergeCell ref="BI9:BJ10"/>
    <mergeCell ref="BD11:BD12"/>
    <mergeCell ref="AH11:AI11"/>
    <mergeCell ref="AV11:AW12"/>
    <mergeCell ref="AA12:AB12"/>
    <mergeCell ref="AE12:AF12"/>
    <mergeCell ref="AH12:AI12"/>
    <mergeCell ref="A12:B12"/>
    <mergeCell ref="C12:D12"/>
    <mergeCell ref="I12:J12"/>
    <mergeCell ref="K12:L12"/>
    <mergeCell ref="AX11:AY12"/>
    <mergeCell ref="AZ11:AZ12"/>
    <mergeCell ref="BA11:BA12"/>
    <mergeCell ref="BB11:BB12"/>
    <mergeCell ref="BC11:BC12"/>
    <mergeCell ref="Q11:R11"/>
    <mergeCell ref="S11:T11"/>
    <mergeCell ref="Y11:Z11"/>
    <mergeCell ref="AA11:AB11"/>
    <mergeCell ref="AE11:AF11"/>
    <mergeCell ref="S12:T12"/>
    <mergeCell ref="Y12:Z12"/>
    <mergeCell ref="M12:N12"/>
    <mergeCell ref="O12:P12"/>
    <mergeCell ref="Q12:R12"/>
    <mergeCell ref="A11:B11"/>
    <mergeCell ref="C11:D11"/>
    <mergeCell ref="I11:J11"/>
    <mergeCell ref="K11:L11"/>
    <mergeCell ref="M11:N11"/>
    <mergeCell ref="O11:P11"/>
    <mergeCell ref="A13:B13"/>
    <mergeCell ref="AV13:AX14"/>
    <mergeCell ref="C13:D13"/>
    <mergeCell ref="I13:J13"/>
    <mergeCell ref="K13:L13"/>
    <mergeCell ref="M13:N13"/>
    <mergeCell ref="O13:P13"/>
    <mergeCell ref="A14:B14"/>
    <mergeCell ref="C14:D14"/>
    <mergeCell ref="I14:J14"/>
    <mergeCell ref="K14:L14"/>
    <mergeCell ref="M14:N14"/>
    <mergeCell ref="O14:P14"/>
    <mergeCell ref="Q14:R14"/>
    <mergeCell ref="S14:T14"/>
    <mergeCell ref="Q13:R13"/>
    <mergeCell ref="S13:T13"/>
    <mergeCell ref="BO17:BP18"/>
    <mergeCell ref="BA17:BC18"/>
    <mergeCell ref="A16:B16"/>
    <mergeCell ref="C16:D16"/>
    <mergeCell ref="I16:J16"/>
    <mergeCell ref="K16:L16"/>
    <mergeCell ref="M16:N16"/>
    <mergeCell ref="O16:P16"/>
    <mergeCell ref="Q16:R16"/>
    <mergeCell ref="S16:T16"/>
    <mergeCell ref="AY15:AZ16"/>
    <mergeCell ref="A15:B15"/>
    <mergeCell ref="C15:D15"/>
    <mergeCell ref="I15:J15"/>
    <mergeCell ref="K15:L15"/>
    <mergeCell ref="M15:N15"/>
    <mergeCell ref="O15:P15"/>
    <mergeCell ref="Q15:R15"/>
    <mergeCell ref="S15:T15"/>
    <mergeCell ref="Y15:Z15"/>
    <mergeCell ref="AA15:AB15"/>
    <mergeCell ref="Y16:Z16"/>
    <mergeCell ref="AA16:AB16"/>
    <mergeCell ref="AV15:AX16"/>
    <mergeCell ref="AA13:AB13"/>
    <mergeCell ref="BO15:BP16"/>
    <mergeCell ref="BA15:BC16"/>
    <mergeCell ref="BD15:BE16"/>
    <mergeCell ref="BG15:BI16"/>
    <mergeCell ref="BJ15:BK16"/>
    <mergeCell ref="BL15:BN16"/>
    <mergeCell ref="Y14:Z14"/>
    <mergeCell ref="AA14:AB14"/>
    <mergeCell ref="AE14:AF14"/>
    <mergeCell ref="AE13:AF13"/>
    <mergeCell ref="AH14:AI14"/>
    <mergeCell ref="BO13:BP14"/>
    <mergeCell ref="BA13:BC14"/>
    <mergeCell ref="BD13:BE14"/>
    <mergeCell ref="BG13:BI14"/>
    <mergeCell ref="BJ13:BK14"/>
    <mergeCell ref="BL13:BN14"/>
    <mergeCell ref="AH13:AI13"/>
    <mergeCell ref="AY13:AZ14"/>
    <mergeCell ref="Y13:Z13"/>
    <mergeCell ref="BD17:BE18"/>
    <mergeCell ref="BG17:BI18"/>
    <mergeCell ref="BJ17:BK18"/>
    <mergeCell ref="BL17:BN18"/>
    <mergeCell ref="A17:B17"/>
    <mergeCell ref="C17:D17"/>
    <mergeCell ref="I17:J17"/>
    <mergeCell ref="AV17:AX18"/>
    <mergeCell ref="K17:L17"/>
    <mergeCell ref="M17:N17"/>
    <mergeCell ref="O17:P17"/>
    <mergeCell ref="A18:B18"/>
    <mergeCell ref="C18:D18"/>
    <mergeCell ref="I18:J18"/>
    <mergeCell ref="K18:L18"/>
    <mergeCell ref="M18:N18"/>
    <mergeCell ref="O18:P18"/>
    <mergeCell ref="Q18:R18"/>
    <mergeCell ref="S18:T18"/>
    <mergeCell ref="AY17:AZ18"/>
    <mergeCell ref="Q17:R17"/>
    <mergeCell ref="S17:T17"/>
    <mergeCell ref="Y17:Z17"/>
    <mergeCell ref="AA17:AB17"/>
    <mergeCell ref="I19:J19"/>
    <mergeCell ref="K19:L19"/>
    <mergeCell ref="M19:N19"/>
    <mergeCell ref="O19:P19"/>
    <mergeCell ref="Y18:Z18"/>
    <mergeCell ref="AA18:AB18"/>
    <mergeCell ref="Q19:R19"/>
    <mergeCell ref="S19:T19"/>
    <mergeCell ref="Y19:Z19"/>
    <mergeCell ref="AA19:AB19"/>
    <mergeCell ref="Y20:Z20"/>
    <mergeCell ref="AA20:AB20"/>
    <mergeCell ref="Q21:R21"/>
    <mergeCell ref="S21:T21"/>
    <mergeCell ref="Y21:Z21"/>
    <mergeCell ref="AA21:AB21"/>
    <mergeCell ref="BO19:BP20"/>
    <mergeCell ref="A20:B20"/>
    <mergeCell ref="C20:D20"/>
    <mergeCell ref="I20:J20"/>
    <mergeCell ref="K20:L20"/>
    <mergeCell ref="M20:N20"/>
    <mergeCell ref="O20:P20"/>
    <mergeCell ref="Q20:R20"/>
    <mergeCell ref="S20:T20"/>
    <mergeCell ref="AY19:AZ20"/>
    <mergeCell ref="BA19:BC20"/>
    <mergeCell ref="BD19:BE20"/>
    <mergeCell ref="BG19:BI20"/>
    <mergeCell ref="BJ19:BK20"/>
    <mergeCell ref="BL19:BN20"/>
    <mergeCell ref="AV19:AX20"/>
    <mergeCell ref="A19:B19"/>
    <mergeCell ref="C19:D19"/>
    <mergeCell ref="BO21:BP22"/>
    <mergeCell ref="A22:B22"/>
    <mergeCell ref="C22:D22"/>
    <mergeCell ref="I22:J22"/>
    <mergeCell ref="K22:L22"/>
    <mergeCell ref="M22:N22"/>
    <mergeCell ref="O22:P22"/>
    <mergeCell ref="Q22:R22"/>
    <mergeCell ref="S22:T22"/>
    <mergeCell ref="AY21:AZ22"/>
    <mergeCell ref="BA21:BC22"/>
    <mergeCell ref="BD21:BE22"/>
    <mergeCell ref="BG21:BI22"/>
    <mergeCell ref="BJ21:BK22"/>
    <mergeCell ref="BL21:BN22"/>
    <mergeCell ref="AV21:AX22"/>
    <mergeCell ref="A21:B21"/>
    <mergeCell ref="C21:D21"/>
    <mergeCell ref="I21:J21"/>
    <mergeCell ref="K21:L21"/>
    <mergeCell ref="M21:N21"/>
    <mergeCell ref="O21:P21"/>
    <mergeCell ref="A23:B23"/>
    <mergeCell ref="C23:D23"/>
    <mergeCell ref="I23:J23"/>
    <mergeCell ref="K23:L23"/>
    <mergeCell ref="M23:N23"/>
    <mergeCell ref="O23:P23"/>
    <mergeCell ref="Y22:Z22"/>
    <mergeCell ref="AA22:AB22"/>
    <mergeCell ref="AV23:AX24"/>
    <mergeCell ref="Q23:R23"/>
    <mergeCell ref="S23:T23"/>
    <mergeCell ref="Y23:Z23"/>
    <mergeCell ref="AA23:AB23"/>
    <mergeCell ref="Y24:Z24"/>
    <mergeCell ref="AA24:AB24"/>
    <mergeCell ref="M27:N27"/>
    <mergeCell ref="O27:P27"/>
    <mergeCell ref="AA25:AB25"/>
    <mergeCell ref="Y26:Z26"/>
    <mergeCell ref="AA26:AB26"/>
    <mergeCell ref="BO23:BP24"/>
    <mergeCell ref="A24:B24"/>
    <mergeCell ref="C24:D24"/>
    <mergeCell ref="I24:J24"/>
    <mergeCell ref="K24:L24"/>
    <mergeCell ref="M24:N24"/>
    <mergeCell ref="O24:P24"/>
    <mergeCell ref="Q24:R24"/>
    <mergeCell ref="S24:T24"/>
    <mergeCell ref="AY23:AZ24"/>
    <mergeCell ref="BA23:BC24"/>
    <mergeCell ref="BD23:BE24"/>
    <mergeCell ref="BG23:BI24"/>
    <mergeCell ref="BJ23:BK24"/>
    <mergeCell ref="BL23:BN24"/>
    <mergeCell ref="A25:B25"/>
    <mergeCell ref="C25:D25"/>
    <mergeCell ref="I25:J25"/>
    <mergeCell ref="K25:L25"/>
    <mergeCell ref="BO25:BP26"/>
    <mergeCell ref="A26:B26"/>
    <mergeCell ref="C26:D26"/>
    <mergeCell ref="I26:J26"/>
    <mergeCell ref="K26:L26"/>
    <mergeCell ref="M26:N26"/>
    <mergeCell ref="O26:P26"/>
    <mergeCell ref="Q26:R26"/>
    <mergeCell ref="S26:T26"/>
    <mergeCell ref="AY25:AZ26"/>
    <mergeCell ref="BA25:BC26"/>
    <mergeCell ref="BD25:BE26"/>
    <mergeCell ref="BG25:BI26"/>
    <mergeCell ref="BJ25:BK26"/>
    <mergeCell ref="BL25:BN26"/>
    <mergeCell ref="Q25:R25"/>
    <mergeCell ref="S25:T25"/>
    <mergeCell ref="Y25:Z25"/>
    <mergeCell ref="AV25:AX26"/>
    <mergeCell ref="M25:N25"/>
    <mergeCell ref="O25:P25"/>
    <mergeCell ref="Y28:Z28"/>
    <mergeCell ref="AA28:AB28"/>
    <mergeCell ref="Q29:R29"/>
    <mergeCell ref="S29:T29"/>
    <mergeCell ref="Y29:Z29"/>
    <mergeCell ref="AA29:AB29"/>
    <mergeCell ref="BG27:BH28"/>
    <mergeCell ref="A28:B28"/>
    <mergeCell ref="C28:D28"/>
    <mergeCell ref="I28:J28"/>
    <mergeCell ref="K28:L28"/>
    <mergeCell ref="M28:N28"/>
    <mergeCell ref="O28:P28"/>
    <mergeCell ref="Q28:R28"/>
    <mergeCell ref="S28:T28"/>
    <mergeCell ref="AV27:AW28"/>
    <mergeCell ref="Q27:R27"/>
    <mergeCell ref="S27:T27"/>
    <mergeCell ref="Y27:Z27"/>
    <mergeCell ref="AA27:AB27"/>
    <mergeCell ref="A27:B27"/>
    <mergeCell ref="C27:D27"/>
    <mergeCell ref="I27:J27"/>
    <mergeCell ref="K27:L27"/>
    <mergeCell ref="BK29:BL30"/>
    <mergeCell ref="BM29:BN30"/>
    <mergeCell ref="BO29:BP30"/>
    <mergeCell ref="A30:B30"/>
    <mergeCell ref="C30:D30"/>
    <mergeCell ref="I30:J30"/>
    <mergeCell ref="K30:L30"/>
    <mergeCell ref="M30:N30"/>
    <mergeCell ref="O30:P30"/>
    <mergeCell ref="Q30:R30"/>
    <mergeCell ref="AX29:AY30"/>
    <mergeCell ref="AZ29:BA30"/>
    <mergeCell ref="BB29:BC30"/>
    <mergeCell ref="BD29:BE30"/>
    <mergeCell ref="BG29:BH30"/>
    <mergeCell ref="BI29:BJ30"/>
    <mergeCell ref="AV29:AW30"/>
    <mergeCell ref="A29:B29"/>
    <mergeCell ref="C29:D29"/>
    <mergeCell ref="I29:J29"/>
    <mergeCell ref="K29:L29"/>
    <mergeCell ref="M29:N29"/>
    <mergeCell ref="O29:P29"/>
    <mergeCell ref="A31:B31"/>
    <mergeCell ref="C31:D31"/>
    <mergeCell ref="E31:F31"/>
    <mergeCell ref="G31:H31"/>
    <mergeCell ref="I31:J31"/>
    <mergeCell ref="K31:L31"/>
    <mergeCell ref="S30:T30"/>
    <mergeCell ref="Y30:Z30"/>
    <mergeCell ref="AV31:AW32"/>
    <mergeCell ref="AA30:AB30"/>
    <mergeCell ref="AX31:AY32"/>
    <mergeCell ref="AZ31:AZ32"/>
    <mergeCell ref="M31:N31"/>
    <mergeCell ref="Y31:Z31"/>
    <mergeCell ref="BP31:BP32"/>
    <mergeCell ref="AV33:AW34"/>
    <mergeCell ref="AX33:AY34"/>
    <mergeCell ref="AZ33:AZ34"/>
    <mergeCell ref="BA33:BA34"/>
    <mergeCell ref="BB33:BB34"/>
    <mergeCell ref="BC33:BC34"/>
    <mergeCell ref="BD33:BD34"/>
    <mergeCell ref="BE33:BE34"/>
    <mergeCell ref="BG33:BH34"/>
    <mergeCell ref="BI31:BJ32"/>
    <mergeCell ref="BK31:BK32"/>
    <mergeCell ref="BL31:BL32"/>
    <mergeCell ref="BM31:BM32"/>
    <mergeCell ref="BN31:BN32"/>
    <mergeCell ref="BO31:BO32"/>
    <mergeCell ref="BA31:BA32"/>
    <mergeCell ref="BB31:BB32"/>
    <mergeCell ref="BC31:BC32"/>
    <mergeCell ref="BD31:BD32"/>
    <mergeCell ref="BE31:BE32"/>
    <mergeCell ref="BG31:BH32"/>
    <mergeCell ref="BP33:BP34"/>
    <mergeCell ref="BK33:BK34"/>
    <mergeCell ref="BL33:BL34"/>
    <mergeCell ref="BM33:BM34"/>
    <mergeCell ref="BN33:BN34"/>
    <mergeCell ref="BO33:BO34"/>
    <mergeCell ref="AV35:AW36"/>
    <mergeCell ref="AX35:AY36"/>
    <mergeCell ref="AZ35:AZ36"/>
    <mergeCell ref="BI33:BJ34"/>
    <mergeCell ref="BP35:BP36"/>
    <mergeCell ref="BI35:BJ36"/>
    <mergeCell ref="BK35:BK36"/>
    <mergeCell ref="BL35:BL36"/>
    <mergeCell ref="BM35:BM36"/>
    <mergeCell ref="BN35:BN36"/>
    <mergeCell ref="BO35:BO36"/>
    <mergeCell ref="BA35:BA36"/>
    <mergeCell ref="BB35:BB36"/>
    <mergeCell ref="BC35:BC36"/>
    <mergeCell ref="BD35:BD36"/>
    <mergeCell ref="BE35:BE36"/>
    <mergeCell ref="BG35:BH36"/>
    <mergeCell ref="BP37:BP38"/>
    <mergeCell ref="BI37:BJ38"/>
    <mergeCell ref="BK37:BK38"/>
    <mergeCell ref="BL37:BL38"/>
    <mergeCell ref="BM37:BM38"/>
    <mergeCell ref="BN37:BN38"/>
    <mergeCell ref="BO37:BO38"/>
    <mergeCell ref="BA37:BA38"/>
    <mergeCell ref="BB37:BB38"/>
    <mergeCell ref="BC37:BC38"/>
    <mergeCell ref="BD37:BD38"/>
    <mergeCell ref="BE37:BE38"/>
    <mergeCell ref="BG37:BH38"/>
    <mergeCell ref="AV37:AW38"/>
    <mergeCell ref="AX37:AY38"/>
    <mergeCell ref="AZ37:AZ38"/>
    <mergeCell ref="BD39:BE40"/>
    <mergeCell ref="BG39:BI40"/>
    <mergeCell ref="BJ39:BK40"/>
    <mergeCell ref="BL39:BN40"/>
    <mergeCell ref="BO39:BP40"/>
    <mergeCell ref="AV39:AX40"/>
    <mergeCell ref="AY39:AZ40"/>
    <mergeCell ref="BA39:BC40"/>
    <mergeCell ref="BO43:BP44"/>
    <mergeCell ref="BG41:BI42"/>
    <mergeCell ref="BJ41:BK42"/>
    <mergeCell ref="BL41:BN42"/>
    <mergeCell ref="BO41:BP42"/>
    <mergeCell ref="AV41:AX42"/>
    <mergeCell ref="AY41:AZ42"/>
    <mergeCell ref="BA41:BC42"/>
    <mergeCell ref="BD41:BE42"/>
    <mergeCell ref="BG43:BI44"/>
    <mergeCell ref="BD43:BE44"/>
    <mergeCell ref="BJ43:BK44"/>
    <mergeCell ref="BL43:BN44"/>
    <mergeCell ref="AV43:AX44"/>
    <mergeCell ref="AY43:AZ44"/>
    <mergeCell ref="BA43:BC44"/>
    <mergeCell ref="BD47:BE48"/>
    <mergeCell ref="BG47:BI48"/>
    <mergeCell ref="BO45:BP46"/>
    <mergeCell ref="BG49:BI50"/>
    <mergeCell ref="BJ49:BK50"/>
    <mergeCell ref="BL49:BN50"/>
    <mergeCell ref="AV45:AX46"/>
    <mergeCell ref="AY45:AZ46"/>
    <mergeCell ref="BA45:BC46"/>
    <mergeCell ref="BD45:BE46"/>
    <mergeCell ref="BG45:BI46"/>
    <mergeCell ref="BJ45:BK46"/>
    <mergeCell ref="AV49:AX50"/>
    <mergeCell ref="BJ47:BK48"/>
    <mergeCell ref="BL47:BN48"/>
    <mergeCell ref="AV47:AX48"/>
    <mergeCell ref="BL45:BN46"/>
    <mergeCell ref="BO47:BP48"/>
    <mergeCell ref="AY47:AZ48"/>
    <mergeCell ref="BA47:BC48"/>
    <mergeCell ref="BO51:BP52"/>
    <mergeCell ref="AY51:AZ52"/>
    <mergeCell ref="BA51:BC52"/>
    <mergeCell ref="BD51:BE52"/>
    <mergeCell ref="BG51:BI52"/>
    <mergeCell ref="BJ51:BK52"/>
    <mergeCell ref="BL51:BN52"/>
    <mergeCell ref="AV51:AX52"/>
    <mergeCell ref="BO49:BP50"/>
    <mergeCell ref="AY49:AZ50"/>
    <mergeCell ref="BA49:BC50"/>
    <mergeCell ref="BD49:BE50"/>
  </mergeCells>
  <phoneticPr fontId="2"/>
  <dataValidations count="3">
    <dataValidation type="list" allowBlank="1" showInputMessage="1" showErrorMessage="1" sqref="T51:T52 AK51:AK52 B51:B52 H51:H52 N51:N52 Z51:Z52" xr:uid="{0FA6B8CF-FD89-4131-8F50-0A97C20FD4BF}">
      <formula1>$D$98:$D$109</formula1>
    </dataValidation>
    <dataValidation type="list" allowBlank="1" showInputMessage="1" showErrorMessage="1" sqref="AM34:AM52 AB51:AB52 K51:K52 W51:W52" xr:uid="{EFCD6393-B63C-4E63-957F-429B35BDA04D}">
      <formula1>$E$98:$E$128</formula1>
    </dataValidation>
    <dataValidation imeMode="off" allowBlank="1" showInputMessage="1" showErrorMessage="1" sqref="E4:H30 U4:X30" xr:uid="{5448884E-077D-4D3F-BE1A-889716F00B5F}"/>
  </dataValidations>
  <pageMargins left="0.7" right="0.7" top="0.75" bottom="0.75" header="0.3" footer="0.3"/>
  <pageSetup paperSize="9" scale="32" orientation="landscape" horizontalDpi="4294967292" verticalDpi="4294967292" copies="3" r:id="rId1"/>
  <rowBreaks count="1" manualBreakCount="1">
    <brk id="52" max="16383" man="1"/>
  </rowBreaks>
  <colBreaks count="1" manualBreakCount="1">
    <brk id="4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0A6E3-6354-AB46-BBFF-FA311805FA91}">
  <sheetPr>
    <tabColor rgb="FF92D050"/>
    <pageSetUpPr fitToPage="1"/>
  </sheetPr>
  <dimension ref="A1:BQ131"/>
  <sheetViews>
    <sheetView workbookViewId="0">
      <selection activeCell="E4" sqref="E4:H30"/>
    </sheetView>
  </sheetViews>
  <sheetFormatPr defaultColWidth="13" defaultRowHeight="14.4"/>
  <cols>
    <col min="1" max="47" width="3.296875" style="21" customWidth="1"/>
    <col min="48" max="56" width="4.796875" style="21" customWidth="1"/>
    <col min="57" max="57" width="5.796875" style="21" customWidth="1"/>
    <col min="58" max="58" width="2.296875" style="31" customWidth="1"/>
    <col min="59" max="67" width="4.796875" style="21" customWidth="1"/>
    <col min="68" max="68" width="5.69921875" style="21" customWidth="1"/>
    <col min="69" max="16384" width="13" style="21"/>
  </cols>
  <sheetData>
    <row r="1" spans="1:68" ht="12" customHeight="1">
      <c r="A1" s="383" t="e">
        <f ca="1">EOMONTH(A4,-1)+1</f>
        <v>#N/A</v>
      </c>
      <c r="B1" s="384"/>
      <c r="C1" s="1" t="s">
        <v>0</v>
      </c>
      <c r="D1" s="385" t="e">
        <f ca="1">L1/C31</f>
        <v>#N/A</v>
      </c>
      <c r="E1" s="385"/>
      <c r="F1" s="386"/>
      <c r="G1" s="52" t="s">
        <v>57</v>
      </c>
      <c r="H1" s="53"/>
      <c r="I1" s="53"/>
      <c r="J1" s="54"/>
      <c r="K1" s="49"/>
      <c r="L1" s="387" t="e">
        <f ca="1">VLOOKUP(A1,支援効果集計!$E$4:$F$15,2,FALSE)</f>
        <v>#N/A</v>
      </c>
      <c r="M1" s="387"/>
      <c r="N1" s="388"/>
      <c r="O1" s="50" t="s">
        <v>56</v>
      </c>
      <c r="P1" s="51"/>
      <c r="Q1" s="51"/>
      <c r="R1" s="55"/>
      <c r="S1" s="48"/>
      <c r="T1" s="56"/>
      <c r="U1" s="2"/>
      <c r="V1" s="2"/>
      <c r="W1" s="2"/>
      <c r="X1" s="2"/>
      <c r="Y1" s="2"/>
      <c r="Z1" s="4"/>
      <c r="AA1" s="5" t="s">
        <v>1</v>
      </c>
      <c r="AB1" s="58" t="s">
        <v>61</v>
      </c>
      <c r="AC1" s="5"/>
      <c r="AD1" s="441" t="str">
        <f>RIGHT(支援効果集計!B2,1)</f>
        <v>6</v>
      </c>
      <c r="AE1" s="441"/>
      <c r="AF1" s="441"/>
      <c r="AG1" s="441"/>
      <c r="AH1" s="11" t="s">
        <v>2</v>
      </c>
      <c r="AI1" s="3"/>
      <c r="AJ1" s="2"/>
      <c r="AK1" s="75"/>
      <c r="AL1" s="76"/>
      <c r="AM1" s="75"/>
      <c r="AN1" s="76"/>
      <c r="AO1" s="75"/>
      <c r="AP1" s="76"/>
      <c r="AQ1" s="75"/>
      <c r="AR1" s="76"/>
      <c r="AS1" s="75"/>
      <c r="AT1" s="76"/>
      <c r="AU1" s="18"/>
      <c r="AV1" s="438" t="s">
        <v>46</v>
      </c>
      <c r="AW1" s="439"/>
      <c r="AX1" s="19"/>
      <c r="AY1" s="18"/>
      <c r="AZ1" s="18"/>
      <c r="BA1" s="18"/>
      <c r="BB1" s="18"/>
      <c r="BC1" s="18"/>
      <c r="BD1" s="18"/>
      <c r="BE1" s="18"/>
      <c r="BF1" s="20"/>
      <c r="BG1" s="438" t="s">
        <v>47</v>
      </c>
      <c r="BH1" s="439"/>
      <c r="BI1" s="18"/>
      <c r="BJ1" s="18"/>
      <c r="BK1" s="18"/>
      <c r="BL1" s="18"/>
      <c r="BM1" s="18"/>
      <c r="BN1" s="18"/>
      <c r="BO1" s="18"/>
      <c r="BP1" s="18"/>
    </row>
    <row r="2" spans="1:68" ht="12" customHeight="1" thickBot="1">
      <c r="A2" s="413" t="s">
        <v>3</v>
      </c>
      <c r="B2" s="414"/>
      <c r="C2" s="404" t="s">
        <v>4</v>
      </c>
      <c r="D2" s="404"/>
      <c r="E2" s="394" t="s">
        <v>5</v>
      </c>
      <c r="F2" s="404"/>
      <c r="G2" s="404" t="s">
        <v>6</v>
      </c>
      <c r="H2" s="404"/>
      <c r="I2" s="404" t="s">
        <v>7</v>
      </c>
      <c r="J2" s="404"/>
      <c r="K2" s="404" t="s">
        <v>8</v>
      </c>
      <c r="L2" s="404"/>
      <c r="M2" s="404" t="s">
        <v>9</v>
      </c>
      <c r="N2" s="404"/>
      <c r="O2" s="404" t="s">
        <v>10</v>
      </c>
      <c r="P2" s="404"/>
      <c r="Q2" s="404" t="s">
        <v>11</v>
      </c>
      <c r="R2" s="404"/>
      <c r="S2" s="404" t="s">
        <v>23</v>
      </c>
      <c r="T2" s="405"/>
      <c r="U2" s="394" t="s">
        <v>12</v>
      </c>
      <c r="V2" s="395"/>
      <c r="W2" s="396" t="s">
        <v>63</v>
      </c>
      <c r="X2" s="397"/>
      <c r="Y2" s="400" t="s">
        <v>77</v>
      </c>
      <c r="Z2" s="401"/>
      <c r="AA2" s="371" t="s">
        <v>13</v>
      </c>
      <c r="AB2" s="372"/>
      <c r="AC2" s="451" t="s">
        <v>62</v>
      </c>
      <c r="AD2" s="401"/>
      <c r="AE2" s="432" t="s">
        <v>78</v>
      </c>
      <c r="AF2" s="433"/>
      <c r="AG2" s="433"/>
      <c r="AH2" s="433"/>
      <c r="AI2" s="433"/>
      <c r="AJ2" s="434"/>
      <c r="AK2" s="77"/>
      <c r="AL2" s="77"/>
      <c r="AM2" s="202"/>
      <c r="AN2" s="202"/>
      <c r="AO2" s="202"/>
      <c r="AP2" s="202"/>
      <c r="AQ2" s="202"/>
      <c r="AR2" s="202"/>
      <c r="AS2" s="202"/>
      <c r="AT2" s="202"/>
      <c r="AU2" s="18"/>
      <c r="AV2" s="440"/>
      <c r="AW2" s="440"/>
      <c r="AX2" s="22"/>
      <c r="AY2" s="18"/>
      <c r="AZ2" s="18"/>
      <c r="BA2" s="18"/>
      <c r="BB2" s="18"/>
      <c r="BC2" s="18"/>
      <c r="BD2" s="18"/>
      <c r="BE2" s="18"/>
      <c r="BF2" s="20"/>
      <c r="BG2" s="440"/>
      <c r="BH2" s="440"/>
      <c r="BI2" s="23"/>
      <c r="BJ2" s="18"/>
      <c r="BK2" s="18"/>
      <c r="BL2" s="18"/>
      <c r="BM2" s="18"/>
      <c r="BN2" s="18"/>
      <c r="BO2" s="18"/>
      <c r="BP2" s="18"/>
    </row>
    <row r="3" spans="1:68" ht="12" customHeight="1">
      <c r="A3" s="413"/>
      <c r="B3" s="414"/>
      <c r="C3" s="404"/>
      <c r="D3" s="404"/>
      <c r="E3" s="394"/>
      <c r="F3" s="404"/>
      <c r="G3" s="404"/>
      <c r="H3" s="404"/>
      <c r="I3" s="404"/>
      <c r="J3" s="404"/>
      <c r="K3" s="404"/>
      <c r="L3" s="404"/>
      <c r="M3" s="404"/>
      <c r="N3" s="404"/>
      <c r="O3" s="404"/>
      <c r="P3" s="404"/>
      <c r="Q3" s="404"/>
      <c r="R3" s="404"/>
      <c r="S3" s="404"/>
      <c r="T3" s="405"/>
      <c r="U3" s="394"/>
      <c r="V3" s="395"/>
      <c r="W3" s="398"/>
      <c r="X3" s="399"/>
      <c r="Y3" s="402"/>
      <c r="Z3" s="403"/>
      <c r="AA3" s="373"/>
      <c r="AB3" s="374"/>
      <c r="AC3" s="402"/>
      <c r="AD3" s="403"/>
      <c r="AE3" s="435"/>
      <c r="AF3" s="436"/>
      <c r="AG3" s="436"/>
      <c r="AH3" s="436"/>
      <c r="AI3" s="436"/>
      <c r="AJ3" s="437"/>
      <c r="AK3" s="77"/>
      <c r="AL3" s="77"/>
      <c r="AM3" s="202"/>
      <c r="AN3" s="202"/>
      <c r="AO3" s="202"/>
      <c r="AP3" s="202"/>
      <c r="AQ3" s="202"/>
      <c r="AR3" s="202"/>
      <c r="AS3" s="202"/>
      <c r="AT3" s="202"/>
      <c r="AU3" s="12"/>
      <c r="AV3" s="429" t="s">
        <v>28</v>
      </c>
      <c r="AW3" s="418"/>
      <c r="AX3" s="418" t="e">
        <f ca="1">AY13*AY21</f>
        <v>#N/A</v>
      </c>
      <c r="AY3" s="419"/>
      <c r="AZ3" s="421" t="s">
        <v>29</v>
      </c>
      <c r="BA3" s="422"/>
      <c r="BB3" s="425" t="s">
        <v>30</v>
      </c>
      <c r="BC3" s="422"/>
      <c r="BD3" s="425" t="s">
        <v>31</v>
      </c>
      <c r="BE3" s="427"/>
      <c r="BF3" s="24"/>
      <c r="BG3" s="429" t="s">
        <v>28</v>
      </c>
      <c r="BH3" s="418"/>
      <c r="BI3" s="418" t="e">
        <f ca="1">BJ13*BJ21</f>
        <v>#N/A</v>
      </c>
      <c r="BJ3" s="419"/>
      <c r="BK3" s="421" t="s">
        <v>29</v>
      </c>
      <c r="BL3" s="422"/>
      <c r="BM3" s="425" t="s">
        <v>30</v>
      </c>
      <c r="BN3" s="422"/>
      <c r="BO3" s="425" t="s">
        <v>31</v>
      </c>
      <c r="BP3" s="427"/>
    </row>
    <row r="4" spans="1:68" ht="12" customHeight="1">
      <c r="A4" s="406" t="e" cm="1">
        <f t="array" aca="1" ref="A4" ca="1">INDIRECT("'期'!"&amp;$A$32&amp;ROW())</f>
        <v>#N/A</v>
      </c>
      <c r="B4" s="407"/>
      <c r="C4" s="391" t="e">
        <f ca="1">IF(A4="","",1)</f>
        <v>#N/A</v>
      </c>
      <c r="D4" s="408"/>
      <c r="E4" s="62"/>
      <c r="F4" s="63"/>
      <c r="G4" s="62"/>
      <c r="H4" s="63"/>
      <c r="I4" s="409" t="str">
        <f>IFERROR(Q4/O4,"")</f>
        <v/>
      </c>
      <c r="J4" s="410"/>
      <c r="K4" s="411" t="str">
        <f ca="1">IFERROR(O4/C4,"")</f>
        <v/>
      </c>
      <c r="L4" s="411"/>
      <c r="M4" s="412" t="str">
        <f ca="1">IFERROR(Q4/C4,"")</f>
        <v/>
      </c>
      <c r="N4" s="412"/>
      <c r="O4" s="389">
        <f>E4+F4</f>
        <v>0</v>
      </c>
      <c r="P4" s="390"/>
      <c r="Q4" s="391">
        <f>H4+G4</f>
        <v>0</v>
      </c>
      <c r="R4" s="391"/>
      <c r="S4" s="392" t="e">
        <f ca="1">L1-Q4</f>
        <v>#N/A</v>
      </c>
      <c r="T4" s="393"/>
      <c r="U4" s="122"/>
      <c r="V4" s="123"/>
      <c r="W4" s="129"/>
      <c r="X4" s="130"/>
      <c r="Y4" s="364"/>
      <c r="Z4" s="365"/>
      <c r="AA4" s="430"/>
      <c r="AB4" s="431"/>
      <c r="AC4" s="194"/>
      <c r="AD4" s="68"/>
      <c r="AE4" s="442" t="s">
        <v>14</v>
      </c>
      <c r="AF4" s="443"/>
      <c r="AG4" s="60" t="s">
        <v>15</v>
      </c>
      <c r="AH4" s="442" t="s">
        <v>14</v>
      </c>
      <c r="AI4" s="443"/>
      <c r="AJ4" s="60" t="s">
        <v>15</v>
      </c>
      <c r="AK4" s="78"/>
      <c r="AL4" s="78"/>
      <c r="AM4" s="201"/>
      <c r="AN4" s="201"/>
      <c r="AO4" s="201"/>
      <c r="AP4" s="201"/>
      <c r="AQ4" s="201"/>
      <c r="AR4" s="201"/>
      <c r="AS4" s="201"/>
      <c r="AT4" s="201"/>
      <c r="AU4" s="13"/>
      <c r="AV4" s="366"/>
      <c r="AW4" s="367"/>
      <c r="AX4" s="367"/>
      <c r="AY4" s="420"/>
      <c r="AZ4" s="423"/>
      <c r="BA4" s="424"/>
      <c r="BB4" s="426"/>
      <c r="BC4" s="424"/>
      <c r="BD4" s="426"/>
      <c r="BE4" s="428"/>
      <c r="BF4" s="25"/>
      <c r="BG4" s="366"/>
      <c r="BH4" s="367"/>
      <c r="BI4" s="367"/>
      <c r="BJ4" s="420"/>
      <c r="BK4" s="423"/>
      <c r="BL4" s="424"/>
      <c r="BM4" s="426"/>
      <c r="BN4" s="424"/>
      <c r="BO4" s="426"/>
      <c r="BP4" s="428"/>
    </row>
    <row r="5" spans="1:68" ht="12" customHeight="1">
      <c r="A5" s="453" t="e" cm="1">
        <f t="array" aca="1" ref="A5" ca="1">INDIRECT("'期'!"&amp;$A$32&amp;ROW())</f>
        <v>#N/A</v>
      </c>
      <c r="B5" s="454"/>
      <c r="C5" s="455" t="e">
        <f ca="1">IF(A5="","",C4+1)</f>
        <v>#N/A</v>
      </c>
      <c r="D5" s="456"/>
      <c r="E5" s="64"/>
      <c r="F5" s="65"/>
      <c r="G5" s="64"/>
      <c r="H5" s="65"/>
      <c r="I5" s="457" t="str">
        <f t="shared" ref="I5:I30" si="0">IFERROR(Q5/O5,"")</f>
        <v/>
      </c>
      <c r="J5" s="457"/>
      <c r="K5" s="412" t="str">
        <f t="shared" ref="K5:K30" ca="1" si="1">IFERROR(O5/C5,"")</f>
        <v/>
      </c>
      <c r="L5" s="412"/>
      <c r="M5" s="412" t="str">
        <f t="shared" ref="M5:M30" ca="1" si="2">IFERROR(Q5/C5,"")</f>
        <v/>
      </c>
      <c r="N5" s="412"/>
      <c r="O5" s="458">
        <f>O4+E5+F5</f>
        <v>0</v>
      </c>
      <c r="P5" s="459"/>
      <c r="Q5" s="458">
        <f>Q4+H5+G5</f>
        <v>0</v>
      </c>
      <c r="R5" s="459"/>
      <c r="S5" s="455" t="e">
        <f ca="1">$L$1-Q5</f>
        <v>#N/A</v>
      </c>
      <c r="T5" s="458"/>
      <c r="U5" s="124"/>
      <c r="V5" s="125"/>
      <c r="W5" s="131"/>
      <c r="X5" s="132"/>
      <c r="Y5" s="379"/>
      <c r="Z5" s="380"/>
      <c r="AA5" s="381"/>
      <c r="AB5" s="382"/>
      <c r="AC5" s="195"/>
      <c r="AD5" s="69"/>
      <c r="AE5" s="377"/>
      <c r="AF5" s="378"/>
      <c r="AG5" s="197"/>
      <c r="AH5" s="377"/>
      <c r="AI5" s="378"/>
      <c r="AJ5" s="197"/>
      <c r="AK5" s="78"/>
      <c r="AL5" s="78"/>
      <c r="AM5" s="201"/>
      <c r="AN5" s="201"/>
      <c r="AO5" s="201"/>
      <c r="AP5" s="201"/>
      <c r="AQ5" s="201"/>
      <c r="AR5" s="201"/>
      <c r="AS5" s="201"/>
      <c r="AT5" s="201"/>
      <c r="AU5" s="13"/>
      <c r="AV5" s="366" t="s">
        <v>32</v>
      </c>
      <c r="AW5" s="367"/>
      <c r="AX5" s="447">
        <f>SUM(G4:H10)</f>
        <v>0</v>
      </c>
      <c r="AY5" s="448"/>
      <c r="AZ5" s="366" t="s">
        <v>51</v>
      </c>
      <c r="BA5" s="452" t="e">
        <f>AVERAGE(G4:H10)*2</f>
        <v>#DIV/0!</v>
      </c>
      <c r="BB5" s="367" t="s">
        <v>51</v>
      </c>
      <c r="BC5" s="415" t="e">
        <f>AVERAGE(I4:J10)</f>
        <v>#DIV/0!</v>
      </c>
      <c r="BD5" s="367" t="s">
        <v>51</v>
      </c>
      <c r="BE5" s="417" t="e">
        <f>SUM(U4:V10)/AX5</f>
        <v>#DIV/0!</v>
      </c>
      <c r="BF5" s="25"/>
      <c r="BG5" s="366" t="s">
        <v>32</v>
      </c>
      <c r="BH5" s="367"/>
      <c r="BI5" s="447">
        <f>SUM(G11:H16)</f>
        <v>0</v>
      </c>
      <c r="BJ5" s="448"/>
      <c r="BK5" s="366" t="s">
        <v>51</v>
      </c>
      <c r="BL5" s="445" t="e">
        <f>BA5</f>
        <v>#DIV/0!</v>
      </c>
      <c r="BM5" s="367" t="s">
        <v>51</v>
      </c>
      <c r="BN5" s="446" t="e">
        <f>BC5</f>
        <v>#DIV/0!</v>
      </c>
      <c r="BO5" s="367" t="s">
        <v>51</v>
      </c>
      <c r="BP5" s="444" t="e">
        <f>BE5</f>
        <v>#DIV/0!</v>
      </c>
    </row>
    <row r="6" spans="1:68" ht="12" customHeight="1">
      <c r="A6" s="453" t="e" cm="1">
        <f t="array" aca="1" ref="A6" ca="1">INDIRECT("'期'!"&amp;$A$32&amp;ROW())</f>
        <v>#N/A</v>
      </c>
      <c r="B6" s="454"/>
      <c r="C6" s="455" t="e">
        <f t="shared" ref="C6:C30" ca="1" si="3">IF(A6="","",C5+1)</f>
        <v>#N/A</v>
      </c>
      <c r="D6" s="456"/>
      <c r="E6" s="64"/>
      <c r="F6" s="65"/>
      <c r="G6" s="64"/>
      <c r="H6" s="65"/>
      <c r="I6" s="457" t="str">
        <f t="shared" si="0"/>
        <v/>
      </c>
      <c r="J6" s="457"/>
      <c r="K6" s="412" t="str">
        <f t="shared" ca="1" si="1"/>
        <v/>
      </c>
      <c r="L6" s="412"/>
      <c r="M6" s="412" t="str">
        <f t="shared" ca="1" si="2"/>
        <v/>
      </c>
      <c r="N6" s="412"/>
      <c r="O6" s="458">
        <f t="shared" ref="O6:O30" si="4">O5+E6+F6</f>
        <v>0</v>
      </c>
      <c r="P6" s="459"/>
      <c r="Q6" s="458">
        <f t="shared" ref="Q6:Q30" si="5">Q5+H6+G6</f>
        <v>0</v>
      </c>
      <c r="R6" s="459"/>
      <c r="S6" s="455" t="e">
        <f t="shared" ref="S6:S30" ca="1" si="6">$L$1-Q6</f>
        <v>#N/A</v>
      </c>
      <c r="T6" s="458"/>
      <c r="U6" s="124"/>
      <c r="V6" s="125"/>
      <c r="W6" s="131"/>
      <c r="X6" s="132"/>
      <c r="Y6" s="379"/>
      <c r="Z6" s="380"/>
      <c r="AA6" s="381"/>
      <c r="AB6" s="382"/>
      <c r="AC6" s="195"/>
      <c r="AD6" s="69"/>
      <c r="AE6" s="375"/>
      <c r="AF6" s="376"/>
      <c r="AG6" s="198"/>
      <c r="AH6" s="375"/>
      <c r="AI6" s="376"/>
      <c r="AJ6" s="198"/>
      <c r="AK6" s="78"/>
      <c r="AL6" s="78"/>
      <c r="AM6" s="201"/>
      <c r="AN6" s="201"/>
      <c r="AO6" s="201"/>
      <c r="AP6" s="201"/>
      <c r="AQ6" s="201"/>
      <c r="AR6" s="201"/>
      <c r="AS6" s="201"/>
      <c r="AT6" s="201"/>
      <c r="AU6" s="13"/>
      <c r="AV6" s="366"/>
      <c r="AW6" s="367"/>
      <c r="AX6" s="449"/>
      <c r="AY6" s="450"/>
      <c r="AZ6" s="366"/>
      <c r="BA6" s="452"/>
      <c r="BB6" s="367"/>
      <c r="BC6" s="416"/>
      <c r="BD6" s="367"/>
      <c r="BE6" s="417"/>
      <c r="BF6" s="25"/>
      <c r="BG6" s="366"/>
      <c r="BH6" s="367"/>
      <c r="BI6" s="449"/>
      <c r="BJ6" s="450"/>
      <c r="BK6" s="366"/>
      <c r="BL6" s="445"/>
      <c r="BM6" s="367"/>
      <c r="BN6" s="446"/>
      <c r="BO6" s="367"/>
      <c r="BP6" s="444"/>
    </row>
    <row r="7" spans="1:68" ht="12" customHeight="1">
      <c r="A7" s="453" t="e" cm="1">
        <f t="array" aca="1" ref="A7" ca="1">INDIRECT("'期'!"&amp;$A$32&amp;ROW())</f>
        <v>#N/A</v>
      </c>
      <c r="B7" s="454"/>
      <c r="C7" s="455" t="e">
        <f t="shared" ca="1" si="3"/>
        <v>#N/A</v>
      </c>
      <c r="D7" s="456"/>
      <c r="E7" s="64"/>
      <c r="F7" s="65"/>
      <c r="G7" s="64"/>
      <c r="H7" s="65"/>
      <c r="I7" s="457" t="str">
        <f t="shared" si="0"/>
        <v/>
      </c>
      <c r="J7" s="457"/>
      <c r="K7" s="412" t="str">
        <f t="shared" ca="1" si="1"/>
        <v/>
      </c>
      <c r="L7" s="412"/>
      <c r="M7" s="412" t="str">
        <f t="shared" ca="1" si="2"/>
        <v/>
      </c>
      <c r="N7" s="412"/>
      <c r="O7" s="458">
        <f t="shared" si="4"/>
        <v>0</v>
      </c>
      <c r="P7" s="459"/>
      <c r="Q7" s="458">
        <f t="shared" si="5"/>
        <v>0</v>
      </c>
      <c r="R7" s="459"/>
      <c r="S7" s="455" t="e">
        <f t="shared" ca="1" si="6"/>
        <v>#N/A</v>
      </c>
      <c r="T7" s="458"/>
      <c r="U7" s="126"/>
      <c r="V7" s="125"/>
      <c r="W7" s="131"/>
      <c r="X7" s="132"/>
      <c r="Y7" s="379"/>
      <c r="Z7" s="380"/>
      <c r="AA7" s="381"/>
      <c r="AB7" s="382"/>
      <c r="AC7" s="195"/>
      <c r="AD7" s="69"/>
      <c r="AE7" s="375"/>
      <c r="AF7" s="376"/>
      <c r="AG7" s="198"/>
      <c r="AH7" s="375"/>
      <c r="AI7" s="376"/>
      <c r="AJ7" s="198"/>
      <c r="AK7" s="78"/>
      <c r="AL7" s="78"/>
      <c r="AM7" s="201"/>
      <c r="AN7" s="201"/>
      <c r="AO7" s="201"/>
      <c r="AP7" s="201"/>
      <c r="AQ7" s="201"/>
      <c r="AR7" s="201"/>
      <c r="AS7" s="201"/>
      <c r="AT7" s="201"/>
      <c r="AU7" s="13"/>
      <c r="AV7" s="366" t="s">
        <v>33</v>
      </c>
      <c r="AW7" s="367"/>
      <c r="AX7" s="460" t="e">
        <f ca="1">AX3-AX5</f>
        <v>#N/A</v>
      </c>
      <c r="AY7" s="461"/>
      <c r="AZ7" s="366" t="s">
        <v>52</v>
      </c>
      <c r="BA7" s="445" t="e">
        <f>BL7</f>
        <v>#DIV/0!</v>
      </c>
      <c r="BB7" s="367" t="s">
        <v>52</v>
      </c>
      <c r="BC7" s="464" t="e">
        <f>BN7</f>
        <v>#DIV/0!</v>
      </c>
      <c r="BD7" s="367" t="s">
        <v>52</v>
      </c>
      <c r="BE7" s="444" t="e">
        <f>BP7</f>
        <v>#DIV/0!</v>
      </c>
      <c r="BF7" s="25"/>
      <c r="BG7" s="366" t="s">
        <v>33</v>
      </c>
      <c r="BH7" s="367"/>
      <c r="BI7" s="460" t="e">
        <f ca="1">BI3-BI5</f>
        <v>#N/A</v>
      </c>
      <c r="BJ7" s="461"/>
      <c r="BK7" s="366" t="s">
        <v>52</v>
      </c>
      <c r="BL7" s="452" t="e">
        <f>AVERAGE(G10:H16)*2</f>
        <v>#DIV/0!</v>
      </c>
      <c r="BM7" s="367" t="s">
        <v>52</v>
      </c>
      <c r="BN7" s="463" t="e">
        <f>AVERAGE(I10:J16)</f>
        <v>#DIV/0!</v>
      </c>
      <c r="BO7" s="367" t="s">
        <v>52</v>
      </c>
      <c r="BP7" s="417" t="e">
        <f>SUM(U10:V16)/BI5</f>
        <v>#DIV/0!</v>
      </c>
    </row>
    <row r="8" spans="1:68" ht="12" customHeight="1">
      <c r="A8" s="453" t="e" cm="1">
        <f t="array" aca="1" ref="A8" ca="1">INDIRECT("'期'!"&amp;$A$32&amp;ROW())</f>
        <v>#N/A</v>
      </c>
      <c r="B8" s="454"/>
      <c r="C8" s="455" t="e">
        <f t="shared" ca="1" si="3"/>
        <v>#N/A</v>
      </c>
      <c r="D8" s="456"/>
      <c r="E8" s="64"/>
      <c r="F8" s="65"/>
      <c r="G8" s="64"/>
      <c r="H8" s="65"/>
      <c r="I8" s="457" t="str">
        <f t="shared" si="0"/>
        <v/>
      </c>
      <c r="J8" s="457"/>
      <c r="K8" s="412" t="str">
        <f t="shared" ca="1" si="1"/>
        <v/>
      </c>
      <c r="L8" s="412"/>
      <c r="M8" s="412" t="str">
        <f t="shared" ca="1" si="2"/>
        <v/>
      </c>
      <c r="N8" s="412"/>
      <c r="O8" s="458">
        <f t="shared" si="4"/>
        <v>0</v>
      </c>
      <c r="P8" s="459"/>
      <c r="Q8" s="458">
        <f t="shared" si="5"/>
        <v>0</v>
      </c>
      <c r="R8" s="459"/>
      <c r="S8" s="455" t="e">
        <f t="shared" ca="1" si="6"/>
        <v>#N/A</v>
      </c>
      <c r="T8" s="458"/>
      <c r="U8" s="124"/>
      <c r="V8" s="125"/>
      <c r="W8" s="131"/>
      <c r="X8" s="132"/>
      <c r="Y8" s="379"/>
      <c r="Z8" s="380"/>
      <c r="AA8" s="381"/>
      <c r="AB8" s="382"/>
      <c r="AC8" s="195"/>
      <c r="AD8" s="69"/>
      <c r="AE8" s="375"/>
      <c r="AF8" s="376"/>
      <c r="AG8" s="198"/>
      <c r="AH8" s="375"/>
      <c r="AI8" s="376"/>
      <c r="AJ8" s="198"/>
      <c r="AK8" s="78"/>
      <c r="AL8" s="78"/>
      <c r="AM8" s="201"/>
      <c r="AN8" s="201"/>
      <c r="AO8" s="201"/>
      <c r="AP8" s="201"/>
      <c r="AQ8" s="201"/>
      <c r="AR8" s="201"/>
      <c r="AS8" s="201"/>
      <c r="AT8" s="201"/>
      <c r="AU8" s="13"/>
      <c r="AV8" s="366"/>
      <c r="AW8" s="367"/>
      <c r="AX8" s="426"/>
      <c r="AY8" s="462"/>
      <c r="AZ8" s="366"/>
      <c r="BA8" s="445"/>
      <c r="BB8" s="367"/>
      <c r="BC8" s="464"/>
      <c r="BD8" s="367"/>
      <c r="BE8" s="444"/>
      <c r="BF8" s="24"/>
      <c r="BG8" s="366"/>
      <c r="BH8" s="367"/>
      <c r="BI8" s="426"/>
      <c r="BJ8" s="462"/>
      <c r="BK8" s="366"/>
      <c r="BL8" s="452"/>
      <c r="BM8" s="367"/>
      <c r="BN8" s="463"/>
      <c r="BO8" s="367"/>
      <c r="BP8" s="417"/>
    </row>
    <row r="9" spans="1:68" ht="12" customHeight="1">
      <c r="A9" s="453" t="e" cm="1">
        <f t="array" aca="1" ref="A9" ca="1">INDIRECT("'期'!"&amp;$A$32&amp;ROW())</f>
        <v>#N/A</v>
      </c>
      <c r="B9" s="454"/>
      <c r="C9" s="455" t="e">
        <f t="shared" ca="1" si="3"/>
        <v>#N/A</v>
      </c>
      <c r="D9" s="456"/>
      <c r="E9" s="64"/>
      <c r="F9" s="65"/>
      <c r="G9" s="64"/>
      <c r="H9" s="65"/>
      <c r="I9" s="457" t="str">
        <f t="shared" si="0"/>
        <v/>
      </c>
      <c r="J9" s="457"/>
      <c r="K9" s="412" t="str">
        <f t="shared" ca="1" si="1"/>
        <v/>
      </c>
      <c r="L9" s="412"/>
      <c r="M9" s="412" t="str">
        <f t="shared" ca="1" si="2"/>
        <v/>
      </c>
      <c r="N9" s="412"/>
      <c r="O9" s="458">
        <f t="shared" si="4"/>
        <v>0</v>
      </c>
      <c r="P9" s="459"/>
      <c r="Q9" s="458">
        <f t="shared" si="5"/>
        <v>0</v>
      </c>
      <c r="R9" s="459"/>
      <c r="S9" s="455" t="e">
        <f t="shared" ca="1" si="6"/>
        <v>#N/A</v>
      </c>
      <c r="T9" s="458"/>
      <c r="U9" s="124"/>
      <c r="V9" s="125"/>
      <c r="W9" s="131"/>
      <c r="X9" s="132"/>
      <c r="Y9" s="379"/>
      <c r="Z9" s="380"/>
      <c r="AA9" s="381"/>
      <c r="AB9" s="382"/>
      <c r="AC9" s="195"/>
      <c r="AD9" s="69"/>
      <c r="AE9" s="375"/>
      <c r="AF9" s="376"/>
      <c r="AG9" s="198"/>
      <c r="AH9" s="375"/>
      <c r="AI9" s="376"/>
      <c r="AJ9" s="198"/>
      <c r="AK9" s="78"/>
      <c r="AL9" s="78"/>
      <c r="AM9" s="201"/>
      <c r="AN9" s="201"/>
      <c r="AO9" s="201"/>
      <c r="AP9" s="201"/>
      <c r="AQ9" s="201"/>
      <c r="AR9" s="201"/>
      <c r="AS9" s="201"/>
      <c r="AT9" s="201"/>
      <c r="AU9" s="13"/>
      <c r="AV9" s="366" t="s">
        <v>34</v>
      </c>
      <c r="AW9" s="367"/>
      <c r="AX9" s="447" t="e">
        <f ca="1">C31</f>
        <v>#N/A</v>
      </c>
      <c r="AY9" s="448"/>
      <c r="AZ9" s="366" t="s">
        <v>53</v>
      </c>
      <c r="BA9" s="445" t="e">
        <f>BA35</f>
        <v>#DIV/0!</v>
      </c>
      <c r="BB9" s="367" t="s">
        <v>53</v>
      </c>
      <c r="BC9" s="464" t="e">
        <f>BC35</f>
        <v>#DIV/0!</v>
      </c>
      <c r="BD9" s="367" t="s">
        <v>53</v>
      </c>
      <c r="BE9" s="444" t="e">
        <f>BE35</f>
        <v>#DIV/0!</v>
      </c>
      <c r="BF9" s="25"/>
      <c r="BG9" s="366" t="s">
        <v>34</v>
      </c>
      <c r="BH9" s="367"/>
      <c r="BI9" s="447" t="e">
        <f ca="1">C31-6</f>
        <v>#N/A</v>
      </c>
      <c r="BJ9" s="448"/>
      <c r="BK9" s="366" t="s">
        <v>53</v>
      </c>
      <c r="BL9" s="445" t="e">
        <f>BA35</f>
        <v>#DIV/0!</v>
      </c>
      <c r="BM9" s="367" t="s">
        <v>53</v>
      </c>
      <c r="BN9" s="464" t="e">
        <f>BC35</f>
        <v>#DIV/0!</v>
      </c>
      <c r="BO9" s="367" t="s">
        <v>53</v>
      </c>
      <c r="BP9" s="444" t="e">
        <f>BE35</f>
        <v>#DIV/0!</v>
      </c>
    </row>
    <row r="10" spans="1:68" ht="12" customHeight="1">
      <c r="A10" s="453" t="e" cm="1">
        <f t="array" aca="1" ref="A10" ca="1">INDIRECT("'期'!"&amp;$A$32&amp;ROW())</f>
        <v>#N/A</v>
      </c>
      <c r="B10" s="454"/>
      <c r="C10" s="455" t="e">
        <f t="shared" ca="1" si="3"/>
        <v>#N/A</v>
      </c>
      <c r="D10" s="456"/>
      <c r="E10" s="64"/>
      <c r="F10" s="65"/>
      <c r="G10" s="64"/>
      <c r="H10" s="65"/>
      <c r="I10" s="457" t="str">
        <f t="shared" si="0"/>
        <v/>
      </c>
      <c r="J10" s="457"/>
      <c r="K10" s="412" t="str">
        <f t="shared" ca="1" si="1"/>
        <v/>
      </c>
      <c r="L10" s="412"/>
      <c r="M10" s="412" t="str">
        <f t="shared" ca="1" si="2"/>
        <v/>
      </c>
      <c r="N10" s="412"/>
      <c r="O10" s="458">
        <f t="shared" si="4"/>
        <v>0</v>
      </c>
      <c r="P10" s="459"/>
      <c r="Q10" s="458">
        <f t="shared" si="5"/>
        <v>0</v>
      </c>
      <c r="R10" s="459"/>
      <c r="S10" s="455" t="e">
        <f t="shared" ca="1" si="6"/>
        <v>#N/A</v>
      </c>
      <c r="T10" s="458"/>
      <c r="U10" s="124"/>
      <c r="V10" s="125"/>
      <c r="W10" s="131"/>
      <c r="X10" s="132"/>
      <c r="Y10" s="379"/>
      <c r="Z10" s="380"/>
      <c r="AA10" s="381"/>
      <c r="AB10" s="382"/>
      <c r="AC10" s="195"/>
      <c r="AD10" s="69"/>
      <c r="AE10" s="375"/>
      <c r="AF10" s="376"/>
      <c r="AG10" s="198"/>
      <c r="AH10" s="375"/>
      <c r="AI10" s="376"/>
      <c r="AJ10" s="198"/>
      <c r="AK10" s="78"/>
      <c r="AL10" s="78"/>
      <c r="AM10" s="201"/>
      <c r="AN10" s="201"/>
      <c r="AO10" s="201"/>
      <c r="AP10" s="201"/>
      <c r="AQ10" s="201"/>
      <c r="AR10" s="201"/>
      <c r="AS10" s="201"/>
      <c r="AT10" s="201"/>
      <c r="AU10" s="13"/>
      <c r="AV10" s="366"/>
      <c r="AW10" s="367"/>
      <c r="AX10" s="449"/>
      <c r="AY10" s="450"/>
      <c r="AZ10" s="366"/>
      <c r="BA10" s="445"/>
      <c r="BB10" s="367"/>
      <c r="BC10" s="464"/>
      <c r="BD10" s="367"/>
      <c r="BE10" s="444"/>
      <c r="BF10" s="25"/>
      <c r="BG10" s="366"/>
      <c r="BH10" s="367"/>
      <c r="BI10" s="449"/>
      <c r="BJ10" s="450"/>
      <c r="BK10" s="366"/>
      <c r="BL10" s="445"/>
      <c r="BM10" s="367"/>
      <c r="BN10" s="464"/>
      <c r="BO10" s="367"/>
      <c r="BP10" s="444"/>
    </row>
    <row r="11" spans="1:68" ht="12" customHeight="1">
      <c r="A11" s="453" t="e" cm="1">
        <f t="array" aca="1" ref="A11" ca="1">INDIRECT("'期'!"&amp;$A$32&amp;ROW())</f>
        <v>#N/A</v>
      </c>
      <c r="B11" s="454"/>
      <c r="C11" s="455" t="e">
        <f t="shared" ca="1" si="3"/>
        <v>#N/A</v>
      </c>
      <c r="D11" s="456"/>
      <c r="E11" s="64"/>
      <c r="F11" s="65"/>
      <c r="G11" s="64"/>
      <c r="H11" s="65"/>
      <c r="I11" s="457" t="str">
        <f t="shared" si="0"/>
        <v/>
      </c>
      <c r="J11" s="457"/>
      <c r="K11" s="412" t="str">
        <f t="shared" ca="1" si="1"/>
        <v/>
      </c>
      <c r="L11" s="412"/>
      <c r="M11" s="412" t="str">
        <f t="shared" ca="1" si="2"/>
        <v/>
      </c>
      <c r="N11" s="412"/>
      <c r="O11" s="458">
        <f t="shared" si="4"/>
        <v>0</v>
      </c>
      <c r="P11" s="459"/>
      <c r="Q11" s="458">
        <f t="shared" si="5"/>
        <v>0</v>
      </c>
      <c r="R11" s="459"/>
      <c r="S11" s="455" t="e">
        <f t="shared" ca="1" si="6"/>
        <v>#N/A</v>
      </c>
      <c r="T11" s="458"/>
      <c r="U11" s="124"/>
      <c r="V11" s="125"/>
      <c r="W11" s="131"/>
      <c r="X11" s="132"/>
      <c r="Y11" s="379"/>
      <c r="Z11" s="380"/>
      <c r="AA11" s="381"/>
      <c r="AB11" s="382"/>
      <c r="AC11" s="195"/>
      <c r="AD11" s="69"/>
      <c r="AE11" s="375"/>
      <c r="AF11" s="376"/>
      <c r="AG11" s="198"/>
      <c r="AH11" s="375"/>
      <c r="AI11" s="376"/>
      <c r="AJ11" s="198"/>
      <c r="AK11" s="78"/>
      <c r="AL11" s="78"/>
      <c r="AM11" s="201"/>
      <c r="AN11" s="201"/>
      <c r="AO11" s="201"/>
      <c r="AP11" s="201"/>
      <c r="AQ11" s="201"/>
      <c r="AR11" s="201"/>
      <c r="AS11" s="201"/>
      <c r="AT11" s="201"/>
      <c r="AU11" s="13"/>
      <c r="AV11" s="368" t="s">
        <v>50</v>
      </c>
      <c r="AW11" s="367"/>
      <c r="AX11" s="465" t="e">
        <f ca="1">AX7/AX9</f>
        <v>#N/A</v>
      </c>
      <c r="AY11" s="466"/>
      <c r="AZ11" s="366" t="s">
        <v>54</v>
      </c>
      <c r="BA11" s="446" t="e">
        <f>BL37</f>
        <v>#DIV/0!</v>
      </c>
      <c r="BB11" s="367" t="s">
        <v>54</v>
      </c>
      <c r="BC11" s="464" t="e">
        <f>BN37</f>
        <v>#DIV/0!</v>
      </c>
      <c r="BD11" s="367" t="s">
        <v>54</v>
      </c>
      <c r="BE11" s="444" t="e">
        <f>BP37</f>
        <v>#DIV/0!</v>
      </c>
      <c r="BF11" s="25"/>
      <c r="BG11" s="368" t="s">
        <v>50</v>
      </c>
      <c r="BH11" s="367"/>
      <c r="BI11" s="465" t="e">
        <f ca="1">BI7/BI9</f>
        <v>#N/A</v>
      </c>
      <c r="BJ11" s="466"/>
      <c r="BK11" s="366" t="s">
        <v>54</v>
      </c>
      <c r="BL11" s="446" t="e">
        <f>BL37</f>
        <v>#DIV/0!</v>
      </c>
      <c r="BM11" s="367" t="s">
        <v>54</v>
      </c>
      <c r="BN11" s="464" t="e">
        <f>BN37</f>
        <v>#DIV/0!</v>
      </c>
      <c r="BO11" s="367" t="s">
        <v>54</v>
      </c>
      <c r="BP11" s="444" t="e">
        <f>BP37</f>
        <v>#DIV/0!</v>
      </c>
    </row>
    <row r="12" spans="1:68" ht="12" customHeight="1" thickBot="1">
      <c r="A12" s="453" t="e" cm="1">
        <f t="array" aca="1" ref="A12" ca="1">INDIRECT("'期'!"&amp;$A$32&amp;ROW())</f>
        <v>#N/A</v>
      </c>
      <c r="B12" s="454"/>
      <c r="C12" s="455" t="e">
        <f t="shared" ca="1" si="3"/>
        <v>#N/A</v>
      </c>
      <c r="D12" s="456"/>
      <c r="E12" s="64"/>
      <c r="F12" s="65"/>
      <c r="G12" s="64"/>
      <c r="H12" s="65"/>
      <c r="I12" s="457" t="str">
        <f t="shared" si="0"/>
        <v/>
      </c>
      <c r="J12" s="457"/>
      <c r="K12" s="412" t="str">
        <f t="shared" ca="1" si="1"/>
        <v/>
      </c>
      <c r="L12" s="412"/>
      <c r="M12" s="412" t="str">
        <f t="shared" ca="1" si="2"/>
        <v/>
      </c>
      <c r="N12" s="412"/>
      <c r="O12" s="458">
        <f t="shared" si="4"/>
        <v>0</v>
      </c>
      <c r="P12" s="459"/>
      <c r="Q12" s="458">
        <f t="shared" si="5"/>
        <v>0</v>
      </c>
      <c r="R12" s="459"/>
      <c r="S12" s="455" t="e">
        <f t="shared" ca="1" si="6"/>
        <v>#N/A</v>
      </c>
      <c r="T12" s="458"/>
      <c r="U12" s="124"/>
      <c r="V12" s="125"/>
      <c r="W12" s="131"/>
      <c r="X12" s="132"/>
      <c r="Y12" s="379"/>
      <c r="Z12" s="380"/>
      <c r="AA12" s="381"/>
      <c r="AB12" s="382"/>
      <c r="AC12" s="195"/>
      <c r="AD12" s="69"/>
      <c r="AE12" s="375"/>
      <c r="AF12" s="376"/>
      <c r="AG12" s="198"/>
      <c r="AH12" s="375"/>
      <c r="AI12" s="376"/>
      <c r="AJ12" s="198"/>
      <c r="AK12" s="78"/>
      <c r="AL12" s="78"/>
      <c r="AM12" s="201"/>
      <c r="AN12" s="201"/>
      <c r="AO12" s="201"/>
      <c r="AP12" s="201"/>
      <c r="AQ12" s="201"/>
      <c r="AR12" s="201"/>
      <c r="AS12" s="201"/>
      <c r="AT12" s="201"/>
      <c r="AU12" s="13"/>
      <c r="AV12" s="369"/>
      <c r="AW12" s="370"/>
      <c r="AX12" s="467"/>
      <c r="AY12" s="468"/>
      <c r="AZ12" s="471"/>
      <c r="BA12" s="472"/>
      <c r="BB12" s="469"/>
      <c r="BC12" s="473"/>
      <c r="BD12" s="469"/>
      <c r="BE12" s="470"/>
      <c r="BF12" s="25"/>
      <c r="BG12" s="369"/>
      <c r="BH12" s="370"/>
      <c r="BI12" s="467"/>
      <c r="BJ12" s="468"/>
      <c r="BK12" s="471"/>
      <c r="BL12" s="472"/>
      <c r="BM12" s="469"/>
      <c r="BN12" s="473"/>
      <c r="BO12" s="469"/>
      <c r="BP12" s="470"/>
    </row>
    <row r="13" spans="1:68" ht="12" customHeight="1">
      <c r="A13" s="453" t="e" cm="1">
        <f t="array" aca="1" ref="A13" ca="1">INDIRECT("'期'!"&amp;$A$32&amp;ROW())</f>
        <v>#N/A</v>
      </c>
      <c r="B13" s="454"/>
      <c r="C13" s="455" t="e">
        <f t="shared" ca="1" si="3"/>
        <v>#N/A</v>
      </c>
      <c r="D13" s="456"/>
      <c r="E13" s="64"/>
      <c r="F13" s="65"/>
      <c r="G13" s="64"/>
      <c r="H13" s="65"/>
      <c r="I13" s="457" t="str">
        <f t="shared" si="0"/>
        <v/>
      </c>
      <c r="J13" s="457"/>
      <c r="K13" s="412" t="str">
        <f t="shared" ca="1" si="1"/>
        <v/>
      </c>
      <c r="L13" s="412"/>
      <c r="M13" s="480" t="str">
        <f t="shared" ca="1" si="2"/>
        <v/>
      </c>
      <c r="N13" s="480"/>
      <c r="O13" s="458">
        <f t="shared" si="4"/>
        <v>0</v>
      </c>
      <c r="P13" s="459"/>
      <c r="Q13" s="458">
        <f t="shared" si="5"/>
        <v>0</v>
      </c>
      <c r="R13" s="459"/>
      <c r="S13" s="455" t="e">
        <f t="shared" ca="1" si="6"/>
        <v>#N/A</v>
      </c>
      <c r="T13" s="458"/>
      <c r="U13" s="124"/>
      <c r="V13" s="125"/>
      <c r="W13" s="131"/>
      <c r="X13" s="132"/>
      <c r="Y13" s="379"/>
      <c r="Z13" s="380"/>
      <c r="AA13" s="381"/>
      <c r="AB13" s="382"/>
      <c r="AC13" s="195"/>
      <c r="AD13" s="69"/>
      <c r="AE13" s="375"/>
      <c r="AF13" s="376"/>
      <c r="AG13" s="198"/>
      <c r="AH13" s="375"/>
      <c r="AI13" s="376"/>
      <c r="AJ13" s="198"/>
      <c r="AK13" s="78"/>
      <c r="AL13" s="78"/>
      <c r="AM13" s="201"/>
      <c r="AN13" s="201"/>
      <c r="AO13" s="201"/>
      <c r="AP13" s="201"/>
      <c r="AQ13" s="201"/>
      <c r="AR13" s="201"/>
      <c r="AS13" s="201"/>
      <c r="AT13" s="201"/>
      <c r="AU13" s="13"/>
      <c r="AV13" s="429" t="s">
        <v>35</v>
      </c>
      <c r="AW13" s="418"/>
      <c r="AX13" s="418"/>
      <c r="AY13" s="418" t="e">
        <f ca="1">D1</f>
        <v>#N/A</v>
      </c>
      <c r="AZ13" s="479"/>
      <c r="BA13" s="481" t="s">
        <v>65</v>
      </c>
      <c r="BB13" s="479"/>
      <c r="BC13" s="479"/>
      <c r="BD13" s="474">
        <v>1.66</v>
      </c>
      <c r="BE13" s="475"/>
      <c r="BF13" s="24"/>
      <c r="BG13" s="429" t="s">
        <v>35</v>
      </c>
      <c r="BH13" s="418"/>
      <c r="BI13" s="418"/>
      <c r="BJ13" s="418" t="e">
        <f ca="1">AY13</f>
        <v>#N/A</v>
      </c>
      <c r="BK13" s="479"/>
      <c r="BL13" s="479" t="s">
        <v>36</v>
      </c>
      <c r="BM13" s="479"/>
      <c r="BN13" s="479"/>
      <c r="BO13" s="474">
        <v>1.66</v>
      </c>
      <c r="BP13" s="475"/>
    </row>
    <row r="14" spans="1:68" ht="12" customHeight="1">
      <c r="A14" s="453" t="e" cm="1">
        <f t="array" aca="1" ref="A14" ca="1">INDIRECT("'期'!"&amp;$A$32&amp;ROW())</f>
        <v>#N/A</v>
      </c>
      <c r="B14" s="454"/>
      <c r="C14" s="455" t="e">
        <f t="shared" ca="1" si="3"/>
        <v>#N/A</v>
      </c>
      <c r="D14" s="456"/>
      <c r="E14" s="64"/>
      <c r="F14" s="65"/>
      <c r="G14" s="64"/>
      <c r="H14" s="65"/>
      <c r="I14" s="457" t="str">
        <f t="shared" si="0"/>
        <v/>
      </c>
      <c r="J14" s="457"/>
      <c r="K14" s="412" t="str">
        <f t="shared" ca="1" si="1"/>
        <v/>
      </c>
      <c r="L14" s="412"/>
      <c r="M14" s="412" t="str">
        <f t="shared" ca="1" si="2"/>
        <v/>
      </c>
      <c r="N14" s="412"/>
      <c r="O14" s="458">
        <f t="shared" si="4"/>
        <v>0</v>
      </c>
      <c r="P14" s="459"/>
      <c r="Q14" s="458">
        <f t="shared" si="5"/>
        <v>0</v>
      </c>
      <c r="R14" s="459"/>
      <c r="S14" s="455" t="e">
        <f t="shared" ca="1" si="6"/>
        <v>#N/A</v>
      </c>
      <c r="T14" s="458"/>
      <c r="U14" s="124"/>
      <c r="V14" s="125"/>
      <c r="W14" s="131"/>
      <c r="X14" s="132"/>
      <c r="Y14" s="379"/>
      <c r="Z14" s="380"/>
      <c r="AA14" s="381"/>
      <c r="AB14" s="382"/>
      <c r="AC14" s="195"/>
      <c r="AD14" s="69"/>
      <c r="AE14" s="482"/>
      <c r="AF14" s="483"/>
      <c r="AG14" s="199"/>
      <c r="AH14" s="482"/>
      <c r="AI14" s="483"/>
      <c r="AJ14" s="199"/>
      <c r="AK14" s="78"/>
      <c r="AL14" s="78"/>
      <c r="AM14" s="201"/>
      <c r="AN14" s="201"/>
      <c r="AO14" s="201"/>
      <c r="AP14" s="201"/>
      <c r="AQ14" s="201"/>
      <c r="AR14" s="201"/>
      <c r="AS14" s="201"/>
      <c r="AT14" s="201"/>
      <c r="AU14" s="13"/>
      <c r="AV14" s="366"/>
      <c r="AW14" s="367"/>
      <c r="AX14" s="367"/>
      <c r="AY14" s="367"/>
      <c r="AZ14" s="367"/>
      <c r="BA14" s="367"/>
      <c r="BB14" s="367"/>
      <c r="BC14" s="367"/>
      <c r="BD14" s="476"/>
      <c r="BE14" s="477"/>
      <c r="BF14" s="24"/>
      <c r="BG14" s="366"/>
      <c r="BH14" s="367"/>
      <c r="BI14" s="367"/>
      <c r="BJ14" s="367"/>
      <c r="BK14" s="367"/>
      <c r="BL14" s="367"/>
      <c r="BM14" s="367"/>
      <c r="BN14" s="367"/>
      <c r="BO14" s="476"/>
      <c r="BP14" s="477"/>
    </row>
    <row r="15" spans="1:68" ht="12" customHeight="1">
      <c r="A15" s="453" t="e" cm="1">
        <f t="array" aca="1" ref="A15" ca="1">INDIRECT("'期'!"&amp;$A$32&amp;ROW())</f>
        <v>#N/A</v>
      </c>
      <c r="B15" s="454"/>
      <c r="C15" s="455" t="e">
        <f t="shared" ca="1" si="3"/>
        <v>#N/A</v>
      </c>
      <c r="D15" s="456"/>
      <c r="E15" s="64"/>
      <c r="F15" s="65"/>
      <c r="G15" s="64"/>
      <c r="H15" s="65"/>
      <c r="I15" s="457" t="str">
        <f t="shared" si="0"/>
        <v/>
      </c>
      <c r="J15" s="457"/>
      <c r="K15" s="412" t="str">
        <f t="shared" ca="1" si="1"/>
        <v/>
      </c>
      <c r="L15" s="412"/>
      <c r="M15" s="412" t="str">
        <f t="shared" ca="1" si="2"/>
        <v/>
      </c>
      <c r="N15" s="412"/>
      <c r="O15" s="458">
        <f t="shared" si="4"/>
        <v>0</v>
      </c>
      <c r="P15" s="459"/>
      <c r="Q15" s="458">
        <f t="shared" si="5"/>
        <v>0</v>
      </c>
      <c r="R15" s="459"/>
      <c r="S15" s="455" t="e">
        <f t="shared" ca="1" si="6"/>
        <v>#N/A</v>
      </c>
      <c r="T15" s="458"/>
      <c r="U15" s="124"/>
      <c r="V15" s="125"/>
      <c r="W15" s="131"/>
      <c r="X15" s="132"/>
      <c r="Y15" s="379"/>
      <c r="Z15" s="380"/>
      <c r="AA15" s="381"/>
      <c r="AB15" s="382"/>
      <c r="AC15" s="195"/>
      <c r="AD15" s="69"/>
      <c r="AE15" s="18"/>
      <c r="AF15" s="18"/>
      <c r="AG15" s="20"/>
      <c r="AH15" s="20"/>
      <c r="AI15" s="201"/>
      <c r="AJ15" s="201"/>
      <c r="AK15" s="201"/>
      <c r="AL15" s="201"/>
      <c r="AM15" s="201"/>
      <c r="AN15" s="201"/>
      <c r="AO15" s="201"/>
      <c r="AP15" s="201"/>
      <c r="AQ15" s="201"/>
      <c r="AR15" s="201"/>
      <c r="AS15" s="201"/>
      <c r="AT15" s="201"/>
      <c r="AU15" s="13"/>
      <c r="AV15" s="366" t="s">
        <v>37</v>
      </c>
      <c r="AW15" s="367"/>
      <c r="AX15" s="367"/>
      <c r="AY15" s="484">
        <v>10</v>
      </c>
      <c r="AZ15" s="484"/>
      <c r="BA15" s="490" t="s">
        <v>64</v>
      </c>
      <c r="BB15" s="367"/>
      <c r="BC15" s="367"/>
      <c r="BD15" s="485" t="e">
        <f>AX5/12/AVERAGE(W4:X10)</f>
        <v>#DIV/0!</v>
      </c>
      <c r="BE15" s="486"/>
      <c r="BF15" s="26"/>
      <c r="BG15" s="366" t="s">
        <v>37</v>
      </c>
      <c r="BH15" s="367"/>
      <c r="BI15" s="367"/>
      <c r="BJ15" s="484">
        <v>10.199999999999999</v>
      </c>
      <c r="BK15" s="484"/>
      <c r="BL15" s="367" t="s">
        <v>38</v>
      </c>
      <c r="BM15" s="367"/>
      <c r="BN15" s="367"/>
      <c r="BO15" s="485" t="e">
        <f>AX5/12/AVERAGE(W9:X16)</f>
        <v>#DIV/0!</v>
      </c>
      <c r="BP15" s="486"/>
    </row>
    <row r="16" spans="1:68" ht="12" customHeight="1">
      <c r="A16" s="453" t="e" cm="1">
        <f t="array" aca="1" ref="A16" ca="1">INDIRECT("'期'!"&amp;$A$32&amp;ROW())</f>
        <v>#N/A</v>
      </c>
      <c r="B16" s="454"/>
      <c r="C16" s="455" t="e">
        <f t="shared" ca="1" si="3"/>
        <v>#N/A</v>
      </c>
      <c r="D16" s="456"/>
      <c r="E16" s="64"/>
      <c r="F16" s="65"/>
      <c r="G16" s="64"/>
      <c r="H16" s="65"/>
      <c r="I16" s="457" t="str">
        <f t="shared" si="0"/>
        <v/>
      </c>
      <c r="J16" s="457"/>
      <c r="K16" s="412" t="str">
        <f t="shared" ca="1" si="1"/>
        <v/>
      </c>
      <c r="L16" s="412"/>
      <c r="M16" s="412" t="str">
        <f t="shared" ca="1" si="2"/>
        <v/>
      </c>
      <c r="N16" s="412"/>
      <c r="O16" s="458">
        <f t="shared" si="4"/>
        <v>0</v>
      </c>
      <c r="P16" s="459"/>
      <c r="Q16" s="458">
        <f t="shared" si="5"/>
        <v>0</v>
      </c>
      <c r="R16" s="459"/>
      <c r="S16" s="455" t="e">
        <f t="shared" ca="1" si="6"/>
        <v>#N/A</v>
      </c>
      <c r="T16" s="458"/>
      <c r="U16" s="124"/>
      <c r="V16" s="125"/>
      <c r="W16" s="131"/>
      <c r="X16" s="132"/>
      <c r="Y16" s="379"/>
      <c r="Z16" s="380"/>
      <c r="AA16" s="381"/>
      <c r="AB16" s="382"/>
      <c r="AC16" s="195"/>
      <c r="AD16" s="69"/>
      <c r="AE16" s="18"/>
      <c r="AF16" s="20"/>
      <c r="AG16" s="20"/>
      <c r="AH16" s="20"/>
      <c r="AI16" s="201"/>
      <c r="AJ16" s="201"/>
      <c r="AK16" s="201"/>
      <c r="AL16" s="201"/>
      <c r="AM16" s="201"/>
      <c r="AN16" s="201"/>
      <c r="AO16" s="201"/>
      <c r="AP16" s="201"/>
      <c r="AQ16" s="201"/>
      <c r="AR16" s="201"/>
      <c r="AS16" s="201"/>
      <c r="AT16" s="201"/>
      <c r="AU16" s="13"/>
      <c r="AV16" s="366"/>
      <c r="AW16" s="367"/>
      <c r="AX16" s="367"/>
      <c r="AY16" s="484"/>
      <c r="AZ16" s="484"/>
      <c r="BA16" s="367"/>
      <c r="BB16" s="367"/>
      <c r="BC16" s="367"/>
      <c r="BD16" s="485"/>
      <c r="BE16" s="486"/>
      <c r="BF16" s="26"/>
      <c r="BG16" s="366"/>
      <c r="BH16" s="367"/>
      <c r="BI16" s="367"/>
      <c r="BJ16" s="484"/>
      <c r="BK16" s="484"/>
      <c r="BL16" s="367"/>
      <c r="BM16" s="367"/>
      <c r="BN16" s="367"/>
      <c r="BO16" s="485"/>
      <c r="BP16" s="486"/>
    </row>
    <row r="17" spans="1:69" ht="12" customHeight="1">
      <c r="A17" s="453" t="e" cm="1">
        <f t="array" aca="1" ref="A17" ca="1">INDIRECT("'期'!"&amp;$A$32&amp;ROW())</f>
        <v>#N/A</v>
      </c>
      <c r="B17" s="454"/>
      <c r="C17" s="455" t="e">
        <f t="shared" ca="1" si="3"/>
        <v>#N/A</v>
      </c>
      <c r="D17" s="456"/>
      <c r="E17" s="64"/>
      <c r="F17" s="65"/>
      <c r="G17" s="64"/>
      <c r="H17" s="65"/>
      <c r="I17" s="457" t="str">
        <f t="shared" si="0"/>
        <v/>
      </c>
      <c r="J17" s="457"/>
      <c r="K17" s="412" t="str">
        <f t="shared" ca="1" si="1"/>
        <v/>
      </c>
      <c r="L17" s="412"/>
      <c r="M17" s="412" t="str">
        <f t="shared" ca="1" si="2"/>
        <v/>
      </c>
      <c r="N17" s="412"/>
      <c r="O17" s="458">
        <f t="shared" si="4"/>
        <v>0</v>
      </c>
      <c r="P17" s="459"/>
      <c r="Q17" s="458">
        <f t="shared" si="5"/>
        <v>0</v>
      </c>
      <c r="R17" s="459"/>
      <c r="S17" s="455" t="e">
        <f t="shared" ca="1" si="6"/>
        <v>#N/A</v>
      </c>
      <c r="T17" s="458"/>
      <c r="U17" s="124"/>
      <c r="V17" s="125"/>
      <c r="W17" s="131"/>
      <c r="X17" s="132"/>
      <c r="Y17" s="379"/>
      <c r="Z17" s="380"/>
      <c r="AA17" s="381"/>
      <c r="AB17" s="382"/>
      <c r="AC17" s="195"/>
      <c r="AD17" s="69"/>
      <c r="AE17" s="18"/>
      <c r="AF17" s="20"/>
      <c r="AG17" s="20"/>
      <c r="AH17" s="20"/>
      <c r="AI17" s="201"/>
      <c r="AJ17" s="201"/>
      <c r="AK17" s="201"/>
      <c r="AL17" s="201"/>
      <c r="AM17" s="201"/>
      <c r="AN17" s="201"/>
      <c r="AO17" s="201"/>
      <c r="AP17" s="201"/>
      <c r="AQ17" s="201"/>
      <c r="AR17" s="201"/>
      <c r="AS17" s="201"/>
      <c r="AT17" s="201"/>
      <c r="AU17" s="13"/>
      <c r="AV17" s="366" t="s">
        <v>58</v>
      </c>
      <c r="AW17" s="367"/>
      <c r="AX17" s="367"/>
      <c r="AY17" s="367" t="e">
        <f ca="1">AY15-AY13</f>
        <v>#N/A</v>
      </c>
      <c r="AZ17" s="367"/>
      <c r="BA17" s="367" t="s">
        <v>39</v>
      </c>
      <c r="BB17" s="367"/>
      <c r="BC17" s="367"/>
      <c r="BD17" s="465" t="e">
        <f>BD15-BD13</f>
        <v>#DIV/0!</v>
      </c>
      <c r="BE17" s="489"/>
      <c r="BF17" s="24"/>
      <c r="BG17" s="366" t="s">
        <v>58</v>
      </c>
      <c r="BH17" s="367"/>
      <c r="BI17" s="367"/>
      <c r="BJ17" s="367" t="e">
        <f ca="1">BJ15-BJ13</f>
        <v>#N/A</v>
      </c>
      <c r="BK17" s="367"/>
      <c r="BL17" s="367" t="s">
        <v>39</v>
      </c>
      <c r="BM17" s="367"/>
      <c r="BN17" s="367"/>
      <c r="BO17" s="487" t="e">
        <f>BO15-BO13</f>
        <v>#DIV/0!</v>
      </c>
      <c r="BP17" s="488"/>
    </row>
    <row r="18" spans="1:69" ht="12" customHeight="1">
      <c r="A18" s="453" t="e" cm="1">
        <f t="array" aca="1" ref="A18" ca="1">INDIRECT("'期'!"&amp;$A$32&amp;ROW())</f>
        <v>#N/A</v>
      </c>
      <c r="B18" s="454"/>
      <c r="C18" s="455" t="e">
        <f t="shared" ca="1" si="3"/>
        <v>#N/A</v>
      </c>
      <c r="D18" s="456"/>
      <c r="E18" s="64"/>
      <c r="F18" s="65"/>
      <c r="G18" s="64"/>
      <c r="H18" s="65"/>
      <c r="I18" s="457" t="str">
        <f t="shared" si="0"/>
        <v/>
      </c>
      <c r="J18" s="457"/>
      <c r="K18" s="412" t="str">
        <f t="shared" ca="1" si="1"/>
        <v/>
      </c>
      <c r="L18" s="412"/>
      <c r="M18" s="412" t="str">
        <f t="shared" ca="1" si="2"/>
        <v/>
      </c>
      <c r="N18" s="412"/>
      <c r="O18" s="458">
        <f t="shared" si="4"/>
        <v>0</v>
      </c>
      <c r="P18" s="459"/>
      <c r="Q18" s="458">
        <f t="shared" si="5"/>
        <v>0</v>
      </c>
      <c r="R18" s="459"/>
      <c r="S18" s="455" t="e">
        <f t="shared" ca="1" si="6"/>
        <v>#N/A</v>
      </c>
      <c r="T18" s="458"/>
      <c r="U18" s="124"/>
      <c r="V18" s="125"/>
      <c r="W18" s="131"/>
      <c r="X18" s="132"/>
      <c r="Y18" s="379"/>
      <c r="Z18" s="380"/>
      <c r="AA18" s="381"/>
      <c r="AB18" s="382"/>
      <c r="AC18" s="195"/>
      <c r="AD18" s="74"/>
      <c r="AE18" s="18"/>
      <c r="AF18" s="20"/>
      <c r="AG18" s="20"/>
      <c r="AH18" s="20"/>
      <c r="AI18" s="201"/>
      <c r="AJ18" s="201"/>
      <c r="AK18" s="201"/>
      <c r="AL18" s="201"/>
      <c r="AM18" s="201"/>
      <c r="AN18" s="201"/>
      <c r="AO18" s="201"/>
      <c r="AP18" s="201"/>
      <c r="AQ18" s="201"/>
      <c r="AR18" s="201"/>
      <c r="AS18" s="201"/>
      <c r="AT18" s="201"/>
      <c r="AU18" s="14"/>
      <c r="AV18" s="366"/>
      <c r="AW18" s="367"/>
      <c r="AX18" s="367"/>
      <c r="AY18" s="367"/>
      <c r="AZ18" s="367"/>
      <c r="BA18" s="367"/>
      <c r="BB18" s="367"/>
      <c r="BC18" s="367"/>
      <c r="BD18" s="465"/>
      <c r="BE18" s="489"/>
      <c r="BF18" s="24"/>
      <c r="BG18" s="366"/>
      <c r="BH18" s="367"/>
      <c r="BI18" s="367"/>
      <c r="BJ18" s="367"/>
      <c r="BK18" s="367"/>
      <c r="BL18" s="367"/>
      <c r="BM18" s="367"/>
      <c r="BN18" s="367"/>
      <c r="BO18" s="367"/>
      <c r="BP18" s="488"/>
    </row>
    <row r="19" spans="1:69" ht="12" customHeight="1">
      <c r="A19" s="453" t="e" cm="1">
        <f t="array" aca="1" ref="A19" ca="1">INDIRECT("'期'!"&amp;$A$32&amp;ROW())</f>
        <v>#N/A</v>
      </c>
      <c r="B19" s="454"/>
      <c r="C19" s="455" t="e">
        <f t="shared" ca="1" si="3"/>
        <v>#N/A</v>
      </c>
      <c r="D19" s="456"/>
      <c r="E19" s="64"/>
      <c r="F19" s="65"/>
      <c r="G19" s="64"/>
      <c r="H19" s="65"/>
      <c r="I19" s="457" t="str">
        <f t="shared" si="0"/>
        <v/>
      </c>
      <c r="J19" s="457"/>
      <c r="K19" s="412" t="str">
        <f t="shared" ca="1" si="1"/>
        <v/>
      </c>
      <c r="L19" s="412"/>
      <c r="M19" s="412" t="str">
        <f t="shared" ca="1" si="2"/>
        <v/>
      </c>
      <c r="N19" s="412"/>
      <c r="O19" s="458">
        <f t="shared" si="4"/>
        <v>0</v>
      </c>
      <c r="P19" s="459"/>
      <c r="Q19" s="458">
        <f t="shared" si="5"/>
        <v>0</v>
      </c>
      <c r="R19" s="459"/>
      <c r="S19" s="455" t="e">
        <f t="shared" ca="1" si="6"/>
        <v>#N/A</v>
      </c>
      <c r="T19" s="458"/>
      <c r="U19" s="124"/>
      <c r="V19" s="125"/>
      <c r="W19" s="131"/>
      <c r="X19" s="132"/>
      <c r="Y19" s="379"/>
      <c r="Z19" s="380"/>
      <c r="AA19" s="381"/>
      <c r="AB19" s="382"/>
      <c r="AC19" s="195"/>
      <c r="AD19" s="69"/>
      <c r="AE19" s="18"/>
      <c r="AF19" s="20"/>
      <c r="AG19" s="20"/>
      <c r="AH19" s="20"/>
      <c r="AI19" s="201"/>
      <c r="AJ19" s="201"/>
      <c r="AK19" s="201"/>
      <c r="AL19" s="201"/>
      <c r="AM19" s="201"/>
      <c r="AN19" s="201"/>
      <c r="AO19" s="201"/>
      <c r="AP19" s="201"/>
      <c r="AQ19" s="201"/>
      <c r="AR19" s="201"/>
      <c r="AS19" s="201"/>
      <c r="AT19" s="201"/>
      <c r="AU19" s="15"/>
      <c r="AV19" s="368" t="s">
        <v>40</v>
      </c>
      <c r="AW19" s="367"/>
      <c r="AX19" s="367"/>
      <c r="AY19" s="367" t="e">
        <f ca="1">(AY15*AY21)-AX3</f>
        <v>#N/A</v>
      </c>
      <c r="AZ19" s="367"/>
      <c r="BA19" s="367" t="s">
        <v>41</v>
      </c>
      <c r="BB19" s="367"/>
      <c r="BC19" s="367"/>
      <c r="BD19" s="465" t="e">
        <f>AX5/AVERAGE(W4:X8)</f>
        <v>#DIV/0!</v>
      </c>
      <c r="BE19" s="489"/>
      <c r="BF19" s="27"/>
      <c r="BG19" s="368" t="s">
        <v>40</v>
      </c>
      <c r="BH19" s="367"/>
      <c r="BI19" s="367"/>
      <c r="BJ19" s="367" t="e">
        <f ca="1">(BJ15*BJ21)-BI3</f>
        <v>#N/A</v>
      </c>
      <c r="BK19" s="367"/>
      <c r="BL19" s="367" t="s">
        <v>41</v>
      </c>
      <c r="BM19" s="367"/>
      <c r="BN19" s="367"/>
      <c r="BO19" s="465" t="e">
        <f>BI5/BO15</f>
        <v>#DIV/0!</v>
      </c>
      <c r="BP19" s="489"/>
    </row>
    <row r="20" spans="1:69" ht="12" customHeight="1" thickBot="1">
      <c r="A20" s="453" t="e" cm="1">
        <f t="array" aca="1" ref="A20" ca="1">INDIRECT("'期'!"&amp;$A$32&amp;ROW())</f>
        <v>#N/A</v>
      </c>
      <c r="B20" s="454"/>
      <c r="C20" s="455" t="e">
        <f t="shared" ca="1" si="3"/>
        <v>#N/A</v>
      </c>
      <c r="D20" s="456"/>
      <c r="E20" s="64"/>
      <c r="F20" s="65"/>
      <c r="G20" s="64"/>
      <c r="H20" s="65"/>
      <c r="I20" s="457" t="str">
        <f t="shared" si="0"/>
        <v/>
      </c>
      <c r="J20" s="457"/>
      <c r="K20" s="412" t="str">
        <f t="shared" ca="1" si="1"/>
        <v/>
      </c>
      <c r="L20" s="412"/>
      <c r="M20" s="412" t="str">
        <f t="shared" ca="1" si="2"/>
        <v/>
      </c>
      <c r="N20" s="412"/>
      <c r="O20" s="458">
        <f t="shared" si="4"/>
        <v>0</v>
      </c>
      <c r="P20" s="459"/>
      <c r="Q20" s="458">
        <f t="shared" si="5"/>
        <v>0</v>
      </c>
      <c r="R20" s="459"/>
      <c r="S20" s="455" t="e">
        <f t="shared" ca="1" si="6"/>
        <v>#N/A</v>
      </c>
      <c r="T20" s="458"/>
      <c r="U20" s="124"/>
      <c r="V20" s="125"/>
      <c r="W20" s="131"/>
      <c r="X20" s="132"/>
      <c r="Y20" s="379"/>
      <c r="Z20" s="380"/>
      <c r="AA20" s="381"/>
      <c r="AB20" s="382"/>
      <c r="AC20" s="195"/>
      <c r="AD20" s="69"/>
      <c r="AE20" s="18"/>
      <c r="AF20" s="20"/>
      <c r="AG20" s="20"/>
      <c r="AH20" s="20"/>
      <c r="AI20" s="201"/>
      <c r="AJ20" s="201"/>
      <c r="AK20" s="201"/>
      <c r="AL20" s="201"/>
      <c r="AM20" s="201"/>
      <c r="AN20" s="201"/>
      <c r="AO20" s="201"/>
      <c r="AP20" s="201"/>
      <c r="AQ20" s="201"/>
      <c r="AR20" s="201"/>
      <c r="AS20" s="201"/>
      <c r="AT20" s="201"/>
      <c r="AU20" s="16"/>
      <c r="AV20" s="369"/>
      <c r="AW20" s="370"/>
      <c r="AX20" s="370"/>
      <c r="AY20" s="370"/>
      <c r="AZ20" s="370"/>
      <c r="BA20" s="370"/>
      <c r="BB20" s="370"/>
      <c r="BC20" s="370"/>
      <c r="BD20" s="467"/>
      <c r="BE20" s="496"/>
      <c r="BF20" s="27"/>
      <c r="BG20" s="369"/>
      <c r="BH20" s="370"/>
      <c r="BI20" s="370"/>
      <c r="BJ20" s="370"/>
      <c r="BK20" s="370"/>
      <c r="BL20" s="370"/>
      <c r="BM20" s="370"/>
      <c r="BN20" s="370"/>
      <c r="BO20" s="467"/>
      <c r="BP20" s="496"/>
    </row>
    <row r="21" spans="1:69" ht="12" customHeight="1">
      <c r="A21" s="453" t="e" cm="1">
        <f t="array" aca="1" ref="A21" ca="1">INDIRECT("'期'!"&amp;$A$32&amp;ROW())</f>
        <v>#N/A</v>
      </c>
      <c r="B21" s="454"/>
      <c r="C21" s="455" t="e">
        <f t="shared" ca="1" si="3"/>
        <v>#N/A</v>
      </c>
      <c r="D21" s="456"/>
      <c r="E21" s="64"/>
      <c r="F21" s="65"/>
      <c r="G21" s="64"/>
      <c r="H21" s="65"/>
      <c r="I21" s="495" t="str">
        <f t="shared" si="0"/>
        <v/>
      </c>
      <c r="J21" s="495"/>
      <c r="K21" s="412" t="str">
        <f t="shared" ca="1" si="1"/>
        <v/>
      </c>
      <c r="L21" s="412"/>
      <c r="M21" s="412" t="str">
        <f t="shared" ca="1" si="2"/>
        <v/>
      </c>
      <c r="N21" s="412"/>
      <c r="O21" s="458">
        <f t="shared" si="4"/>
        <v>0</v>
      </c>
      <c r="P21" s="459"/>
      <c r="Q21" s="458">
        <f t="shared" si="5"/>
        <v>0</v>
      </c>
      <c r="R21" s="459"/>
      <c r="S21" s="455" t="e">
        <f t="shared" ca="1" si="6"/>
        <v>#N/A</v>
      </c>
      <c r="T21" s="458"/>
      <c r="U21" s="124"/>
      <c r="V21" s="125"/>
      <c r="W21" s="131"/>
      <c r="X21" s="132"/>
      <c r="Y21" s="379"/>
      <c r="Z21" s="380"/>
      <c r="AA21" s="381"/>
      <c r="AB21" s="382"/>
      <c r="AC21" s="195"/>
      <c r="AD21" s="69"/>
      <c r="AE21" s="18"/>
      <c r="AF21" s="20"/>
      <c r="AG21" s="20"/>
      <c r="AH21" s="20"/>
      <c r="AI21" s="201"/>
      <c r="AJ21" s="201"/>
      <c r="AK21" s="201"/>
      <c r="AL21" s="201"/>
      <c r="AM21" s="201"/>
      <c r="AN21" s="201"/>
      <c r="AO21" s="201"/>
      <c r="AP21" s="201"/>
      <c r="AQ21" s="201"/>
      <c r="AR21" s="201"/>
      <c r="AS21" s="201"/>
      <c r="AT21" s="201"/>
      <c r="AU21" s="17"/>
      <c r="AV21" s="429" t="s">
        <v>42</v>
      </c>
      <c r="AW21" s="418"/>
      <c r="AX21" s="418"/>
      <c r="AY21" s="418" t="e">
        <f ca="1">C31</f>
        <v>#N/A</v>
      </c>
      <c r="AZ21" s="418"/>
      <c r="BA21" s="418" t="s">
        <v>43</v>
      </c>
      <c r="BB21" s="418"/>
      <c r="BC21" s="418"/>
      <c r="BD21" s="491" t="e">
        <f ca="1">AY13*AY21*AY23*1.015</f>
        <v>#N/A</v>
      </c>
      <c r="BE21" s="492"/>
      <c r="BF21" s="28"/>
      <c r="BG21" s="429" t="s">
        <v>42</v>
      </c>
      <c r="BH21" s="418"/>
      <c r="BI21" s="418"/>
      <c r="BJ21" s="418" t="e">
        <f ca="1">C31</f>
        <v>#N/A</v>
      </c>
      <c r="BK21" s="418"/>
      <c r="BL21" s="418" t="s">
        <v>43</v>
      </c>
      <c r="BM21" s="418"/>
      <c r="BN21" s="418"/>
      <c r="BO21" s="491" t="e">
        <f ca="1">BJ13*BJ21*BJ23*1.015</f>
        <v>#N/A</v>
      </c>
      <c r="BP21" s="492"/>
    </row>
    <row r="22" spans="1:69" ht="12" customHeight="1">
      <c r="A22" s="453" t="e" cm="1">
        <f t="array" aca="1" ref="A22" ca="1">INDIRECT("'期'!"&amp;$A$32&amp;ROW())</f>
        <v>#N/A</v>
      </c>
      <c r="B22" s="454"/>
      <c r="C22" s="455" t="e">
        <f t="shared" ca="1" si="3"/>
        <v>#N/A</v>
      </c>
      <c r="D22" s="456"/>
      <c r="E22" s="64"/>
      <c r="F22" s="65"/>
      <c r="G22" s="64"/>
      <c r="H22" s="65"/>
      <c r="I22" s="457" t="str">
        <f t="shared" si="0"/>
        <v/>
      </c>
      <c r="J22" s="457"/>
      <c r="K22" s="412" t="str">
        <f t="shared" ca="1" si="1"/>
        <v/>
      </c>
      <c r="L22" s="412"/>
      <c r="M22" s="412" t="str">
        <f t="shared" ca="1" si="2"/>
        <v/>
      </c>
      <c r="N22" s="412"/>
      <c r="O22" s="458">
        <f t="shared" si="4"/>
        <v>0</v>
      </c>
      <c r="P22" s="459"/>
      <c r="Q22" s="458">
        <f t="shared" si="5"/>
        <v>0</v>
      </c>
      <c r="R22" s="459"/>
      <c r="S22" s="455" t="e">
        <f t="shared" ca="1" si="6"/>
        <v>#N/A</v>
      </c>
      <c r="T22" s="458"/>
      <c r="U22" s="124"/>
      <c r="V22" s="125"/>
      <c r="W22" s="131"/>
      <c r="X22" s="132"/>
      <c r="Y22" s="379"/>
      <c r="Z22" s="380"/>
      <c r="AA22" s="381"/>
      <c r="AB22" s="382"/>
      <c r="AC22" s="195"/>
      <c r="AD22" s="69"/>
      <c r="AE22" s="18"/>
      <c r="AF22" s="20"/>
      <c r="AG22" s="20"/>
      <c r="AH22" s="20"/>
      <c r="AI22" s="201"/>
      <c r="AJ22" s="201"/>
      <c r="AK22" s="201"/>
      <c r="AL22" s="201"/>
      <c r="AM22" s="201"/>
      <c r="AN22" s="201"/>
      <c r="AO22" s="201"/>
      <c r="AP22" s="201"/>
      <c r="AQ22" s="201"/>
      <c r="AR22" s="201"/>
      <c r="AS22" s="201"/>
      <c r="AT22" s="201"/>
      <c r="AU22" s="17"/>
      <c r="AV22" s="366"/>
      <c r="AW22" s="367"/>
      <c r="AX22" s="367"/>
      <c r="AY22" s="367"/>
      <c r="AZ22" s="367"/>
      <c r="BA22" s="367"/>
      <c r="BB22" s="367"/>
      <c r="BC22" s="367"/>
      <c r="BD22" s="493"/>
      <c r="BE22" s="494"/>
      <c r="BF22" s="28"/>
      <c r="BG22" s="366"/>
      <c r="BH22" s="367"/>
      <c r="BI22" s="367"/>
      <c r="BJ22" s="367"/>
      <c r="BK22" s="367"/>
      <c r="BL22" s="367"/>
      <c r="BM22" s="367"/>
      <c r="BN22" s="367"/>
      <c r="BO22" s="493"/>
      <c r="BP22" s="494"/>
    </row>
    <row r="23" spans="1:69" ht="12" customHeight="1">
      <c r="A23" s="453" t="e" cm="1">
        <f t="array" aca="1" ref="A23" ca="1">INDIRECT("'期'!"&amp;$A$32&amp;ROW())</f>
        <v>#N/A</v>
      </c>
      <c r="B23" s="454"/>
      <c r="C23" s="455" t="e">
        <f t="shared" ca="1" si="3"/>
        <v>#N/A</v>
      </c>
      <c r="D23" s="456"/>
      <c r="E23" s="64"/>
      <c r="F23" s="65"/>
      <c r="G23" s="64"/>
      <c r="H23" s="65"/>
      <c r="I23" s="457" t="str">
        <f t="shared" si="0"/>
        <v/>
      </c>
      <c r="J23" s="457"/>
      <c r="K23" s="412" t="str">
        <f t="shared" ca="1" si="1"/>
        <v/>
      </c>
      <c r="L23" s="412"/>
      <c r="M23" s="412" t="str">
        <f t="shared" ca="1" si="2"/>
        <v/>
      </c>
      <c r="N23" s="412"/>
      <c r="O23" s="458">
        <f t="shared" si="4"/>
        <v>0</v>
      </c>
      <c r="P23" s="459"/>
      <c r="Q23" s="458">
        <f t="shared" si="5"/>
        <v>0</v>
      </c>
      <c r="R23" s="459"/>
      <c r="S23" s="455" t="e">
        <f t="shared" ca="1" si="6"/>
        <v>#N/A</v>
      </c>
      <c r="T23" s="458"/>
      <c r="U23" s="124"/>
      <c r="V23" s="125"/>
      <c r="W23" s="131"/>
      <c r="X23" s="132"/>
      <c r="Y23" s="379"/>
      <c r="Z23" s="380"/>
      <c r="AA23" s="381"/>
      <c r="AB23" s="382"/>
      <c r="AC23" s="195"/>
      <c r="AD23" s="69"/>
      <c r="AE23" s="18"/>
      <c r="AF23" s="20"/>
      <c r="AG23" s="20"/>
      <c r="AH23" s="20"/>
      <c r="AI23" s="201"/>
      <c r="AJ23" s="201"/>
      <c r="AK23" s="201"/>
      <c r="AL23" s="201"/>
      <c r="AM23" s="201"/>
      <c r="AN23" s="201"/>
      <c r="AO23" s="201"/>
      <c r="AP23" s="201"/>
      <c r="AQ23" s="201"/>
      <c r="AR23" s="201"/>
      <c r="AS23" s="201"/>
      <c r="AT23" s="201"/>
      <c r="AU23" s="17"/>
      <c r="AV23" s="366" t="s">
        <v>44</v>
      </c>
      <c r="AW23" s="367"/>
      <c r="AX23" s="367"/>
      <c r="AY23" s="497">
        <v>14355</v>
      </c>
      <c r="AZ23" s="497"/>
      <c r="BA23" s="367" t="s">
        <v>60</v>
      </c>
      <c r="BB23" s="367"/>
      <c r="BC23" s="367"/>
      <c r="BD23" s="493" t="e">
        <f ca="1">AY15*AY21*AY25</f>
        <v>#N/A</v>
      </c>
      <c r="BE23" s="494"/>
      <c r="BF23" s="28"/>
      <c r="BG23" s="366" t="s">
        <v>44</v>
      </c>
      <c r="BH23" s="367"/>
      <c r="BI23" s="367"/>
      <c r="BJ23" s="497">
        <v>10503</v>
      </c>
      <c r="BK23" s="497"/>
      <c r="BL23" s="367" t="s">
        <v>60</v>
      </c>
      <c r="BM23" s="367"/>
      <c r="BN23" s="367"/>
      <c r="BO23" s="493" t="e">
        <f ca="1">BJ15*BJ21*BJ25</f>
        <v>#N/A</v>
      </c>
      <c r="BP23" s="494"/>
    </row>
    <row r="24" spans="1:69" ht="12" customHeight="1">
      <c r="A24" s="453" t="e" cm="1">
        <f t="array" aca="1" ref="A24" ca="1">INDIRECT("'期'!"&amp;$A$32&amp;ROW())</f>
        <v>#N/A</v>
      </c>
      <c r="B24" s="454"/>
      <c r="C24" s="455" t="e">
        <f t="shared" ca="1" si="3"/>
        <v>#N/A</v>
      </c>
      <c r="D24" s="456"/>
      <c r="E24" s="64"/>
      <c r="F24" s="65"/>
      <c r="G24" s="64"/>
      <c r="H24" s="65"/>
      <c r="I24" s="457" t="str">
        <f t="shared" si="0"/>
        <v/>
      </c>
      <c r="J24" s="457"/>
      <c r="K24" s="412" t="str">
        <f t="shared" ca="1" si="1"/>
        <v/>
      </c>
      <c r="L24" s="412"/>
      <c r="M24" s="412" t="str">
        <f t="shared" ca="1" si="2"/>
        <v/>
      </c>
      <c r="N24" s="412"/>
      <c r="O24" s="458">
        <f t="shared" si="4"/>
        <v>0</v>
      </c>
      <c r="P24" s="459"/>
      <c r="Q24" s="458">
        <f t="shared" si="5"/>
        <v>0</v>
      </c>
      <c r="R24" s="459"/>
      <c r="S24" s="455" t="e">
        <f t="shared" ca="1" si="6"/>
        <v>#N/A</v>
      </c>
      <c r="T24" s="458"/>
      <c r="U24" s="124"/>
      <c r="V24" s="125"/>
      <c r="W24" s="131"/>
      <c r="X24" s="132"/>
      <c r="Y24" s="379"/>
      <c r="Z24" s="380"/>
      <c r="AA24" s="381"/>
      <c r="AB24" s="382"/>
      <c r="AC24" s="195"/>
      <c r="AD24" s="69"/>
      <c r="AE24" s="18"/>
      <c r="AF24" s="20"/>
      <c r="AG24" s="20"/>
      <c r="AH24" s="20"/>
      <c r="AI24" s="201"/>
      <c r="AJ24" s="201"/>
      <c r="AK24" s="201"/>
      <c r="AL24" s="201"/>
      <c r="AM24" s="201"/>
      <c r="AN24" s="201"/>
      <c r="AO24" s="201"/>
      <c r="AP24" s="201"/>
      <c r="AQ24" s="201"/>
      <c r="AR24" s="201"/>
      <c r="AS24" s="201"/>
      <c r="AT24" s="201"/>
      <c r="AU24" s="17"/>
      <c r="AV24" s="366"/>
      <c r="AW24" s="367"/>
      <c r="AX24" s="367"/>
      <c r="AY24" s="497"/>
      <c r="AZ24" s="497"/>
      <c r="BA24" s="367"/>
      <c r="BB24" s="367"/>
      <c r="BC24" s="367"/>
      <c r="BD24" s="493"/>
      <c r="BE24" s="494"/>
      <c r="BF24" s="28"/>
      <c r="BG24" s="366"/>
      <c r="BH24" s="367"/>
      <c r="BI24" s="367"/>
      <c r="BJ24" s="497"/>
      <c r="BK24" s="497"/>
      <c r="BL24" s="367"/>
      <c r="BM24" s="367"/>
      <c r="BN24" s="367"/>
      <c r="BO24" s="493"/>
      <c r="BP24" s="494"/>
    </row>
    <row r="25" spans="1:69" ht="12" customHeight="1">
      <c r="A25" s="453" t="e" cm="1">
        <f t="array" aca="1" ref="A25" ca="1">INDIRECT("'期'!"&amp;$A$32&amp;ROW())</f>
        <v>#N/A</v>
      </c>
      <c r="B25" s="454"/>
      <c r="C25" s="455" t="e">
        <f t="shared" ca="1" si="3"/>
        <v>#N/A</v>
      </c>
      <c r="D25" s="456"/>
      <c r="E25" s="64"/>
      <c r="F25" s="65"/>
      <c r="G25" s="64"/>
      <c r="H25" s="65"/>
      <c r="I25" s="457" t="str">
        <f t="shared" si="0"/>
        <v/>
      </c>
      <c r="J25" s="457"/>
      <c r="K25" s="412" t="str">
        <f t="shared" ca="1" si="1"/>
        <v/>
      </c>
      <c r="L25" s="412"/>
      <c r="M25" s="412" t="str">
        <f t="shared" ca="1" si="2"/>
        <v/>
      </c>
      <c r="N25" s="412"/>
      <c r="O25" s="458">
        <f t="shared" si="4"/>
        <v>0</v>
      </c>
      <c r="P25" s="459"/>
      <c r="Q25" s="458">
        <f t="shared" si="5"/>
        <v>0</v>
      </c>
      <c r="R25" s="459"/>
      <c r="S25" s="455" t="e">
        <f t="shared" ca="1" si="6"/>
        <v>#N/A</v>
      </c>
      <c r="T25" s="458"/>
      <c r="U25" s="124"/>
      <c r="V25" s="125"/>
      <c r="W25" s="131"/>
      <c r="X25" s="132"/>
      <c r="Y25" s="379"/>
      <c r="Z25" s="380"/>
      <c r="AA25" s="381"/>
      <c r="AB25" s="382"/>
      <c r="AC25" s="195"/>
      <c r="AD25" s="69"/>
      <c r="AE25" s="18"/>
      <c r="AF25" s="20"/>
      <c r="AG25" s="20"/>
      <c r="AH25" s="20"/>
      <c r="AI25" s="201"/>
      <c r="AJ25" s="201"/>
      <c r="AK25" s="201"/>
      <c r="AL25" s="201"/>
      <c r="AM25" s="201"/>
      <c r="AN25" s="201"/>
      <c r="AO25" s="201"/>
      <c r="AP25" s="201"/>
      <c r="AQ25" s="201"/>
      <c r="AR25" s="201"/>
      <c r="AS25" s="201"/>
      <c r="AT25" s="201"/>
      <c r="AU25" s="17"/>
      <c r="AV25" s="366" t="s">
        <v>45</v>
      </c>
      <c r="AW25" s="367"/>
      <c r="AX25" s="367"/>
      <c r="AY25" s="503">
        <v>14355</v>
      </c>
      <c r="AZ25" s="503"/>
      <c r="BA25" s="367" t="s">
        <v>59</v>
      </c>
      <c r="BB25" s="367"/>
      <c r="BC25" s="367"/>
      <c r="BD25" s="499" t="e">
        <f ca="1">BD23-BD21</f>
        <v>#N/A</v>
      </c>
      <c r="BE25" s="500"/>
      <c r="BF25" s="28"/>
      <c r="BG25" s="366" t="s">
        <v>45</v>
      </c>
      <c r="BH25" s="367"/>
      <c r="BI25" s="367"/>
      <c r="BJ25" s="497">
        <f>AY25</f>
        <v>14355</v>
      </c>
      <c r="BK25" s="497"/>
      <c r="BL25" s="367" t="s">
        <v>59</v>
      </c>
      <c r="BM25" s="367"/>
      <c r="BN25" s="367"/>
      <c r="BO25" s="499" t="e">
        <f ca="1">BO23-BO21</f>
        <v>#N/A</v>
      </c>
      <c r="BP25" s="500"/>
    </row>
    <row r="26" spans="1:69" ht="12" customHeight="1" thickBot="1">
      <c r="A26" s="453" t="e" cm="1">
        <f t="array" aca="1" ref="A26" ca="1">INDIRECT("'期'!"&amp;$A$32&amp;ROW())</f>
        <v>#N/A</v>
      </c>
      <c r="B26" s="454"/>
      <c r="C26" s="455" t="e">
        <f t="shared" ca="1" si="3"/>
        <v>#N/A</v>
      </c>
      <c r="D26" s="456"/>
      <c r="E26" s="64"/>
      <c r="F26" s="65"/>
      <c r="G26" s="64"/>
      <c r="H26" s="65"/>
      <c r="I26" s="457" t="str">
        <f t="shared" si="0"/>
        <v/>
      </c>
      <c r="J26" s="457"/>
      <c r="K26" s="412" t="str">
        <f t="shared" ca="1" si="1"/>
        <v/>
      </c>
      <c r="L26" s="412"/>
      <c r="M26" s="412" t="str">
        <f t="shared" ca="1" si="2"/>
        <v/>
      </c>
      <c r="N26" s="412"/>
      <c r="O26" s="458">
        <f t="shared" si="4"/>
        <v>0</v>
      </c>
      <c r="P26" s="459"/>
      <c r="Q26" s="458">
        <f t="shared" si="5"/>
        <v>0</v>
      </c>
      <c r="R26" s="459"/>
      <c r="S26" s="455" t="e">
        <f t="shared" ca="1" si="6"/>
        <v>#N/A</v>
      </c>
      <c r="T26" s="458"/>
      <c r="U26" s="124"/>
      <c r="V26" s="125"/>
      <c r="W26" s="131"/>
      <c r="X26" s="132"/>
      <c r="Y26" s="379"/>
      <c r="Z26" s="380"/>
      <c r="AA26" s="381"/>
      <c r="AB26" s="382"/>
      <c r="AC26" s="195"/>
      <c r="AD26" s="69"/>
      <c r="AE26" s="18"/>
      <c r="AF26" s="20"/>
      <c r="AG26" s="20"/>
      <c r="AH26" s="20"/>
      <c r="AI26" s="201"/>
      <c r="AJ26" s="201"/>
      <c r="AK26" s="201"/>
      <c r="AL26" s="201"/>
      <c r="AM26" s="201"/>
      <c r="AN26" s="201"/>
      <c r="AO26" s="201"/>
      <c r="AP26" s="201"/>
      <c r="AQ26" s="201"/>
      <c r="AR26" s="201"/>
      <c r="AS26" s="201"/>
      <c r="AT26" s="201"/>
      <c r="AU26" s="17"/>
      <c r="AV26" s="471"/>
      <c r="AW26" s="469"/>
      <c r="AX26" s="469"/>
      <c r="AY26" s="504"/>
      <c r="AZ26" s="504"/>
      <c r="BA26" s="469"/>
      <c r="BB26" s="469"/>
      <c r="BC26" s="469"/>
      <c r="BD26" s="501"/>
      <c r="BE26" s="502"/>
      <c r="BF26" s="28"/>
      <c r="BG26" s="471"/>
      <c r="BH26" s="469"/>
      <c r="BI26" s="469"/>
      <c r="BJ26" s="498"/>
      <c r="BK26" s="498"/>
      <c r="BL26" s="469"/>
      <c r="BM26" s="469"/>
      <c r="BN26" s="469"/>
      <c r="BO26" s="501"/>
      <c r="BP26" s="502"/>
    </row>
    <row r="27" spans="1:69" ht="12" customHeight="1">
      <c r="A27" s="453" t="e" cm="1">
        <f t="array" aca="1" ref="A27" ca="1">INDIRECT("'期'!"&amp;$A$32&amp;ROW())</f>
        <v>#N/A</v>
      </c>
      <c r="B27" s="454"/>
      <c r="C27" s="596" t="e">
        <f t="shared" ca="1" si="3"/>
        <v>#N/A</v>
      </c>
      <c r="D27" s="597"/>
      <c r="E27" s="64"/>
      <c r="F27" s="65"/>
      <c r="G27" s="64"/>
      <c r="H27" s="65"/>
      <c r="I27" s="457" t="str">
        <f t="shared" si="0"/>
        <v/>
      </c>
      <c r="J27" s="457"/>
      <c r="K27" s="412" t="str">
        <f t="shared" ca="1" si="1"/>
        <v/>
      </c>
      <c r="L27" s="412"/>
      <c r="M27" s="412" t="str">
        <f t="shared" ca="1" si="2"/>
        <v/>
      </c>
      <c r="N27" s="412"/>
      <c r="O27" s="458">
        <f t="shared" si="4"/>
        <v>0</v>
      </c>
      <c r="P27" s="459"/>
      <c r="Q27" s="458">
        <f t="shared" si="5"/>
        <v>0</v>
      </c>
      <c r="R27" s="459"/>
      <c r="S27" s="455" t="e">
        <f t="shared" ca="1" si="6"/>
        <v>#N/A</v>
      </c>
      <c r="T27" s="458"/>
      <c r="U27" s="124"/>
      <c r="V27" s="125"/>
      <c r="W27" s="131"/>
      <c r="X27" s="132"/>
      <c r="Y27" s="379"/>
      <c r="Z27" s="380"/>
      <c r="AA27" s="381"/>
      <c r="AB27" s="382"/>
      <c r="AC27" s="195"/>
      <c r="AD27" s="69"/>
      <c r="AE27" s="18"/>
      <c r="AF27" s="20"/>
      <c r="AG27" s="20"/>
      <c r="AH27" s="20"/>
      <c r="AI27" s="201"/>
      <c r="AJ27" s="201"/>
      <c r="AK27" s="201"/>
      <c r="AL27" s="201"/>
      <c r="AM27" s="201"/>
      <c r="AN27" s="201"/>
      <c r="AO27" s="201"/>
      <c r="AP27" s="201"/>
      <c r="AQ27" s="201"/>
      <c r="AR27" s="201"/>
      <c r="AS27" s="201"/>
      <c r="AT27" s="201"/>
      <c r="AU27" s="17"/>
      <c r="AV27" s="505" t="s">
        <v>49</v>
      </c>
      <c r="AW27" s="505"/>
      <c r="AX27" s="29"/>
      <c r="AY27" s="30"/>
      <c r="AZ27" s="30"/>
      <c r="BA27" s="24"/>
      <c r="BB27" s="24"/>
      <c r="BC27" s="24"/>
      <c r="BD27" s="28"/>
      <c r="BE27" s="28"/>
      <c r="BF27" s="28"/>
      <c r="BG27" s="505" t="s">
        <v>48</v>
      </c>
      <c r="BH27" s="505"/>
      <c r="BI27" s="29"/>
      <c r="BJ27" s="30"/>
      <c r="BK27" s="30"/>
      <c r="BL27" s="24"/>
      <c r="BM27" s="24"/>
      <c r="BN27" s="24"/>
      <c r="BO27" s="28"/>
      <c r="BP27" s="28"/>
      <c r="BQ27" s="31"/>
    </row>
    <row r="28" spans="1:69" ht="12" customHeight="1" thickBot="1">
      <c r="A28" s="453" t="e" cm="1">
        <f t="array" aca="1" ref="A28" ca="1">INDIRECT("'期'!"&amp;$A$32&amp;ROW())</f>
        <v>#N/A</v>
      </c>
      <c r="B28" s="454"/>
      <c r="C28" s="596" t="e">
        <f t="shared" ca="1" si="3"/>
        <v>#N/A</v>
      </c>
      <c r="D28" s="597"/>
      <c r="E28" s="64"/>
      <c r="F28" s="65"/>
      <c r="G28" s="64"/>
      <c r="H28" s="65"/>
      <c r="I28" s="457" t="str">
        <f t="shared" si="0"/>
        <v/>
      </c>
      <c r="J28" s="457"/>
      <c r="K28" s="412" t="str">
        <f t="shared" ca="1" si="1"/>
        <v/>
      </c>
      <c r="L28" s="412"/>
      <c r="M28" s="412" t="str">
        <f t="shared" ca="1" si="2"/>
        <v/>
      </c>
      <c r="N28" s="412"/>
      <c r="O28" s="458">
        <f t="shared" si="4"/>
        <v>0</v>
      </c>
      <c r="P28" s="459"/>
      <c r="Q28" s="458">
        <f t="shared" si="5"/>
        <v>0</v>
      </c>
      <c r="R28" s="459"/>
      <c r="S28" s="455" t="e">
        <f t="shared" ca="1" si="6"/>
        <v>#N/A</v>
      </c>
      <c r="T28" s="458"/>
      <c r="U28" s="124"/>
      <c r="V28" s="125"/>
      <c r="W28" s="133"/>
      <c r="X28" s="134"/>
      <c r="Y28" s="379"/>
      <c r="Z28" s="380"/>
      <c r="AA28" s="381"/>
      <c r="AB28" s="382"/>
      <c r="AC28" s="195"/>
      <c r="AD28" s="69"/>
      <c r="AE28" s="18"/>
      <c r="AF28" s="20"/>
      <c r="AG28" s="20"/>
      <c r="AH28" s="20"/>
      <c r="AI28" s="201"/>
      <c r="AJ28" s="201"/>
      <c r="AK28" s="201"/>
      <c r="AL28" s="201"/>
      <c r="AM28" s="201"/>
      <c r="AN28" s="201"/>
      <c r="AO28" s="201"/>
      <c r="AP28" s="201"/>
      <c r="AQ28" s="201"/>
      <c r="AR28" s="201"/>
      <c r="AS28" s="201"/>
      <c r="AT28" s="201"/>
      <c r="AU28" s="17"/>
      <c r="AV28" s="506"/>
      <c r="AW28" s="506"/>
      <c r="AX28" s="32"/>
      <c r="AY28" s="30"/>
      <c r="AZ28" s="30"/>
      <c r="BA28" s="24"/>
      <c r="BB28" s="24"/>
      <c r="BC28" s="24"/>
      <c r="BD28" s="28"/>
      <c r="BE28" s="28"/>
      <c r="BF28" s="28"/>
      <c r="BG28" s="506"/>
      <c r="BH28" s="506"/>
      <c r="BI28" s="32"/>
      <c r="BJ28" s="30"/>
      <c r="BK28" s="30"/>
      <c r="BL28" s="24"/>
      <c r="BM28" s="24"/>
      <c r="BN28" s="24"/>
      <c r="BO28" s="28"/>
      <c r="BP28" s="28"/>
      <c r="BQ28" s="31"/>
    </row>
    <row r="29" spans="1:69" ht="12" customHeight="1">
      <c r="A29" s="453" t="e" cm="1">
        <f t="array" aca="1" ref="A29" ca="1">INDIRECT("'期'!"&amp;$A$32&amp;ROW())</f>
        <v>#N/A</v>
      </c>
      <c r="B29" s="454"/>
      <c r="C29" s="596" t="e">
        <f t="shared" ca="1" si="3"/>
        <v>#N/A</v>
      </c>
      <c r="D29" s="597"/>
      <c r="E29" s="64"/>
      <c r="F29" s="65"/>
      <c r="G29" s="64"/>
      <c r="H29" s="65"/>
      <c r="I29" s="457" t="str">
        <f t="shared" si="0"/>
        <v/>
      </c>
      <c r="J29" s="457"/>
      <c r="K29" s="412" t="str">
        <f t="shared" ca="1" si="1"/>
        <v/>
      </c>
      <c r="L29" s="412"/>
      <c r="M29" s="412" t="str">
        <f t="shared" ca="1" si="2"/>
        <v/>
      </c>
      <c r="N29" s="412"/>
      <c r="O29" s="458">
        <f t="shared" si="4"/>
        <v>0</v>
      </c>
      <c r="P29" s="459"/>
      <c r="Q29" s="458">
        <f t="shared" si="5"/>
        <v>0</v>
      </c>
      <c r="R29" s="459"/>
      <c r="S29" s="455" t="e">
        <f t="shared" ca="1" si="6"/>
        <v>#N/A</v>
      </c>
      <c r="T29" s="458"/>
      <c r="U29" s="124"/>
      <c r="V29" s="125"/>
      <c r="W29" s="133"/>
      <c r="X29" s="134"/>
      <c r="Y29" s="379"/>
      <c r="Z29" s="380"/>
      <c r="AA29" s="381"/>
      <c r="AB29" s="382"/>
      <c r="AC29" s="195"/>
      <c r="AD29" s="69"/>
      <c r="AE29" s="18"/>
      <c r="AF29" s="20"/>
      <c r="AG29" s="20"/>
      <c r="AH29" s="20"/>
      <c r="AI29" s="201"/>
      <c r="AJ29" s="201"/>
      <c r="AK29" s="201"/>
      <c r="AL29" s="201"/>
      <c r="AM29" s="201"/>
      <c r="AN29" s="201"/>
      <c r="AO29" s="201"/>
      <c r="AP29" s="201"/>
      <c r="AQ29" s="201"/>
      <c r="AR29" s="201"/>
      <c r="AS29" s="201"/>
      <c r="AT29" s="201"/>
      <c r="AU29" s="17"/>
      <c r="AV29" s="429" t="s">
        <v>28</v>
      </c>
      <c r="AW29" s="418"/>
      <c r="AX29" s="418" t="e">
        <f ca="1">AY39*AY47</f>
        <v>#N/A</v>
      </c>
      <c r="AY29" s="419"/>
      <c r="AZ29" s="421" t="s">
        <v>29</v>
      </c>
      <c r="BA29" s="422"/>
      <c r="BB29" s="425" t="s">
        <v>30</v>
      </c>
      <c r="BC29" s="422"/>
      <c r="BD29" s="425" t="s">
        <v>31</v>
      </c>
      <c r="BE29" s="427"/>
      <c r="BF29" s="24"/>
      <c r="BG29" s="429" t="s">
        <v>28</v>
      </c>
      <c r="BH29" s="418"/>
      <c r="BI29" s="418" t="e">
        <f ca="1">BJ39*BJ47</f>
        <v>#N/A</v>
      </c>
      <c r="BJ29" s="419"/>
      <c r="BK29" s="421" t="s">
        <v>29</v>
      </c>
      <c r="BL29" s="422"/>
      <c r="BM29" s="425" t="s">
        <v>30</v>
      </c>
      <c r="BN29" s="422"/>
      <c r="BO29" s="425" t="s">
        <v>31</v>
      </c>
      <c r="BP29" s="427"/>
    </row>
    <row r="30" spans="1:69" ht="12" customHeight="1">
      <c r="A30" s="507" t="e" cm="1">
        <f t="array" aca="1" ref="A30" ca="1">INDIRECT("'期'!"&amp;$A$32&amp;ROW())</f>
        <v>#N/A</v>
      </c>
      <c r="B30" s="508"/>
      <c r="C30" s="594" t="e">
        <f t="shared" ca="1" si="3"/>
        <v>#N/A</v>
      </c>
      <c r="D30" s="595"/>
      <c r="E30" s="66"/>
      <c r="F30" s="67"/>
      <c r="G30" s="66"/>
      <c r="H30" s="67"/>
      <c r="I30" s="511" t="str">
        <f t="shared" si="0"/>
        <v/>
      </c>
      <c r="J30" s="511"/>
      <c r="K30" s="512" t="str">
        <f t="shared" ca="1" si="1"/>
        <v/>
      </c>
      <c r="L30" s="512"/>
      <c r="M30" s="512" t="str">
        <f t="shared" ca="1" si="2"/>
        <v/>
      </c>
      <c r="N30" s="512"/>
      <c r="O30" s="458">
        <f t="shared" si="4"/>
        <v>0</v>
      </c>
      <c r="P30" s="459"/>
      <c r="Q30" s="515">
        <f t="shared" si="5"/>
        <v>0</v>
      </c>
      <c r="R30" s="516"/>
      <c r="S30" s="455" t="e">
        <f t="shared" ca="1" si="6"/>
        <v>#N/A</v>
      </c>
      <c r="T30" s="458"/>
      <c r="U30" s="127"/>
      <c r="V30" s="128"/>
      <c r="W30" s="135"/>
      <c r="X30" s="136"/>
      <c r="Y30" s="517"/>
      <c r="Z30" s="518"/>
      <c r="AA30" s="513"/>
      <c r="AB30" s="514"/>
      <c r="AC30" s="196"/>
      <c r="AD30" s="70"/>
      <c r="AE30" s="18"/>
      <c r="AF30" s="20"/>
      <c r="AG30" s="20"/>
      <c r="AH30" s="20"/>
      <c r="AI30" s="201"/>
      <c r="AJ30" s="201"/>
      <c r="AK30" s="201"/>
      <c r="AL30" s="201"/>
      <c r="AM30" s="201"/>
      <c r="AN30" s="201"/>
      <c r="AO30" s="201"/>
      <c r="AP30" s="201"/>
      <c r="AQ30" s="201"/>
      <c r="AR30" s="201"/>
      <c r="AS30" s="201"/>
      <c r="AT30" s="201"/>
      <c r="AU30" s="17"/>
      <c r="AV30" s="366"/>
      <c r="AW30" s="367"/>
      <c r="AX30" s="367"/>
      <c r="AY30" s="420"/>
      <c r="AZ30" s="423"/>
      <c r="BA30" s="424"/>
      <c r="BB30" s="426"/>
      <c r="BC30" s="424"/>
      <c r="BD30" s="426"/>
      <c r="BE30" s="428"/>
      <c r="BF30" s="25"/>
      <c r="BG30" s="366"/>
      <c r="BH30" s="367"/>
      <c r="BI30" s="367"/>
      <c r="BJ30" s="420"/>
      <c r="BK30" s="423"/>
      <c r="BL30" s="424"/>
      <c r="BM30" s="426"/>
      <c r="BN30" s="424"/>
      <c r="BO30" s="426"/>
      <c r="BP30" s="428"/>
    </row>
    <row r="31" spans="1:69" ht="12" customHeight="1">
      <c r="A31" s="530" t="s">
        <v>16</v>
      </c>
      <c r="B31" s="530"/>
      <c r="C31" s="531" t="e">
        <f ca="1">MAX(C4:D30)</f>
        <v>#N/A</v>
      </c>
      <c r="D31" s="531"/>
      <c r="E31" s="532">
        <f>SUM(E4:E30)+SUM(F4:F30)</f>
        <v>0</v>
      </c>
      <c r="F31" s="533"/>
      <c r="G31" s="532">
        <f>SUM(G4:G30)+SUM(H4:H30)</f>
        <v>0</v>
      </c>
      <c r="H31" s="533"/>
      <c r="I31" s="511">
        <f>IFERROR(G31/E31,0)</f>
        <v>0</v>
      </c>
      <c r="J31" s="511"/>
      <c r="K31" s="534">
        <f>O30-Q30</f>
        <v>0</v>
      </c>
      <c r="L31" s="535"/>
      <c r="M31" s="536" t="e">
        <f ca="1">G31/C31</f>
        <v>#N/A</v>
      </c>
      <c r="N31" s="537"/>
      <c r="O31" s="6" t="s">
        <v>27</v>
      </c>
      <c r="P31" s="6"/>
      <c r="Q31" s="6"/>
      <c r="R31" s="6"/>
      <c r="S31" s="6"/>
      <c r="T31" s="6"/>
      <c r="U31" s="71">
        <f>SUM(U4:U30)</f>
        <v>0</v>
      </c>
      <c r="V31" s="120">
        <f>SUM(V4:V30)</f>
        <v>0</v>
      </c>
      <c r="W31" s="121">
        <f>IFERROR(AVERAGE(W4:W30),0)</f>
        <v>0</v>
      </c>
      <c r="X31" s="121">
        <f>IFERROR(AVERAGE(X4:X30),0)</f>
        <v>0</v>
      </c>
      <c r="Y31" s="539"/>
      <c r="Z31" s="540"/>
      <c r="AA31" s="7"/>
      <c r="AB31" s="7"/>
      <c r="AC31" s="18"/>
      <c r="AD31" s="18"/>
      <c r="AE31" s="18"/>
      <c r="AF31" s="20"/>
      <c r="AG31" s="20"/>
      <c r="AH31" s="20"/>
      <c r="AI31" s="200"/>
      <c r="AJ31" s="200"/>
      <c r="AK31" s="200"/>
      <c r="AL31" s="200"/>
      <c r="AM31" s="200"/>
      <c r="AN31" s="200"/>
      <c r="AO31" s="200"/>
      <c r="AP31" s="200"/>
      <c r="AQ31" s="200"/>
      <c r="AR31" s="200"/>
      <c r="AS31" s="200"/>
      <c r="AT31" s="200"/>
      <c r="AU31" s="17"/>
      <c r="AV31" s="525" t="s">
        <v>32</v>
      </c>
      <c r="AW31" s="526"/>
      <c r="AX31" s="447">
        <f>SUM(G17:H22)</f>
        <v>0</v>
      </c>
      <c r="AY31" s="527"/>
      <c r="AZ31" s="369" t="s">
        <v>51</v>
      </c>
      <c r="BA31" s="520" t="e">
        <f>BA5</f>
        <v>#DIV/0!</v>
      </c>
      <c r="BB31" s="370" t="s">
        <v>51</v>
      </c>
      <c r="BC31" s="541" t="e">
        <f>BC5</f>
        <v>#DIV/0!</v>
      </c>
      <c r="BD31" s="370" t="s">
        <v>51</v>
      </c>
      <c r="BE31" s="523">
        <f>AT31</f>
        <v>0</v>
      </c>
      <c r="BF31" s="25"/>
      <c r="BG31" s="525" t="s">
        <v>32</v>
      </c>
      <c r="BH31" s="526"/>
      <c r="BI31" s="447">
        <f>SUM(G23:H29)</f>
        <v>0</v>
      </c>
      <c r="BJ31" s="527"/>
      <c r="BK31" s="369" t="s">
        <v>51</v>
      </c>
      <c r="BL31" s="522" t="e">
        <f>BA31</f>
        <v>#DIV/0!</v>
      </c>
      <c r="BM31" s="370" t="s">
        <v>51</v>
      </c>
      <c r="BN31" s="522" t="e">
        <f>BC31</f>
        <v>#DIV/0!</v>
      </c>
      <c r="BO31" s="370" t="s">
        <v>51</v>
      </c>
      <c r="BP31" s="523">
        <f>BE31</f>
        <v>0</v>
      </c>
    </row>
    <row r="32" spans="1:69" ht="12" customHeight="1">
      <c r="A32" s="137" t="e">
        <f ca="1">VLOOKUP(B32,支援効果集計!$D$4:$N$15,11,FALSE)</f>
        <v>#N/A</v>
      </c>
      <c r="B32" s="137" t="str">
        <f ca="1">RIGHT(CELL("filename",A1),LEN(CELL("filename",A1))-FIND("]",CELL("filename",A1)))</f>
        <v>R3.6</v>
      </c>
      <c r="Y32" s="18"/>
      <c r="Z32" s="18"/>
      <c r="AA32" s="18"/>
      <c r="AB32" s="18"/>
      <c r="AC32" s="18"/>
      <c r="AD32" s="18"/>
      <c r="AE32" s="18"/>
      <c r="AF32" s="20"/>
      <c r="AG32" s="20"/>
      <c r="AH32" s="20"/>
      <c r="AI32" s="20"/>
      <c r="AJ32" s="20"/>
      <c r="AK32" s="20"/>
      <c r="AL32" s="20"/>
      <c r="AM32" s="20"/>
      <c r="AN32" s="20"/>
      <c r="AO32" s="20"/>
      <c r="AP32" s="20"/>
      <c r="AQ32" s="20"/>
      <c r="AR32" s="20"/>
      <c r="AS32" s="20"/>
      <c r="AT32" s="20"/>
      <c r="AU32" s="17"/>
      <c r="AV32" s="423"/>
      <c r="AW32" s="424"/>
      <c r="AX32" s="449"/>
      <c r="AY32" s="528"/>
      <c r="AZ32" s="529"/>
      <c r="BA32" s="521"/>
      <c r="BB32" s="479"/>
      <c r="BC32" s="521"/>
      <c r="BD32" s="479"/>
      <c r="BE32" s="524"/>
      <c r="BF32" s="25"/>
      <c r="BG32" s="423"/>
      <c r="BH32" s="424"/>
      <c r="BI32" s="449"/>
      <c r="BJ32" s="528"/>
      <c r="BK32" s="529"/>
      <c r="BL32" s="521"/>
      <c r="BM32" s="479"/>
      <c r="BN32" s="521"/>
      <c r="BO32" s="479"/>
      <c r="BP32" s="524"/>
    </row>
    <row r="33" spans="1:69" ht="12" customHeight="1">
      <c r="A33" s="207"/>
      <c r="B33" s="208"/>
      <c r="C33" s="208"/>
      <c r="D33" s="209"/>
      <c r="E33" s="210"/>
      <c r="F33" s="208"/>
      <c r="G33" s="208"/>
      <c r="H33" s="208"/>
      <c r="I33" s="208"/>
      <c r="J33" s="208"/>
      <c r="K33" s="208"/>
      <c r="L33" s="211"/>
      <c r="M33" s="208"/>
      <c r="N33" s="208"/>
      <c r="O33" s="208"/>
      <c r="P33" s="208"/>
      <c r="Q33" s="208"/>
      <c r="R33" s="208"/>
      <c r="S33" s="208"/>
      <c r="T33" s="208"/>
      <c r="U33" s="208"/>
      <c r="V33" s="208"/>
      <c r="W33" s="212"/>
      <c r="X33" s="208"/>
      <c r="Y33" s="213"/>
      <c r="Z33" s="20"/>
      <c r="AA33" s="20"/>
      <c r="AB33" s="33"/>
      <c r="AC33" s="33"/>
      <c r="AD33" s="33"/>
      <c r="AE33" s="33"/>
      <c r="AF33" s="33"/>
      <c r="AG33" s="33"/>
      <c r="AH33" s="33"/>
      <c r="AI33" s="33"/>
      <c r="AJ33" s="33"/>
      <c r="AK33" s="33"/>
      <c r="AL33" s="33"/>
      <c r="AM33" s="33"/>
      <c r="AN33" s="33"/>
      <c r="AO33" s="33"/>
      <c r="AP33" s="16"/>
      <c r="AQ33" s="16"/>
      <c r="AR33" s="33"/>
      <c r="AS33" s="34"/>
      <c r="AT33" s="34"/>
      <c r="AU33" s="17"/>
      <c r="AV33" s="366" t="s">
        <v>33</v>
      </c>
      <c r="AW33" s="367"/>
      <c r="AX33" s="460" t="e">
        <f ca="1">AX29-AX31</f>
        <v>#N/A</v>
      </c>
      <c r="AY33" s="461"/>
      <c r="AZ33" s="366" t="s">
        <v>52</v>
      </c>
      <c r="BA33" s="445" t="e">
        <f>BL7</f>
        <v>#DIV/0!</v>
      </c>
      <c r="BB33" s="367" t="s">
        <v>52</v>
      </c>
      <c r="BC33" s="464" t="e">
        <f>BN7</f>
        <v>#DIV/0!</v>
      </c>
      <c r="BD33" s="367" t="s">
        <v>52</v>
      </c>
      <c r="BE33" s="444" t="e">
        <f>BP7</f>
        <v>#DIV/0!</v>
      </c>
      <c r="BF33" s="25"/>
      <c r="BG33" s="366" t="s">
        <v>33</v>
      </c>
      <c r="BH33" s="367"/>
      <c r="BI33" s="460" t="e">
        <f ca="1">BI29-BI31</f>
        <v>#N/A</v>
      </c>
      <c r="BJ33" s="461"/>
      <c r="BK33" s="366" t="s">
        <v>52</v>
      </c>
      <c r="BL33" s="445" t="e">
        <f>BL7</f>
        <v>#DIV/0!</v>
      </c>
      <c r="BM33" s="367" t="s">
        <v>52</v>
      </c>
      <c r="BN33" s="519" t="e">
        <f>BN7</f>
        <v>#DIV/0!</v>
      </c>
      <c r="BO33" s="367" t="s">
        <v>52</v>
      </c>
      <c r="BP33" s="444" t="e">
        <f>BP7</f>
        <v>#DIV/0!</v>
      </c>
    </row>
    <row r="34" spans="1:69" ht="12" customHeight="1">
      <c r="A34" s="538" t="s">
        <v>127</v>
      </c>
      <c r="B34" s="538"/>
      <c r="C34" s="538"/>
      <c r="D34" s="538"/>
      <c r="E34" s="538"/>
      <c r="F34" s="538"/>
      <c r="G34" s="538"/>
      <c r="H34" s="565">
        <f>支援効果集計!C18</f>
        <v>0</v>
      </c>
      <c r="I34" s="566"/>
      <c r="J34" s="566"/>
      <c r="K34" s="566"/>
      <c r="L34" s="566"/>
      <c r="M34" s="566"/>
      <c r="N34" s="566"/>
      <c r="O34" s="566"/>
      <c r="P34" s="566"/>
      <c r="Q34" s="566"/>
      <c r="R34" s="566"/>
      <c r="S34" s="566"/>
      <c r="T34" s="566"/>
      <c r="U34" s="567"/>
      <c r="V34" s="228"/>
      <c r="W34" s="228"/>
      <c r="X34" s="228"/>
      <c r="Y34" s="228"/>
      <c r="Z34" s="228"/>
      <c r="AA34" s="228"/>
      <c r="AB34" s="228"/>
      <c r="AC34" s="228"/>
      <c r="AD34" s="228"/>
      <c r="AE34" s="228"/>
      <c r="AF34" s="228"/>
      <c r="AG34" s="228"/>
      <c r="AH34" s="228"/>
      <c r="AI34" s="228"/>
      <c r="AJ34" s="228"/>
      <c r="AK34" s="228"/>
      <c r="AL34" s="216"/>
      <c r="AM34" s="201"/>
      <c r="AN34" s="221"/>
      <c r="AO34" s="221"/>
      <c r="AP34" s="221"/>
      <c r="AQ34" s="221"/>
      <c r="AR34" s="221"/>
      <c r="AS34" s="221"/>
      <c r="AT34" s="221"/>
      <c r="AU34" s="17"/>
      <c r="AV34" s="366"/>
      <c r="AW34" s="367"/>
      <c r="AX34" s="426"/>
      <c r="AY34" s="462"/>
      <c r="AZ34" s="366"/>
      <c r="BA34" s="445"/>
      <c r="BB34" s="367"/>
      <c r="BC34" s="464"/>
      <c r="BD34" s="367"/>
      <c r="BE34" s="444"/>
      <c r="BF34" s="24"/>
      <c r="BG34" s="366"/>
      <c r="BH34" s="367"/>
      <c r="BI34" s="426"/>
      <c r="BJ34" s="462"/>
      <c r="BK34" s="366"/>
      <c r="BL34" s="445"/>
      <c r="BM34" s="367"/>
      <c r="BN34" s="519"/>
      <c r="BO34" s="367"/>
      <c r="BP34" s="444"/>
    </row>
    <row r="35" spans="1:69" ht="12" customHeight="1">
      <c r="A35" s="538"/>
      <c r="B35" s="538"/>
      <c r="C35" s="538"/>
      <c r="D35" s="538"/>
      <c r="E35" s="538"/>
      <c r="F35" s="538"/>
      <c r="G35" s="538"/>
      <c r="H35" s="568"/>
      <c r="I35" s="569"/>
      <c r="J35" s="569"/>
      <c r="K35" s="569"/>
      <c r="L35" s="569"/>
      <c r="M35" s="569"/>
      <c r="N35" s="569"/>
      <c r="O35" s="569"/>
      <c r="P35" s="569"/>
      <c r="Q35" s="569"/>
      <c r="R35" s="569"/>
      <c r="S35" s="569"/>
      <c r="T35" s="569"/>
      <c r="U35" s="570"/>
      <c r="V35" s="228"/>
      <c r="W35" s="228"/>
      <c r="X35" s="228"/>
      <c r="Y35" s="228"/>
      <c r="Z35" s="228"/>
      <c r="AA35" s="228"/>
      <c r="AB35" s="228"/>
      <c r="AC35" s="228"/>
      <c r="AD35" s="228"/>
      <c r="AE35" s="228"/>
      <c r="AF35" s="228"/>
      <c r="AG35" s="228"/>
      <c r="AH35" s="228"/>
      <c r="AI35" s="228"/>
      <c r="AJ35" s="228"/>
      <c r="AK35" s="228"/>
      <c r="AL35" s="216"/>
      <c r="AM35" s="201"/>
      <c r="AN35" s="221"/>
      <c r="AO35" s="221"/>
      <c r="AP35" s="221"/>
      <c r="AQ35" s="221"/>
      <c r="AR35" s="221"/>
      <c r="AS35" s="221"/>
      <c r="AT35" s="221"/>
      <c r="AU35" s="17"/>
      <c r="AV35" s="366" t="s">
        <v>34</v>
      </c>
      <c r="AW35" s="367"/>
      <c r="AX35" s="447" t="e">
        <f ca="1">C31-12</f>
        <v>#N/A</v>
      </c>
      <c r="AY35" s="448"/>
      <c r="AZ35" s="366" t="s">
        <v>53</v>
      </c>
      <c r="BA35" s="452" t="e">
        <f>AVERAGE(G17:H22)*2</f>
        <v>#DIV/0!</v>
      </c>
      <c r="BB35" s="367" t="s">
        <v>53</v>
      </c>
      <c r="BC35" s="415" t="e">
        <f>AVERAGE(I17:J22)</f>
        <v>#DIV/0!</v>
      </c>
      <c r="BD35" s="367" t="s">
        <v>53</v>
      </c>
      <c r="BE35" s="417" t="e">
        <f>SUM(U17:V22)/AX31</f>
        <v>#DIV/0!</v>
      </c>
      <c r="BF35" s="25"/>
      <c r="BG35" s="366" t="s">
        <v>34</v>
      </c>
      <c r="BH35" s="367"/>
      <c r="BI35" s="447" t="e">
        <f ca="1">C31-18</f>
        <v>#N/A</v>
      </c>
      <c r="BJ35" s="448"/>
      <c r="BK35" s="544" t="s">
        <v>55</v>
      </c>
      <c r="BL35" s="546" t="e">
        <f>BA35</f>
        <v>#DIV/0!</v>
      </c>
      <c r="BM35" s="548" t="s">
        <v>55</v>
      </c>
      <c r="BN35" s="550" t="e">
        <f>BC35</f>
        <v>#DIV/0!</v>
      </c>
      <c r="BO35" s="548" t="s">
        <v>55</v>
      </c>
      <c r="BP35" s="542" t="e">
        <f>BE35</f>
        <v>#DIV/0!</v>
      </c>
    </row>
    <row r="36" spans="1:69" ht="12" customHeight="1">
      <c r="A36" s="217"/>
      <c r="B36" s="571" t="s">
        <v>131</v>
      </c>
      <c r="C36" s="571"/>
      <c r="D36" s="571"/>
      <c r="E36" s="571"/>
      <c r="F36" s="223"/>
      <c r="G36" s="223"/>
      <c r="H36" s="223"/>
      <c r="I36" s="223"/>
      <c r="J36" s="223"/>
      <c r="K36" s="223"/>
      <c r="L36" s="217"/>
      <c r="M36" s="223"/>
      <c r="N36" s="223"/>
      <c r="O36" s="218"/>
      <c r="P36" s="223"/>
      <c r="Q36" s="223"/>
      <c r="R36" s="223"/>
      <c r="S36" s="223"/>
      <c r="T36" s="223"/>
      <c r="U36" s="224"/>
      <c r="V36" s="220"/>
      <c r="W36" s="220"/>
      <c r="X36" s="220"/>
      <c r="Y36" s="215"/>
      <c r="Z36" s="201"/>
      <c r="AA36" s="216"/>
      <c r="AB36" s="201"/>
      <c r="AC36" s="221"/>
      <c r="AD36" s="221"/>
      <c r="AE36" s="221"/>
      <c r="AF36" s="221"/>
      <c r="AG36" s="221"/>
      <c r="AH36" s="221"/>
      <c r="AI36" s="221"/>
      <c r="AJ36" s="215"/>
      <c r="AK36" s="201"/>
      <c r="AL36" s="216"/>
      <c r="AM36" s="201"/>
      <c r="AN36" s="221"/>
      <c r="AO36" s="221"/>
      <c r="AP36" s="221"/>
      <c r="AQ36" s="221"/>
      <c r="AR36" s="221"/>
      <c r="AS36" s="221"/>
      <c r="AT36" s="221"/>
      <c r="AU36" s="18"/>
      <c r="AV36" s="366"/>
      <c r="AW36" s="367"/>
      <c r="AX36" s="449"/>
      <c r="AY36" s="450"/>
      <c r="AZ36" s="366"/>
      <c r="BA36" s="452"/>
      <c r="BB36" s="367"/>
      <c r="BC36" s="416"/>
      <c r="BD36" s="367"/>
      <c r="BE36" s="417"/>
      <c r="BF36" s="25"/>
      <c r="BG36" s="366"/>
      <c r="BH36" s="367"/>
      <c r="BI36" s="449"/>
      <c r="BJ36" s="450"/>
      <c r="BK36" s="545"/>
      <c r="BL36" s="547"/>
      <c r="BM36" s="549"/>
      <c r="BN36" s="551"/>
      <c r="BO36" s="549"/>
      <c r="BP36" s="543"/>
    </row>
    <row r="37" spans="1:69" ht="12" customHeight="1" thickBot="1">
      <c r="A37" s="217"/>
      <c r="B37" s="571"/>
      <c r="C37" s="571"/>
      <c r="D37" s="571"/>
      <c r="E37" s="571"/>
      <c r="F37" s="223"/>
      <c r="G37" s="223"/>
      <c r="H37" s="223"/>
      <c r="I37" s="223"/>
      <c r="J37" s="223"/>
      <c r="K37" s="223"/>
      <c r="L37" s="563" t="s">
        <v>136</v>
      </c>
      <c r="M37" s="563"/>
      <c r="N37" s="563"/>
      <c r="O37" s="218"/>
      <c r="P37" s="223"/>
      <c r="Q37" s="571" t="s">
        <v>146</v>
      </c>
      <c r="R37" s="571"/>
      <c r="S37" s="571"/>
      <c r="T37" s="571"/>
      <c r="X37" s="36"/>
      <c r="Y37" s="215"/>
      <c r="Z37" s="201"/>
      <c r="AA37" s="216"/>
      <c r="AB37" s="201"/>
      <c r="AC37" s="221"/>
      <c r="AD37" s="221"/>
      <c r="AE37" s="221"/>
      <c r="AF37" s="221"/>
      <c r="AG37" s="221"/>
      <c r="AH37" s="221"/>
      <c r="AI37" s="221"/>
      <c r="AJ37" s="215"/>
      <c r="AK37" s="201"/>
      <c r="AL37" s="216"/>
      <c r="AM37" s="201"/>
      <c r="AN37" s="221"/>
      <c r="AO37" s="221"/>
      <c r="AP37" s="221"/>
      <c r="AQ37" s="221"/>
      <c r="AR37" s="221"/>
      <c r="AS37" s="221"/>
      <c r="AT37" s="221"/>
      <c r="AU37" s="33"/>
      <c r="AV37" s="368" t="s">
        <v>50</v>
      </c>
      <c r="AW37" s="367"/>
      <c r="AX37" s="465" t="e">
        <f ca="1">AX33/AX35</f>
        <v>#N/A</v>
      </c>
      <c r="AY37" s="466"/>
      <c r="AZ37" s="366" t="s">
        <v>54</v>
      </c>
      <c r="BA37" s="446" t="e">
        <f>BL37</f>
        <v>#DIV/0!</v>
      </c>
      <c r="BB37" s="367" t="s">
        <v>54</v>
      </c>
      <c r="BC37" s="446" t="e">
        <f>BN37</f>
        <v>#DIV/0!</v>
      </c>
      <c r="BD37" s="367" t="s">
        <v>54</v>
      </c>
      <c r="BE37" s="444" t="e">
        <f>BP37</f>
        <v>#DIV/0!</v>
      </c>
      <c r="BF37" s="25"/>
      <c r="BG37" s="368" t="s">
        <v>50</v>
      </c>
      <c r="BH37" s="367"/>
      <c r="BI37" s="465" t="e">
        <f ca="1">BI33/BI35</f>
        <v>#N/A</v>
      </c>
      <c r="BJ37" s="466"/>
      <c r="BK37" s="366" t="s">
        <v>54</v>
      </c>
      <c r="BL37" s="452" t="e">
        <f>AVERAGE(G23:H29)*2</f>
        <v>#DIV/0!</v>
      </c>
      <c r="BM37" s="367" t="s">
        <v>54</v>
      </c>
      <c r="BN37" s="554" t="e">
        <f>AVERAGE(I23:J29)</f>
        <v>#DIV/0!</v>
      </c>
      <c r="BO37" s="367" t="s">
        <v>54</v>
      </c>
      <c r="BP37" s="417" t="e">
        <f>SUM(U23:V29)/BI31</f>
        <v>#DIV/0!</v>
      </c>
    </row>
    <row r="38" spans="1:69" ht="12" customHeight="1" thickBot="1">
      <c r="A38" s="217"/>
      <c r="B38" s="587" t="s">
        <v>128</v>
      </c>
      <c r="C38" s="578" t="str">
        <f>IF(支援効果集計!E19=0,"",支援効果集計!E19)</f>
        <v/>
      </c>
      <c r="D38" s="578"/>
      <c r="E38" s="578"/>
      <c r="F38" s="578"/>
      <c r="G38" s="578"/>
      <c r="H38" s="578"/>
      <c r="I38" s="578"/>
      <c r="J38" s="581" t="str">
        <f>IF(支援効果集計!H19=0,"",支援効果集計!H19)</f>
        <v/>
      </c>
      <c r="K38" s="582"/>
      <c r="L38" s="564">
        <v>8</v>
      </c>
      <c r="M38" s="564"/>
      <c r="N38" s="556" t="s">
        <v>132</v>
      </c>
      <c r="O38" s="218"/>
      <c r="P38" s="223"/>
      <c r="Q38" s="571"/>
      <c r="R38" s="571"/>
      <c r="S38" s="571"/>
      <c r="T38" s="571"/>
      <c r="V38" s="280" t="s">
        <v>147</v>
      </c>
      <c r="Y38" s="279" t="s">
        <v>148</v>
      </c>
      <c r="Z38" s="215"/>
      <c r="AA38" s="201"/>
      <c r="AB38" s="279" t="s">
        <v>149</v>
      </c>
      <c r="AC38" s="201"/>
      <c r="AD38" s="221"/>
      <c r="AE38" s="221"/>
      <c r="AF38" s="221"/>
      <c r="AG38" s="221"/>
      <c r="AH38" s="221"/>
      <c r="AI38" s="221"/>
      <c r="AJ38" s="215"/>
      <c r="AK38" s="201"/>
      <c r="AL38" s="216"/>
      <c r="AM38" s="201"/>
      <c r="AN38" s="221"/>
      <c r="AO38" s="221"/>
      <c r="AP38" s="221"/>
      <c r="AQ38" s="221"/>
      <c r="AR38" s="221"/>
      <c r="AS38" s="221"/>
      <c r="AT38" s="221"/>
      <c r="AU38" s="33"/>
      <c r="AV38" s="369"/>
      <c r="AW38" s="370"/>
      <c r="AX38" s="467"/>
      <c r="AY38" s="468"/>
      <c r="AZ38" s="471"/>
      <c r="BA38" s="472"/>
      <c r="BB38" s="469"/>
      <c r="BC38" s="472"/>
      <c r="BD38" s="469"/>
      <c r="BE38" s="470"/>
      <c r="BF38" s="25"/>
      <c r="BG38" s="369"/>
      <c r="BH38" s="370"/>
      <c r="BI38" s="467"/>
      <c r="BJ38" s="468"/>
      <c r="BK38" s="471"/>
      <c r="BL38" s="553"/>
      <c r="BM38" s="469"/>
      <c r="BN38" s="555"/>
      <c r="BO38" s="469"/>
      <c r="BP38" s="552"/>
    </row>
    <row r="39" spans="1:69" ht="12" customHeight="1">
      <c r="A39" s="217"/>
      <c r="B39" s="588"/>
      <c r="C39" s="579"/>
      <c r="D39" s="579"/>
      <c r="E39" s="579"/>
      <c r="F39" s="579"/>
      <c r="G39" s="579"/>
      <c r="H39" s="579"/>
      <c r="I39" s="579"/>
      <c r="J39" s="583"/>
      <c r="K39" s="584"/>
      <c r="L39" s="564"/>
      <c r="M39" s="564"/>
      <c r="N39" s="556"/>
      <c r="O39" s="218"/>
      <c r="P39" s="223"/>
      <c r="R39" s="557"/>
      <c r="S39" s="558"/>
      <c r="T39" s="561" t="s">
        <v>132</v>
      </c>
      <c r="U39" s="223"/>
      <c r="V39" s="557"/>
      <c r="W39" s="558"/>
      <c r="X39" s="561" t="s">
        <v>132</v>
      </c>
      <c r="Y39" s="557"/>
      <c r="Z39" s="558"/>
      <c r="AA39" s="561" t="s">
        <v>132</v>
      </c>
      <c r="AB39" s="557"/>
      <c r="AC39" s="558"/>
      <c r="AD39" s="561" t="s">
        <v>132</v>
      </c>
      <c r="AE39" s="221"/>
      <c r="AF39" s="221"/>
      <c r="AG39" s="221"/>
      <c r="AH39" s="221"/>
      <c r="AI39" s="221"/>
      <c r="AJ39" s="215"/>
      <c r="AK39" s="201"/>
      <c r="AL39" s="216"/>
      <c r="AM39" s="201"/>
      <c r="AN39" s="221"/>
      <c r="AO39" s="221"/>
      <c r="AP39" s="221"/>
      <c r="AQ39" s="221"/>
      <c r="AR39" s="221"/>
      <c r="AS39" s="221"/>
      <c r="AT39" s="221"/>
      <c r="AU39" s="33"/>
      <c r="AV39" s="429" t="s">
        <v>35</v>
      </c>
      <c r="AW39" s="418"/>
      <c r="AX39" s="418"/>
      <c r="AY39" s="418" t="e">
        <f ca="1">AY13</f>
        <v>#N/A</v>
      </c>
      <c r="AZ39" s="479"/>
      <c r="BA39" s="479" t="s">
        <v>36</v>
      </c>
      <c r="BB39" s="479"/>
      <c r="BC39" s="479"/>
      <c r="BD39" s="474">
        <v>1.66</v>
      </c>
      <c r="BE39" s="475"/>
      <c r="BF39" s="24"/>
      <c r="BG39" s="429" t="s">
        <v>35</v>
      </c>
      <c r="BH39" s="418"/>
      <c r="BI39" s="418"/>
      <c r="BJ39" s="418" t="e">
        <f ca="1">AY13</f>
        <v>#N/A</v>
      </c>
      <c r="BK39" s="479"/>
      <c r="BL39" s="479" t="s">
        <v>36</v>
      </c>
      <c r="BM39" s="479"/>
      <c r="BN39" s="479"/>
      <c r="BO39" s="474">
        <v>1.66</v>
      </c>
      <c r="BP39" s="475"/>
    </row>
    <row r="40" spans="1:69" ht="12" customHeight="1">
      <c r="A40" s="217"/>
      <c r="B40" s="588" t="s">
        <v>129</v>
      </c>
      <c r="C40" s="579" t="str">
        <f>IF(支援効果集計!E20=0,"",支援効果集計!E20)</f>
        <v/>
      </c>
      <c r="D40" s="579"/>
      <c r="E40" s="579"/>
      <c r="F40" s="579"/>
      <c r="G40" s="579"/>
      <c r="H40" s="579"/>
      <c r="I40" s="579"/>
      <c r="J40" s="583" t="str">
        <f>IF(支援効果集計!H20=0,"",支援効果集計!H20)</f>
        <v/>
      </c>
      <c r="K40" s="584"/>
      <c r="L40" s="564">
        <v>5</v>
      </c>
      <c r="M40" s="564"/>
      <c r="N40" s="556" t="s">
        <v>132</v>
      </c>
      <c r="O40" s="218"/>
      <c r="P40" s="223"/>
      <c r="R40" s="559"/>
      <c r="S40" s="560"/>
      <c r="T40" s="562"/>
      <c r="U40" s="223"/>
      <c r="V40" s="559"/>
      <c r="W40" s="560"/>
      <c r="X40" s="562"/>
      <c r="Y40" s="559"/>
      <c r="Z40" s="560"/>
      <c r="AA40" s="562"/>
      <c r="AB40" s="559"/>
      <c r="AC40" s="560"/>
      <c r="AD40" s="562"/>
      <c r="AE40" s="221"/>
      <c r="AF40" s="221"/>
      <c r="AG40" s="221"/>
      <c r="AH40" s="221"/>
      <c r="AI40" s="221"/>
      <c r="AJ40" s="215"/>
      <c r="AK40" s="201"/>
      <c r="AL40" s="216"/>
      <c r="AM40" s="201"/>
      <c r="AN40" s="221"/>
      <c r="AO40" s="221"/>
      <c r="AP40" s="221"/>
      <c r="AQ40" s="221"/>
      <c r="AR40" s="221"/>
      <c r="AS40" s="221"/>
      <c r="AT40" s="221"/>
      <c r="AU40" s="33"/>
      <c r="AV40" s="366"/>
      <c r="AW40" s="367"/>
      <c r="AX40" s="367"/>
      <c r="AY40" s="367"/>
      <c r="AZ40" s="367"/>
      <c r="BA40" s="367"/>
      <c r="BB40" s="367"/>
      <c r="BC40" s="367"/>
      <c r="BD40" s="476"/>
      <c r="BE40" s="477"/>
      <c r="BF40" s="24"/>
      <c r="BG40" s="366"/>
      <c r="BH40" s="367"/>
      <c r="BI40" s="367"/>
      <c r="BJ40" s="367"/>
      <c r="BK40" s="367"/>
      <c r="BL40" s="367"/>
      <c r="BM40" s="367"/>
      <c r="BN40" s="367"/>
      <c r="BO40" s="476"/>
      <c r="BP40" s="477"/>
    </row>
    <row r="41" spans="1:69" ht="12" customHeight="1">
      <c r="A41" s="217"/>
      <c r="B41" s="588"/>
      <c r="C41" s="579"/>
      <c r="D41" s="579"/>
      <c r="E41" s="579"/>
      <c r="F41" s="579"/>
      <c r="G41" s="579"/>
      <c r="H41" s="579"/>
      <c r="I41" s="579"/>
      <c r="J41" s="583"/>
      <c r="K41" s="584"/>
      <c r="L41" s="564"/>
      <c r="M41" s="564"/>
      <c r="N41" s="556"/>
      <c r="O41" s="218"/>
      <c r="P41" s="223"/>
      <c r="Q41" s="223"/>
      <c r="R41" s="223"/>
      <c r="S41" s="223"/>
      <c r="T41" s="223"/>
      <c r="U41" s="225"/>
      <c r="V41" s="225"/>
      <c r="W41" s="225"/>
      <c r="X41" s="225"/>
      <c r="Y41" s="215"/>
      <c r="Z41" s="201"/>
      <c r="AA41" s="216"/>
      <c r="AB41" s="201"/>
      <c r="AC41" s="221"/>
      <c r="AD41" s="221"/>
      <c r="AE41" s="221"/>
      <c r="AF41" s="221"/>
      <c r="AG41" s="221"/>
      <c r="AH41" s="221"/>
      <c r="AI41" s="221"/>
      <c r="AJ41" s="215"/>
      <c r="AK41" s="201"/>
      <c r="AL41" s="216"/>
      <c r="AM41" s="201"/>
      <c r="AN41" s="221"/>
      <c r="AO41" s="221"/>
      <c r="AP41" s="221"/>
      <c r="AQ41" s="221"/>
      <c r="AR41" s="221"/>
      <c r="AS41" s="221"/>
      <c r="AT41" s="221"/>
      <c r="AU41" s="33"/>
      <c r="AV41" s="366" t="s">
        <v>37</v>
      </c>
      <c r="AW41" s="367"/>
      <c r="AX41" s="367"/>
      <c r="AY41" s="484">
        <v>9</v>
      </c>
      <c r="AZ41" s="484"/>
      <c r="BA41" s="367" t="s">
        <v>38</v>
      </c>
      <c r="BB41" s="367"/>
      <c r="BC41" s="367"/>
      <c r="BD41" s="476" t="e">
        <f>AX31/12/AVERAGE(W17:X22)</f>
        <v>#DIV/0!</v>
      </c>
      <c r="BE41" s="477"/>
      <c r="BF41" s="26"/>
      <c r="BG41" s="366" t="s">
        <v>37</v>
      </c>
      <c r="BH41" s="367"/>
      <c r="BI41" s="367"/>
      <c r="BJ41" s="484">
        <v>10</v>
      </c>
      <c r="BK41" s="484"/>
      <c r="BL41" s="367" t="s">
        <v>38</v>
      </c>
      <c r="BM41" s="367"/>
      <c r="BN41" s="367"/>
      <c r="BO41" s="476" t="e">
        <f>BI31/12/AVERAGE(W23:X29)</f>
        <v>#DIV/0!</v>
      </c>
      <c r="BP41" s="477"/>
    </row>
    <row r="42" spans="1:69" ht="12" customHeight="1">
      <c r="A42" s="217"/>
      <c r="B42" s="588" t="s">
        <v>130</v>
      </c>
      <c r="C42" s="579" t="str">
        <f>IF(支援効果集計!E21=0,"",支援効果集計!E21)</f>
        <v/>
      </c>
      <c r="D42" s="579"/>
      <c r="E42" s="579"/>
      <c r="F42" s="579"/>
      <c r="G42" s="579"/>
      <c r="H42" s="579"/>
      <c r="I42" s="579"/>
      <c r="J42" s="583" t="str">
        <f>IF(支援効果集計!H21=0,"",支援効果集計!H21)</f>
        <v/>
      </c>
      <c r="K42" s="584"/>
      <c r="L42" s="564">
        <v>10</v>
      </c>
      <c r="M42" s="564"/>
      <c r="N42" s="556" t="s">
        <v>132</v>
      </c>
      <c r="O42" s="218"/>
      <c r="P42" s="223"/>
      <c r="Q42" s="281" t="s">
        <v>150</v>
      </c>
      <c r="R42" s="572"/>
      <c r="S42" s="573"/>
      <c r="T42" s="573"/>
      <c r="U42" s="573"/>
      <c r="V42" s="573"/>
      <c r="W42" s="573"/>
      <c r="X42" s="573"/>
      <c r="Y42" s="573"/>
      <c r="Z42" s="573"/>
      <c r="AA42" s="573"/>
      <c r="AB42" s="573"/>
      <c r="AC42" s="573"/>
      <c r="AD42" s="574"/>
      <c r="AF42" s="221"/>
      <c r="AG42" s="221"/>
      <c r="AH42" s="221"/>
      <c r="AI42" s="221"/>
      <c r="AJ42" s="215"/>
      <c r="AK42" s="201"/>
      <c r="AL42" s="216"/>
      <c r="AM42" s="201"/>
      <c r="AN42" s="221"/>
      <c r="AO42" s="221"/>
      <c r="AP42" s="221"/>
      <c r="AQ42" s="221"/>
      <c r="AR42" s="221"/>
      <c r="AS42" s="221"/>
      <c r="AT42" s="221"/>
      <c r="AU42" s="33"/>
      <c r="AV42" s="366"/>
      <c r="AW42" s="367"/>
      <c r="AX42" s="367"/>
      <c r="AY42" s="484"/>
      <c r="AZ42" s="484"/>
      <c r="BA42" s="367"/>
      <c r="BB42" s="367"/>
      <c r="BC42" s="367"/>
      <c r="BD42" s="476"/>
      <c r="BE42" s="477"/>
      <c r="BF42" s="26"/>
      <c r="BG42" s="366"/>
      <c r="BH42" s="367"/>
      <c r="BI42" s="367"/>
      <c r="BJ42" s="484"/>
      <c r="BK42" s="484"/>
      <c r="BL42" s="367"/>
      <c r="BM42" s="367"/>
      <c r="BN42" s="367"/>
      <c r="BO42" s="476"/>
      <c r="BP42" s="477"/>
    </row>
    <row r="43" spans="1:69" ht="12" customHeight="1" thickBot="1">
      <c r="A43" s="217"/>
      <c r="B43" s="589"/>
      <c r="C43" s="580"/>
      <c r="D43" s="580"/>
      <c r="E43" s="580"/>
      <c r="F43" s="580"/>
      <c r="G43" s="580"/>
      <c r="H43" s="580"/>
      <c r="I43" s="580"/>
      <c r="J43" s="585"/>
      <c r="K43" s="586"/>
      <c r="L43" s="564"/>
      <c r="M43" s="564"/>
      <c r="N43" s="556"/>
      <c r="O43" s="218"/>
      <c r="P43" s="223"/>
      <c r="Q43" s="223"/>
      <c r="R43" s="575"/>
      <c r="S43" s="576"/>
      <c r="T43" s="576"/>
      <c r="U43" s="576"/>
      <c r="V43" s="576"/>
      <c r="W43" s="576"/>
      <c r="X43" s="576"/>
      <c r="Y43" s="576"/>
      <c r="Z43" s="576"/>
      <c r="AA43" s="576"/>
      <c r="AB43" s="576"/>
      <c r="AC43" s="576"/>
      <c r="AD43" s="577"/>
      <c r="AF43" s="221"/>
      <c r="AG43" s="221"/>
      <c r="AH43" s="221"/>
      <c r="AI43" s="221"/>
      <c r="AJ43" s="215"/>
      <c r="AK43" s="201"/>
      <c r="AL43" s="216"/>
      <c r="AM43" s="201"/>
      <c r="AN43" s="221"/>
      <c r="AO43" s="221"/>
      <c r="AP43" s="221"/>
      <c r="AQ43" s="221"/>
      <c r="AR43" s="221"/>
      <c r="AS43" s="221"/>
      <c r="AT43" s="221"/>
      <c r="AU43" s="33"/>
      <c r="AV43" s="366" t="s">
        <v>58</v>
      </c>
      <c r="AW43" s="367"/>
      <c r="AX43" s="367"/>
      <c r="AY43" s="367" t="e">
        <f ca="1">AY41-AY39</f>
        <v>#N/A</v>
      </c>
      <c r="AZ43" s="367"/>
      <c r="BA43" s="367" t="s">
        <v>39</v>
      </c>
      <c r="BB43" s="367"/>
      <c r="BC43" s="367"/>
      <c r="BD43" s="367" t="e">
        <f>BD41-BD39</f>
        <v>#DIV/0!</v>
      </c>
      <c r="BE43" s="488"/>
      <c r="BF43" s="24"/>
      <c r="BG43" s="366" t="s">
        <v>58</v>
      </c>
      <c r="BH43" s="367"/>
      <c r="BI43" s="367"/>
      <c r="BJ43" s="367" t="e">
        <f ca="1">BJ41-BJ39</f>
        <v>#N/A</v>
      </c>
      <c r="BK43" s="367"/>
      <c r="BL43" s="367" t="s">
        <v>39</v>
      </c>
      <c r="BM43" s="367"/>
      <c r="BN43" s="367"/>
      <c r="BO43" s="367" t="e">
        <f>BO41-BO39</f>
        <v>#DIV/0!</v>
      </c>
      <c r="BP43" s="488"/>
    </row>
    <row r="44" spans="1:69" ht="12" customHeight="1">
      <c r="A44" s="217"/>
      <c r="B44" s="222"/>
      <c r="C44" s="222"/>
      <c r="D44" s="222"/>
      <c r="E44" s="222"/>
      <c r="F44" s="223"/>
      <c r="G44" s="223"/>
      <c r="H44" s="223"/>
      <c r="I44" s="223"/>
      <c r="J44" s="223"/>
      <c r="K44" s="223"/>
      <c r="L44" s="217"/>
      <c r="M44" s="223"/>
      <c r="N44" s="223"/>
      <c r="O44" s="218"/>
      <c r="P44" s="223"/>
      <c r="Q44" s="223"/>
      <c r="R44" s="223"/>
      <c r="S44" s="223"/>
      <c r="T44" s="223"/>
      <c r="U44" s="220"/>
      <c r="V44" s="214"/>
      <c r="W44" s="226"/>
      <c r="X44" s="226"/>
      <c r="Y44" s="215"/>
      <c r="Z44" s="201"/>
      <c r="AA44" s="216"/>
      <c r="AB44" s="201"/>
      <c r="AC44" s="221"/>
      <c r="AD44" s="221"/>
      <c r="AE44" s="221"/>
      <c r="AF44" s="221"/>
      <c r="AG44" s="221"/>
      <c r="AH44" s="221"/>
      <c r="AI44" s="221"/>
      <c r="AJ44" s="215"/>
      <c r="AK44" s="201"/>
      <c r="AL44" s="216"/>
      <c r="AM44" s="201"/>
      <c r="AN44" s="221"/>
      <c r="AO44" s="221"/>
      <c r="AP44" s="221"/>
      <c r="AQ44" s="221"/>
      <c r="AR44" s="221"/>
      <c r="AS44" s="221"/>
      <c r="AT44" s="221"/>
      <c r="AU44" s="33"/>
      <c r="AV44" s="366"/>
      <c r="AW44" s="367"/>
      <c r="AX44" s="367"/>
      <c r="AY44" s="367"/>
      <c r="AZ44" s="367"/>
      <c r="BA44" s="367"/>
      <c r="BB44" s="367"/>
      <c r="BC44" s="367"/>
      <c r="BD44" s="367"/>
      <c r="BE44" s="488"/>
      <c r="BF44" s="24"/>
      <c r="BG44" s="366"/>
      <c r="BH44" s="367"/>
      <c r="BI44" s="367"/>
      <c r="BJ44" s="367"/>
      <c r="BK44" s="367"/>
      <c r="BL44" s="367"/>
      <c r="BM44" s="367"/>
      <c r="BN44" s="367"/>
      <c r="BO44" s="367"/>
      <c r="BP44" s="488"/>
    </row>
    <row r="45" spans="1:69" s="18" customFormat="1" ht="12" customHeight="1">
      <c r="A45" s="59"/>
      <c r="B45" s="35"/>
      <c r="C45" s="35"/>
      <c r="D45" s="35"/>
      <c r="L45" s="35"/>
      <c r="M45" s="59"/>
      <c r="N45" s="35"/>
      <c r="O45" s="35"/>
      <c r="P45" s="35"/>
      <c r="Q45" s="35"/>
      <c r="R45" s="35"/>
      <c r="S45" s="35"/>
      <c r="T45" s="35"/>
      <c r="U45" s="35"/>
      <c r="V45" s="35"/>
      <c r="W45" s="35"/>
      <c r="X45" s="35"/>
      <c r="Y45" s="215"/>
      <c r="Z45" s="201"/>
      <c r="AA45" s="216"/>
      <c r="AB45" s="201"/>
      <c r="AC45" s="221"/>
      <c r="AD45" s="221"/>
      <c r="AE45" s="221"/>
      <c r="AF45" s="221"/>
      <c r="AG45" s="221"/>
      <c r="AH45" s="221"/>
      <c r="AI45" s="221"/>
      <c r="AJ45" s="215"/>
      <c r="AK45" s="201"/>
      <c r="AL45" s="216"/>
      <c r="AM45" s="201"/>
      <c r="AN45" s="221"/>
      <c r="AO45" s="221"/>
      <c r="AP45" s="221"/>
      <c r="AQ45" s="221"/>
      <c r="AR45" s="221"/>
      <c r="AS45" s="221"/>
      <c r="AT45" s="221"/>
      <c r="AU45" s="33"/>
      <c r="AV45" s="368" t="s">
        <v>40</v>
      </c>
      <c r="AW45" s="367"/>
      <c r="AX45" s="367"/>
      <c r="AY45" s="367" t="e">
        <f ca="1">(AY41*AY47)-AX29</f>
        <v>#N/A</v>
      </c>
      <c r="AZ45" s="367"/>
      <c r="BA45" s="367" t="s">
        <v>41</v>
      </c>
      <c r="BB45" s="367"/>
      <c r="BC45" s="367"/>
      <c r="BD45" s="465" t="e">
        <f>AX31/BD41</f>
        <v>#DIV/0!</v>
      </c>
      <c r="BE45" s="489"/>
      <c r="BF45" s="27"/>
      <c r="BG45" s="368" t="s">
        <v>40</v>
      </c>
      <c r="BH45" s="367"/>
      <c r="BI45" s="367"/>
      <c r="BJ45" s="367" t="e">
        <f ca="1">(BJ41*BJ47)-BI29</f>
        <v>#N/A</v>
      </c>
      <c r="BK45" s="367"/>
      <c r="BL45" s="367" t="s">
        <v>41</v>
      </c>
      <c r="BM45" s="367"/>
      <c r="BN45" s="367"/>
      <c r="BO45" s="465" t="e">
        <f>BI31/BO41</f>
        <v>#DIV/0!</v>
      </c>
      <c r="BP45" s="489"/>
      <c r="BQ45" s="21"/>
    </row>
    <row r="46" spans="1:69" ht="12" customHeight="1" thickBot="1">
      <c r="A46" s="217"/>
      <c r="B46" s="201"/>
      <c r="C46" s="216"/>
      <c r="D46" s="220"/>
      <c r="L46" s="220"/>
      <c r="M46" s="217"/>
      <c r="N46" s="201"/>
      <c r="O46" s="216"/>
      <c r="P46" s="220"/>
      <c r="Q46" s="220"/>
      <c r="R46" s="220"/>
      <c r="S46" s="219"/>
      <c r="T46" s="201"/>
      <c r="U46" s="220"/>
      <c r="V46" s="214"/>
      <c r="W46" s="201"/>
      <c r="X46" s="220"/>
      <c r="Y46" s="215"/>
      <c r="Z46" s="201"/>
      <c r="AA46" s="216"/>
      <c r="AB46" s="201"/>
      <c r="AC46" s="221"/>
      <c r="AD46" s="221"/>
      <c r="AE46" s="221"/>
      <c r="AF46" s="221"/>
      <c r="AG46" s="221"/>
      <c r="AH46" s="221"/>
      <c r="AI46" s="221"/>
      <c r="AJ46" s="215"/>
      <c r="AK46" s="201"/>
      <c r="AL46" s="216"/>
      <c r="AM46" s="201"/>
      <c r="AN46" s="221"/>
      <c r="AO46" s="221"/>
      <c r="AP46" s="221"/>
      <c r="AQ46" s="221"/>
      <c r="AR46" s="221"/>
      <c r="AS46" s="221"/>
      <c r="AT46" s="221"/>
      <c r="AU46" s="33"/>
      <c r="AV46" s="369"/>
      <c r="AW46" s="370"/>
      <c r="AX46" s="370"/>
      <c r="AY46" s="370"/>
      <c r="AZ46" s="370"/>
      <c r="BA46" s="370"/>
      <c r="BB46" s="370"/>
      <c r="BC46" s="370"/>
      <c r="BD46" s="467"/>
      <c r="BE46" s="496"/>
      <c r="BF46" s="27"/>
      <c r="BG46" s="369"/>
      <c r="BH46" s="370"/>
      <c r="BI46" s="370"/>
      <c r="BJ46" s="370"/>
      <c r="BK46" s="370"/>
      <c r="BL46" s="370"/>
      <c r="BM46" s="370"/>
      <c r="BN46" s="370"/>
      <c r="BO46" s="467"/>
      <c r="BP46" s="496"/>
    </row>
    <row r="47" spans="1:69" ht="12" customHeight="1">
      <c r="A47" s="217"/>
      <c r="B47" s="201"/>
      <c r="C47" s="216"/>
      <c r="D47" s="220"/>
      <c r="L47" s="220"/>
      <c r="M47" s="217"/>
      <c r="N47" s="201"/>
      <c r="O47" s="216"/>
      <c r="P47" s="220"/>
      <c r="Q47" s="220"/>
      <c r="R47" s="220"/>
      <c r="S47" s="219"/>
      <c r="T47" s="201"/>
      <c r="U47" s="220"/>
      <c r="V47" s="214"/>
      <c r="W47" s="216"/>
      <c r="X47" s="220"/>
      <c r="Y47" s="215"/>
      <c r="Z47" s="201"/>
      <c r="AA47" s="216"/>
      <c r="AB47" s="201"/>
      <c r="AC47" s="221"/>
      <c r="AD47" s="221"/>
      <c r="AE47" s="221"/>
      <c r="AF47" s="221"/>
      <c r="AG47" s="221"/>
      <c r="AH47" s="221"/>
      <c r="AI47" s="221"/>
      <c r="AJ47" s="215"/>
      <c r="AK47" s="201"/>
      <c r="AL47" s="216"/>
      <c r="AM47" s="201"/>
      <c r="AN47" s="221"/>
      <c r="AO47" s="221"/>
      <c r="AP47" s="221"/>
      <c r="AQ47" s="221"/>
      <c r="AR47" s="221"/>
      <c r="AS47" s="221"/>
      <c r="AT47" s="221"/>
      <c r="AU47" s="33"/>
      <c r="AV47" s="429" t="s">
        <v>42</v>
      </c>
      <c r="AW47" s="418"/>
      <c r="AX47" s="418"/>
      <c r="AY47" s="418" t="e">
        <f ca="1">C31</f>
        <v>#N/A</v>
      </c>
      <c r="AZ47" s="418"/>
      <c r="BA47" s="418" t="s">
        <v>43</v>
      </c>
      <c r="BB47" s="418"/>
      <c r="BC47" s="418"/>
      <c r="BD47" s="491" t="e">
        <f ca="1">AY39*AY47*AY49*1.015</f>
        <v>#N/A</v>
      </c>
      <c r="BE47" s="492"/>
      <c r="BF47" s="28"/>
      <c r="BG47" s="429" t="s">
        <v>42</v>
      </c>
      <c r="BH47" s="418"/>
      <c r="BI47" s="418"/>
      <c r="BJ47" s="418" t="e">
        <f ca="1">C31</f>
        <v>#N/A</v>
      </c>
      <c r="BK47" s="418"/>
      <c r="BL47" s="418" t="s">
        <v>43</v>
      </c>
      <c r="BM47" s="418"/>
      <c r="BN47" s="418"/>
      <c r="BO47" s="491" t="e">
        <f ca="1">BJ39*BJ47*BJ49*1.015</f>
        <v>#N/A</v>
      </c>
      <c r="BP47" s="492"/>
    </row>
    <row r="48" spans="1:69" ht="12" customHeight="1">
      <c r="A48" s="217"/>
      <c r="B48" s="201"/>
      <c r="C48" s="216"/>
      <c r="D48" s="220"/>
      <c r="L48" s="220"/>
      <c r="M48" s="217"/>
      <c r="N48" s="201"/>
      <c r="O48" s="216"/>
      <c r="P48" s="220"/>
      <c r="Q48" s="220"/>
      <c r="R48" s="220"/>
      <c r="S48" s="219"/>
      <c r="T48" s="201"/>
      <c r="U48" s="220"/>
      <c r="V48" s="214"/>
      <c r="W48" s="216"/>
      <c r="X48" s="220"/>
      <c r="Y48" s="215"/>
      <c r="Z48" s="201"/>
      <c r="AA48" s="216"/>
      <c r="AB48" s="201"/>
      <c r="AC48" s="221"/>
      <c r="AD48" s="221"/>
      <c r="AE48" s="221"/>
      <c r="AF48" s="221"/>
      <c r="AG48" s="221"/>
      <c r="AH48" s="221"/>
      <c r="AI48" s="221"/>
      <c r="AJ48" s="215"/>
      <c r="AK48" s="201"/>
      <c r="AL48" s="216"/>
      <c r="AM48" s="201"/>
      <c r="AN48" s="221"/>
      <c r="AO48" s="221"/>
      <c r="AP48" s="221"/>
      <c r="AQ48" s="221"/>
      <c r="AR48" s="221"/>
      <c r="AS48" s="221"/>
      <c r="AT48" s="221"/>
      <c r="AU48" s="33"/>
      <c r="AV48" s="366"/>
      <c r="AW48" s="367"/>
      <c r="AX48" s="367"/>
      <c r="AY48" s="367"/>
      <c r="AZ48" s="367"/>
      <c r="BA48" s="367"/>
      <c r="BB48" s="367"/>
      <c r="BC48" s="367"/>
      <c r="BD48" s="493"/>
      <c r="BE48" s="494"/>
      <c r="BF48" s="28"/>
      <c r="BG48" s="366"/>
      <c r="BH48" s="367"/>
      <c r="BI48" s="367"/>
      <c r="BJ48" s="367"/>
      <c r="BK48" s="367"/>
      <c r="BL48" s="367"/>
      <c r="BM48" s="367"/>
      <c r="BN48" s="367"/>
      <c r="BO48" s="493"/>
      <c r="BP48" s="494"/>
    </row>
    <row r="49" spans="1:69" ht="12" customHeight="1">
      <c r="A49" s="217"/>
      <c r="B49" s="201"/>
      <c r="C49" s="216"/>
      <c r="D49" s="220"/>
      <c r="L49" s="220"/>
      <c r="M49" s="217"/>
      <c r="N49" s="201"/>
      <c r="O49" s="216"/>
      <c r="P49" s="220"/>
      <c r="Q49" s="220"/>
      <c r="R49" s="220"/>
      <c r="S49" s="219"/>
      <c r="T49" s="201"/>
      <c r="U49" s="220"/>
      <c r="V49" s="214"/>
      <c r="W49" s="216"/>
      <c r="X49" s="220"/>
      <c r="Y49" s="215"/>
      <c r="Z49" s="201"/>
      <c r="AA49" s="216"/>
      <c r="AB49" s="201"/>
      <c r="AC49" s="221"/>
      <c r="AD49" s="221"/>
      <c r="AE49" s="221"/>
      <c r="AF49" s="221"/>
      <c r="AG49" s="221"/>
      <c r="AH49" s="221"/>
      <c r="AI49" s="221"/>
      <c r="AJ49" s="215"/>
      <c r="AK49" s="201"/>
      <c r="AL49" s="216"/>
      <c r="AM49" s="201"/>
      <c r="AN49" s="221"/>
      <c r="AO49" s="221"/>
      <c r="AP49" s="221"/>
      <c r="AQ49" s="221"/>
      <c r="AR49" s="221"/>
      <c r="AS49" s="221"/>
      <c r="AT49" s="221"/>
      <c r="AU49" s="16"/>
      <c r="AV49" s="366" t="s">
        <v>44</v>
      </c>
      <c r="AW49" s="367"/>
      <c r="AX49" s="367"/>
      <c r="AY49" s="497">
        <v>14355</v>
      </c>
      <c r="AZ49" s="497"/>
      <c r="BA49" s="367" t="s">
        <v>60</v>
      </c>
      <c r="BB49" s="367"/>
      <c r="BC49" s="367"/>
      <c r="BD49" s="493" t="e">
        <f ca="1">AY41*AY47*AY51</f>
        <v>#N/A</v>
      </c>
      <c r="BE49" s="494"/>
      <c r="BF49" s="28"/>
      <c r="BG49" s="366" t="s">
        <v>44</v>
      </c>
      <c r="BH49" s="367"/>
      <c r="BI49" s="367"/>
      <c r="BJ49" s="497">
        <v>14355</v>
      </c>
      <c r="BK49" s="497"/>
      <c r="BL49" s="367" t="s">
        <v>60</v>
      </c>
      <c r="BM49" s="367"/>
      <c r="BN49" s="367"/>
      <c r="BO49" s="493" t="e">
        <f ca="1">BJ41*BJ47*BJ51</f>
        <v>#N/A</v>
      </c>
      <c r="BP49" s="494"/>
      <c r="BQ49" s="18"/>
    </row>
    <row r="50" spans="1:69" ht="12" customHeight="1">
      <c r="A50" s="217"/>
      <c r="B50" s="201"/>
      <c r="C50" s="216"/>
      <c r="D50" s="220"/>
      <c r="L50" s="220"/>
      <c r="M50" s="217"/>
      <c r="N50" s="201"/>
      <c r="O50" s="216"/>
      <c r="P50" s="220"/>
      <c r="Q50" s="220"/>
      <c r="R50" s="220"/>
      <c r="S50" s="219"/>
      <c r="T50" s="201"/>
      <c r="U50" s="220"/>
      <c r="V50" s="214"/>
      <c r="W50" s="216"/>
      <c r="X50" s="220"/>
      <c r="Y50" s="215"/>
      <c r="Z50" s="201"/>
      <c r="AA50" s="216"/>
      <c r="AB50" s="201"/>
      <c r="AC50" s="221"/>
      <c r="AD50" s="221"/>
      <c r="AE50" s="221"/>
      <c r="AF50" s="221"/>
      <c r="AG50" s="221"/>
      <c r="AH50" s="221"/>
      <c r="AI50" s="221"/>
      <c r="AJ50" s="215"/>
      <c r="AK50" s="201"/>
      <c r="AL50" s="216"/>
      <c r="AM50" s="201"/>
      <c r="AN50" s="221"/>
      <c r="AO50" s="221"/>
      <c r="AP50" s="221"/>
      <c r="AQ50" s="221"/>
      <c r="AR50" s="221"/>
      <c r="AS50" s="221"/>
      <c r="AT50" s="221"/>
      <c r="AU50" s="16"/>
      <c r="AV50" s="366"/>
      <c r="AW50" s="367"/>
      <c r="AX50" s="367"/>
      <c r="AY50" s="497"/>
      <c r="AZ50" s="497"/>
      <c r="BA50" s="367"/>
      <c r="BB50" s="367"/>
      <c r="BC50" s="367"/>
      <c r="BD50" s="493"/>
      <c r="BE50" s="494"/>
      <c r="BF50" s="28"/>
      <c r="BG50" s="366"/>
      <c r="BH50" s="367"/>
      <c r="BI50" s="367"/>
      <c r="BJ50" s="497"/>
      <c r="BK50" s="497"/>
      <c r="BL50" s="367"/>
      <c r="BM50" s="367"/>
      <c r="BN50" s="367"/>
      <c r="BO50" s="493"/>
      <c r="BP50" s="494"/>
    </row>
    <row r="51" spans="1:69" ht="12" customHeight="1">
      <c r="A51" s="217"/>
      <c r="B51" s="201"/>
      <c r="C51" s="216"/>
      <c r="D51" s="220"/>
      <c r="E51" s="220"/>
      <c r="F51" s="220"/>
      <c r="G51" s="219"/>
      <c r="H51" s="201"/>
      <c r="I51" s="220"/>
      <c r="J51" s="214"/>
      <c r="K51" s="216"/>
      <c r="L51" s="220"/>
      <c r="M51" s="217"/>
      <c r="N51" s="201"/>
      <c r="O51" s="216"/>
      <c r="P51" s="220"/>
      <c r="Q51" s="220"/>
      <c r="R51" s="220"/>
      <c r="S51" s="219"/>
      <c r="T51" s="201"/>
      <c r="U51" s="220"/>
      <c r="V51" s="214"/>
      <c r="W51" s="216"/>
      <c r="X51" s="220"/>
      <c r="Y51" s="215"/>
      <c r="Z51" s="201"/>
      <c r="AA51" s="216"/>
      <c r="AB51" s="201"/>
      <c r="AC51" s="221"/>
      <c r="AD51" s="221"/>
      <c r="AE51" s="221"/>
      <c r="AF51" s="221"/>
      <c r="AG51" s="221"/>
      <c r="AH51" s="221"/>
      <c r="AI51" s="221"/>
      <c r="AJ51" s="215"/>
      <c r="AK51" s="201"/>
      <c r="AL51" s="216"/>
      <c r="AM51" s="201"/>
      <c r="AN51" s="222"/>
      <c r="AO51" s="222"/>
      <c r="AP51" s="222"/>
      <c r="AQ51" s="222"/>
      <c r="AR51" s="222"/>
      <c r="AS51" s="222"/>
      <c r="AT51" s="222"/>
      <c r="AU51" s="16"/>
      <c r="AV51" s="366" t="s">
        <v>45</v>
      </c>
      <c r="AW51" s="367"/>
      <c r="AX51" s="367"/>
      <c r="AY51" s="497">
        <f>AY25</f>
        <v>14355</v>
      </c>
      <c r="AZ51" s="497"/>
      <c r="BA51" s="367" t="s">
        <v>59</v>
      </c>
      <c r="BB51" s="367"/>
      <c r="BC51" s="367"/>
      <c r="BD51" s="499" t="e">
        <f ca="1">BD49-BD47</f>
        <v>#N/A</v>
      </c>
      <c r="BE51" s="500"/>
      <c r="BF51" s="28"/>
      <c r="BG51" s="366" t="s">
        <v>45</v>
      </c>
      <c r="BH51" s="367"/>
      <c r="BI51" s="367"/>
      <c r="BJ51" s="497">
        <f>AY25</f>
        <v>14355</v>
      </c>
      <c r="BK51" s="497"/>
      <c r="BL51" s="367" t="s">
        <v>59</v>
      </c>
      <c r="BM51" s="367"/>
      <c r="BN51" s="367"/>
      <c r="BO51" s="499" t="e">
        <f ca="1">BO49-BO47</f>
        <v>#N/A</v>
      </c>
      <c r="BP51" s="500"/>
    </row>
    <row r="52" spans="1:69" ht="12" customHeight="1" thickBot="1">
      <c r="A52" s="217"/>
      <c r="B52" s="201"/>
      <c r="C52" s="216"/>
      <c r="D52" s="220"/>
      <c r="E52" s="220"/>
      <c r="F52" s="220"/>
      <c r="G52" s="219"/>
      <c r="H52" s="201"/>
      <c r="I52" s="220"/>
      <c r="J52" s="214"/>
      <c r="K52" s="216"/>
      <c r="L52" s="220"/>
      <c r="M52" s="217"/>
      <c r="N52" s="201"/>
      <c r="O52" s="216"/>
      <c r="P52" s="220"/>
      <c r="Q52" s="220"/>
      <c r="R52" s="220"/>
      <c r="S52" s="219"/>
      <c r="T52" s="201"/>
      <c r="U52" s="220"/>
      <c r="V52" s="214"/>
      <c r="W52" s="216"/>
      <c r="X52" s="220"/>
      <c r="Y52" s="215"/>
      <c r="Z52" s="201"/>
      <c r="AA52" s="216"/>
      <c r="AB52" s="201"/>
      <c r="AC52" s="227"/>
      <c r="AD52" s="227"/>
      <c r="AE52" s="227"/>
      <c r="AF52" s="227"/>
      <c r="AG52" s="227"/>
      <c r="AH52" s="227"/>
      <c r="AI52" s="227"/>
      <c r="AJ52" s="215"/>
      <c r="AK52" s="201"/>
      <c r="AL52" s="216"/>
      <c r="AM52" s="201"/>
      <c r="AN52" s="222"/>
      <c r="AO52" s="222"/>
      <c r="AP52" s="222"/>
      <c r="AQ52" s="222"/>
      <c r="AR52" s="222"/>
      <c r="AS52" s="222"/>
      <c r="AT52" s="222"/>
      <c r="AU52" s="16"/>
      <c r="AV52" s="471"/>
      <c r="AW52" s="469"/>
      <c r="AX52" s="469"/>
      <c r="AY52" s="498"/>
      <c r="AZ52" s="498"/>
      <c r="BA52" s="469"/>
      <c r="BB52" s="469"/>
      <c r="BC52" s="469"/>
      <c r="BD52" s="501"/>
      <c r="BE52" s="502"/>
      <c r="BF52" s="28"/>
      <c r="BG52" s="471"/>
      <c r="BH52" s="469"/>
      <c r="BI52" s="469"/>
      <c r="BJ52" s="498"/>
      <c r="BK52" s="498"/>
      <c r="BL52" s="469"/>
      <c r="BM52" s="469"/>
      <c r="BN52" s="469"/>
      <c r="BO52" s="501"/>
      <c r="BP52" s="502"/>
    </row>
    <row r="53" spans="1:69" ht="12" customHeight="1">
      <c r="A53" s="36"/>
      <c r="B53" s="220"/>
      <c r="C53" s="220"/>
      <c r="D53" s="220"/>
      <c r="E53" s="220"/>
      <c r="F53" s="220"/>
      <c r="G53" s="220"/>
      <c r="H53" s="220"/>
      <c r="I53" s="220"/>
      <c r="J53" s="220"/>
      <c r="K53" s="220"/>
      <c r="L53" s="220"/>
      <c r="M53" s="220"/>
      <c r="N53" s="220"/>
      <c r="O53" s="220"/>
      <c r="P53" s="220"/>
      <c r="Q53" s="220"/>
      <c r="R53" s="220"/>
      <c r="S53" s="36"/>
      <c r="T53" s="36"/>
      <c r="U53" s="36"/>
      <c r="V53" s="36"/>
      <c r="W53" s="229"/>
      <c r="X53" s="201"/>
      <c r="Y53" s="230"/>
      <c r="Z53" s="34"/>
      <c r="AA53" s="34"/>
      <c r="AB53" s="34"/>
      <c r="AC53" s="34"/>
      <c r="AD53" s="34"/>
      <c r="AE53" s="34"/>
      <c r="AF53" s="34"/>
      <c r="AG53" s="34"/>
      <c r="AH53" s="229"/>
      <c r="AI53" s="201"/>
      <c r="AJ53" s="230"/>
      <c r="AK53" s="34"/>
      <c r="AL53" s="34"/>
      <c r="AM53" s="34"/>
      <c r="AN53" s="34"/>
      <c r="AO53" s="34"/>
      <c r="AP53" s="34"/>
      <c r="AQ53" s="34"/>
      <c r="AR53" s="34"/>
      <c r="AS53" s="34"/>
      <c r="AT53" s="34"/>
      <c r="AU53" s="34"/>
      <c r="AV53" s="61"/>
      <c r="AW53" s="61"/>
      <c r="AX53" s="29"/>
      <c r="AY53" s="30"/>
      <c r="AZ53" s="30"/>
      <c r="BA53" s="24"/>
      <c r="BB53" s="24"/>
      <c r="BC53" s="24"/>
      <c r="BD53" s="28"/>
      <c r="BE53" s="28"/>
      <c r="BF53" s="39"/>
    </row>
    <row r="54" spans="1:69" ht="12" customHeight="1">
      <c r="A54" s="36"/>
      <c r="B54" s="37"/>
      <c r="C54" s="37"/>
      <c r="E54" s="37"/>
      <c r="F54" s="37"/>
      <c r="G54" s="37"/>
      <c r="H54" s="37"/>
      <c r="I54" s="37"/>
      <c r="J54" s="37"/>
      <c r="K54" s="37"/>
      <c r="L54" s="37"/>
      <c r="M54" s="37"/>
      <c r="N54" s="37"/>
      <c r="O54" s="37"/>
      <c r="P54" s="37"/>
      <c r="Q54" s="37"/>
      <c r="R54" s="37"/>
      <c r="S54" s="38"/>
      <c r="T54" s="38"/>
      <c r="U54" s="38"/>
      <c r="V54" s="38"/>
      <c r="W54" s="38"/>
      <c r="X54" s="38"/>
      <c r="Y54" s="3"/>
      <c r="Z54" s="8"/>
      <c r="AA54" s="9"/>
      <c r="AB54" s="10"/>
      <c r="AC54" s="10"/>
      <c r="AD54" s="10"/>
      <c r="AE54" s="10"/>
      <c r="AF54" s="10"/>
      <c r="AG54" s="10"/>
      <c r="AH54" s="10"/>
      <c r="AI54" s="10"/>
      <c r="AJ54" s="3"/>
      <c r="AK54" s="8"/>
      <c r="AL54" s="9"/>
      <c r="AM54" s="10"/>
      <c r="AN54" s="10"/>
      <c r="AO54" s="10"/>
      <c r="AP54" s="10"/>
      <c r="AQ54" s="10"/>
      <c r="AR54" s="10"/>
      <c r="AS54" s="10"/>
      <c r="AT54" s="10"/>
      <c r="AU54" s="34"/>
      <c r="AV54" s="34"/>
      <c r="AW54" s="39"/>
      <c r="AX54" s="40"/>
      <c r="AY54" s="40"/>
      <c r="AZ54" s="30"/>
      <c r="BA54" s="24"/>
      <c r="BB54" s="24"/>
      <c r="BC54" s="24"/>
      <c r="BD54" s="28"/>
      <c r="BE54" s="28"/>
      <c r="BF54" s="39"/>
    </row>
    <row r="55" spans="1:69" ht="12" customHeight="1">
      <c r="A55" s="36"/>
      <c r="B55" s="37"/>
      <c r="C55" s="37"/>
      <c r="D55" s="37"/>
      <c r="E55" s="37"/>
      <c r="F55" s="37"/>
      <c r="G55" s="37"/>
      <c r="H55" s="37"/>
      <c r="I55" s="37"/>
      <c r="J55" s="37"/>
      <c r="K55" s="37"/>
      <c r="L55" s="37"/>
      <c r="M55" s="37"/>
      <c r="N55" s="37"/>
      <c r="O55" s="37"/>
      <c r="P55" s="37"/>
      <c r="Q55" s="37"/>
      <c r="R55" s="37"/>
      <c r="S55" s="38"/>
      <c r="T55" s="38"/>
      <c r="U55" s="38"/>
      <c r="V55" s="38"/>
      <c r="W55" s="38"/>
      <c r="X55" s="38"/>
      <c r="Y55" s="3"/>
      <c r="Z55" s="8"/>
      <c r="AA55" s="9"/>
      <c r="AB55" s="10"/>
      <c r="AC55" s="10"/>
      <c r="AD55" s="10"/>
      <c r="AE55" s="10"/>
      <c r="AF55" s="10"/>
      <c r="AG55" s="10"/>
      <c r="AH55" s="10"/>
      <c r="AI55" s="10"/>
      <c r="AJ55" s="3"/>
      <c r="AK55" s="8"/>
      <c r="AL55" s="9"/>
      <c r="AM55" s="10"/>
      <c r="AN55" s="10"/>
      <c r="AO55" s="10"/>
      <c r="AP55" s="10"/>
      <c r="AQ55" s="10"/>
      <c r="AR55" s="10"/>
      <c r="AS55" s="10"/>
      <c r="AT55" s="10"/>
      <c r="AU55" s="34"/>
      <c r="AV55" s="34"/>
      <c r="AW55" s="39"/>
      <c r="AX55" s="40"/>
      <c r="AY55" s="40"/>
      <c r="AZ55" s="30"/>
      <c r="BA55" s="24"/>
      <c r="BB55" s="24"/>
      <c r="BC55" s="24"/>
      <c r="BD55" s="28"/>
      <c r="BE55" s="28"/>
      <c r="BF55" s="39"/>
    </row>
    <row r="56" spans="1:69" ht="12" customHeight="1">
      <c r="A56" s="36"/>
      <c r="B56" s="37"/>
      <c r="C56" s="37"/>
      <c r="D56" s="37"/>
      <c r="E56" s="37"/>
      <c r="F56" s="37"/>
      <c r="G56" s="37"/>
      <c r="H56" s="37"/>
      <c r="I56" s="37"/>
      <c r="J56" s="37"/>
      <c r="K56" s="37"/>
      <c r="L56" s="37"/>
      <c r="M56" s="37"/>
      <c r="N56" s="37"/>
      <c r="O56" s="37"/>
      <c r="P56" s="37"/>
      <c r="Q56" s="37"/>
      <c r="R56" s="37"/>
      <c r="S56" s="38"/>
      <c r="T56" s="38"/>
      <c r="U56" s="38"/>
      <c r="V56" s="38"/>
      <c r="W56" s="38"/>
      <c r="X56" s="38"/>
      <c r="Y56" s="3"/>
      <c r="Z56" s="8"/>
      <c r="AA56" s="9"/>
      <c r="AB56" s="10"/>
      <c r="AC56" s="10"/>
      <c r="AD56" s="10"/>
      <c r="AE56" s="10"/>
      <c r="AF56" s="10"/>
      <c r="AG56" s="10"/>
      <c r="AH56" s="10"/>
      <c r="AI56" s="10"/>
      <c r="AJ56" s="3"/>
      <c r="AK56" s="8"/>
      <c r="AL56" s="9"/>
      <c r="AM56" s="10"/>
      <c r="AN56" s="10"/>
      <c r="AO56" s="10"/>
      <c r="AP56" s="10"/>
      <c r="AQ56" s="10"/>
      <c r="AR56" s="10"/>
      <c r="AS56" s="10"/>
      <c r="AT56" s="10"/>
      <c r="AU56" s="34"/>
      <c r="AV56" s="34"/>
      <c r="AW56" s="39"/>
      <c r="AX56" s="40"/>
      <c r="AY56" s="40"/>
      <c r="AZ56" s="30"/>
      <c r="BA56" s="24"/>
      <c r="BB56" s="24"/>
      <c r="BC56" s="24"/>
      <c r="BD56" s="28"/>
      <c r="BE56" s="28"/>
      <c r="BF56" s="39"/>
    </row>
    <row r="57" spans="1:69" ht="12" customHeight="1">
      <c r="A57" s="36"/>
      <c r="B57" s="37"/>
      <c r="C57" s="37"/>
      <c r="D57" s="37"/>
      <c r="E57" s="37"/>
      <c r="F57" s="37"/>
      <c r="G57" s="37"/>
      <c r="H57" s="37"/>
      <c r="I57" s="37"/>
      <c r="J57" s="37"/>
      <c r="K57" s="37"/>
      <c r="L57" s="37"/>
      <c r="M57" s="37"/>
      <c r="N57" s="37"/>
      <c r="O57" s="37"/>
      <c r="P57" s="37"/>
      <c r="Q57" s="37"/>
      <c r="R57" s="37"/>
      <c r="S57" s="38"/>
      <c r="T57" s="38"/>
      <c r="U57" s="38"/>
      <c r="V57" s="38"/>
      <c r="W57" s="38"/>
      <c r="X57" s="38"/>
      <c r="Y57" s="3"/>
      <c r="Z57" s="8"/>
      <c r="AA57" s="9"/>
      <c r="AB57" s="10"/>
      <c r="AC57" s="10"/>
      <c r="AD57" s="10"/>
      <c r="AE57" s="10"/>
      <c r="AF57" s="10"/>
      <c r="AG57" s="10"/>
      <c r="AH57" s="10"/>
      <c r="AI57" s="10"/>
      <c r="AJ57" s="3"/>
      <c r="AK57" s="8"/>
      <c r="AL57" s="9"/>
      <c r="AM57" s="10"/>
      <c r="AN57" s="10"/>
      <c r="AO57" s="10"/>
      <c r="AP57" s="10"/>
      <c r="AQ57" s="10"/>
      <c r="AR57" s="10"/>
      <c r="AS57" s="10"/>
      <c r="AT57" s="10"/>
      <c r="AU57" s="39"/>
      <c r="AV57" s="34"/>
      <c r="AW57" s="39"/>
      <c r="AX57" s="40"/>
      <c r="AY57" s="40"/>
      <c r="AZ57" s="30"/>
      <c r="BA57" s="24"/>
      <c r="BB57" s="24"/>
      <c r="BC57" s="24"/>
      <c r="BD57" s="28"/>
      <c r="BE57" s="28"/>
      <c r="BF57" s="39"/>
    </row>
    <row r="58" spans="1:69" ht="12" customHeight="1">
      <c r="A58" s="36"/>
      <c r="B58" s="37"/>
      <c r="C58" s="37"/>
      <c r="D58" s="37"/>
      <c r="E58" s="37"/>
      <c r="F58" s="37"/>
      <c r="G58" s="37"/>
      <c r="H58" s="37"/>
      <c r="I58" s="37"/>
      <c r="J58" s="37"/>
      <c r="K58" s="37"/>
      <c r="L58" s="37"/>
      <c r="M58" s="37"/>
      <c r="N58" s="37"/>
      <c r="O58" s="37"/>
      <c r="P58" s="37"/>
      <c r="Q58" s="37"/>
      <c r="R58" s="37"/>
      <c r="S58" s="38"/>
      <c r="T58" s="38"/>
      <c r="U58" s="38"/>
      <c r="V58" s="38"/>
      <c r="W58" s="38"/>
      <c r="X58" s="38"/>
      <c r="Y58" s="3"/>
      <c r="Z58" s="8"/>
      <c r="AA58" s="9"/>
      <c r="AB58" s="10"/>
      <c r="AC58" s="10"/>
      <c r="AD58" s="10"/>
      <c r="AE58" s="10"/>
      <c r="AF58" s="10"/>
      <c r="AG58" s="10"/>
      <c r="AH58" s="10"/>
      <c r="AI58" s="10"/>
      <c r="AJ58" s="3"/>
      <c r="AK58" s="8"/>
      <c r="AL58" s="9"/>
      <c r="AM58" s="10"/>
      <c r="AN58" s="10"/>
      <c r="AO58" s="10"/>
      <c r="AP58" s="10"/>
      <c r="AQ58" s="10"/>
      <c r="AR58" s="10"/>
      <c r="AS58" s="10"/>
      <c r="AT58" s="10"/>
      <c r="AU58" s="34"/>
      <c r="AV58" s="34"/>
      <c r="AW58" s="39"/>
      <c r="AX58" s="40"/>
      <c r="AY58" s="40"/>
      <c r="AZ58" s="30"/>
      <c r="BA58" s="24"/>
      <c r="BB58" s="24"/>
      <c r="BC58" s="24"/>
      <c r="BD58" s="28"/>
      <c r="BE58" s="28"/>
      <c r="BF58" s="39"/>
    </row>
    <row r="59" spans="1:69" ht="12" customHeight="1">
      <c r="A59" s="36"/>
      <c r="B59" s="37"/>
      <c r="C59" s="37"/>
      <c r="D59" s="37"/>
      <c r="E59" s="37"/>
      <c r="F59" s="37"/>
      <c r="G59" s="37"/>
      <c r="H59" s="37"/>
      <c r="I59" s="37"/>
      <c r="J59" s="37"/>
      <c r="K59" s="37"/>
      <c r="L59" s="37"/>
      <c r="M59" s="37"/>
      <c r="N59" s="37"/>
      <c r="O59" s="37"/>
      <c r="P59" s="37"/>
      <c r="Q59" s="37"/>
      <c r="R59" s="37"/>
      <c r="S59" s="38"/>
      <c r="T59" s="38"/>
      <c r="U59" s="38"/>
      <c r="V59" s="38"/>
      <c r="W59" s="38"/>
      <c r="X59" s="38"/>
      <c r="Y59" s="3"/>
      <c r="Z59" s="8"/>
      <c r="AA59" s="9"/>
      <c r="AB59" s="10"/>
      <c r="AC59" s="10"/>
      <c r="AD59" s="10"/>
      <c r="AE59" s="10"/>
      <c r="AF59" s="10"/>
      <c r="AG59" s="10"/>
      <c r="AH59" s="10"/>
      <c r="AI59" s="10"/>
      <c r="AJ59" s="3"/>
      <c r="AK59" s="8"/>
      <c r="AL59" s="9"/>
      <c r="AM59" s="10"/>
      <c r="AN59" s="10"/>
      <c r="AO59" s="10"/>
      <c r="AP59" s="10"/>
      <c r="AQ59" s="10"/>
      <c r="AR59" s="10"/>
      <c r="AS59" s="10"/>
      <c r="AT59" s="10"/>
      <c r="AU59" s="34"/>
      <c r="AV59" s="34"/>
      <c r="AW59" s="39"/>
      <c r="AX59" s="40"/>
      <c r="AY59" s="40"/>
      <c r="AZ59" s="30"/>
      <c r="BA59" s="24"/>
      <c r="BB59" s="24"/>
      <c r="BC59" s="24"/>
      <c r="BD59" s="28"/>
      <c r="BE59" s="28"/>
      <c r="BF59" s="39"/>
    </row>
    <row r="60" spans="1:69" ht="12" customHeight="1">
      <c r="A60" s="36"/>
      <c r="B60" s="37"/>
      <c r="C60" s="37"/>
      <c r="D60" s="37"/>
      <c r="E60" s="37"/>
      <c r="F60" s="37"/>
      <c r="G60" s="37"/>
      <c r="H60" s="37"/>
      <c r="I60" s="37"/>
      <c r="J60" s="37"/>
      <c r="K60" s="37"/>
      <c r="L60" s="37"/>
      <c r="M60" s="37"/>
      <c r="N60" s="37"/>
      <c r="O60" s="37"/>
      <c r="P60" s="37"/>
      <c r="Q60" s="37"/>
      <c r="R60" s="37"/>
      <c r="S60" s="38"/>
      <c r="T60" s="38"/>
      <c r="U60" s="38"/>
      <c r="V60" s="38"/>
      <c r="W60" s="38"/>
      <c r="X60" s="38"/>
      <c r="Y60" s="3"/>
      <c r="Z60" s="8"/>
      <c r="AA60" s="9"/>
      <c r="AB60" s="10"/>
      <c r="AC60" s="10"/>
      <c r="AD60" s="10"/>
      <c r="AE60" s="10"/>
      <c r="AF60" s="10"/>
      <c r="AG60" s="10"/>
      <c r="AH60" s="10"/>
      <c r="AI60" s="10"/>
      <c r="AJ60" s="3"/>
      <c r="AK60" s="8"/>
      <c r="AL60" s="9"/>
      <c r="AM60" s="10"/>
      <c r="AN60" s="10"/>
      <c r="AO60" s="10"/>
      <c r="AP60" s="10"/>
      <c r="AQ60" s="10"/>
      <c r="AR60" s="10"/>
      <c r="AS60" s="10"/>
      <c r="AT60" s="10"/>
      <c r="AU60" s="34"/>
      <c r="AV60" s="34"/>
      <c r="AW60" s="39"/>
      <c r="AX60" s="40"/>
      <c r="AY60" s="40"/>
      <c r="AZ60" s="30"/>
      <c r="BA60" s="24"/>
      <c r="BB60" s="24"/>
      <c r="BC60" s="24"/>
      <c r="BD60" s="28"/>
      <c r="BE60" s="28"/>
      <c r="BF60" s="39"/>
    </row>
    <row r="61" spans="1:69" ht="12" customHeight="1">
      <c r="A61" s="36"/>
      <c r="B61" s="37"/>
      <c r="C61" s="37"/>
      <c r="D61" s="37"/>
      <c r="E61" s="37"/>
      <c r="F61" s="37"/>
      <c r="G61" s="37"/>
      <c r="H61" s="37"/>
      <c r="I61" s="37"/>
      <c r="J61" s="37"/>
      <c r="K61" s="37"/>
      <c r="L61" s="37"/>
      <c r="M61" s="37"/>
      <c r="N61" s="37"/>
      <c r="O61" s="37"/>
      <c r="P61" s="37"/>
      <c r="Q61" s="37"/>
      <c r="R61" s="37"/>
      <c r="S61" s="38"/>
      <c r="T61" s="38"/>
      <c r="U61" s="38"/>
      <c r="V61" s="38"/>
      <c r="W61" s="38"/>
      <c r="X61" s="38"/>
      <c r="Y61" s="3"/>
      <c r="Z61" s="8"/>
      <c r="AA61" s="9"/>
      <c r="AB61" s="10"/>
      <c r="AC61" s="10"/>
      <c r="AD61" s="10"/>
      <c r="AE61" s="10"/>
      <c r="AF61" s="10"/>
      <c r="AG61" s="10"/>
      <c r="AH61" s="10"/>
      <c r="AI61" s="10"/>
      <c r="AJ61" s="3"/>
      <c r="AK61" s="8"/>
      <c r="AL61" s="9"/>
      <c r="AM61" s="10"/>
      <c r="AN61" s="10"/>
      <c r="AO61" s="10"/>
      <c r="AP61" s="10"/>
      <c r="AQ61" s="10"/>
      <c r="AR61" s="10"/>
      <c r="AS61" s="10"/>
      <c r="AT61" s="10"/>
      <c r="AU61" s="34"/>
      <c r="AV61" s="34"/>
      <c r="AW61" s="39"/>
      <c r="AX61" s="40"/>
      <c r="AY61" s="40"/>
      <c r="AZ61" s="30"/>
      <c r="BA61" s="24"/>
      <c r="BB61" s="24"/>
      <c r="BC61" s="24"/>
      <c r="BD61" s="28"/>
      <c r="BE61" s="28"/>
      <c r="BF61" s="39"/>
    </row>
    <row r="62" spans="1:69" ht="12" customHeight="1">
      <c r="A62" s="36"/>
      <c r="B62" s="37"/>
      <c r="C62" s="37"/>
      <c r="D62" s="37"/>
      <c r="E62" s="37"/>
      <c r="F62" s="37"/>
      <c r="G62" s="37"/>
      <c r="H62" s="37"/>
      <c r="I62" s="37"/>
      <c r="J62" s="37"/>
      <c r="K62" s="37"/>
      <c r="L62" s="37"/>
      <c r="M62" s="37"/>
      <c r="N62" s="37"/>
      <c r="O62" s="37"/>
      <c r="P62" s="37"/>
      <c r="Q62" s="37"/>
      <c r="R62" s="37"/>
      <c r="S62" s="38"/>
      <c r="T62" s="38"/>
      <c r="U62" s="38"/>
      <c r="V62" s="38"/>
      <c r="W62" s="38"/>
      <c r="X62" s="38"/>
      <c r="Y62" s="3"/>
      <c r="Z62" s="8"/>
      <c r="AA62" s="9"/>
      <c r="AB62" s="10"/>
      <c r="AC62" s="10"/>
      <c r="AD62" s="10"/>
      <c r="AE62" s="10"/>
      <c r="AF62" s="10"/>
      <c r="AG62" s="10"/>
      <c r="AH62" s="10"/>
      <c r="AI62" s="10"/>
      <c r="AJ62" s="3"/>
      <c r="AK62" s="8"/>
      <c r="AL62" s="9"/>
      <c r="AM62" s="10"/>
      <c r="AN62" s="10"/>
      <c r="AO62" s="10"/>
      <c r="AP62" s="10"/>
      <c r="AQ62" s="10"/>
      <c r="AR62" s="10"/>
      <c r="AS62" s="10"/>
      <c r="AT62" s="10"/>
      <c r="AU62" s="34"/>
      <c r="AV62" s="34"/>
      <c r="AW62" s="39"/>
      <c r="AX62" s="40"/>
      <c r="AY62" s="40"/>
      <c r="AZ62" s="30"/>
      <c r="BA62" s="24"/>
      <c r="BB62" s="24"/>
      <c r="BC62" s="24"/>
      <c r="BD62" s="28"/>
      <c r="BE62" s="28"/>
      <c r="BF62" s="39"/>
    </row>
    <row r="63" spans="1:69" ht="12" customHeight="1">
      <c r="A63" s="36"/>
      <c r="B63" s="37"/>
      <c r="C63" s="37"/>
      <c r="D63" s="37"/>
      <c r="E63" s="37"/>
      <c r="F63" s="37"/>
      <c r="G63" s="37"/>
      <c r="H63" s="37"/>
      <c r="I63" s="37"/>
      <c r="J63" s="37"/>
      <c r="K63" s="37"/>
      <c r="L63" s="37"/>
      <c r="M63" s="37"/>
      <c r="N63" s="37"/>
      <c r="O63" s="37"/>
      <c r="P63" s="37"/>
      <c r="Q63" s="37"/>
      <c r="R63" s="37"/>
      <c r="S63" s="38"/>
      <c r="T63" s="38"/>
      <c r="U63" s="38"/>
      <c r="V63" s="38"/>
      <c r="W63" s="38"/>
      <c r="X63" s="38"/>
      <c r="Y63" s="3"/>
      <c r="Z63" s="8"/>
      <c r="AA63" s="9"/>
      <c r="AB63" s="10"/>
      <c r="AC63" s="10"/>
      <c r="AD63" s="10"/>
      <c r="AE63" s="10"/>
      <c r="AF63" s="10"/>
      <c r="AG63" s="10"/>
      <c r="AH63" s="10"/>
      <c r="AI63" s="10"/>
      <c r="AJ63" s="3"/>
      <c r="AK63" s="8"/>
      <c r="AL63" s="9"/>
      <c r="AM63" s="10"/>
      <c r="AN63" s="10"/>
      <c r="AO63" s="10"/>
      <c r="AP63" s="10"/>
      <c r="AQ63" s="10"/>
      <c r="AR63" s="10"/>
      <c r="AS63" s="10"/>
      <c r="AT63" s="10"/>
      <c r="AU63" s="34"/>
      <c r="AV63" s="34"/>
      <c r="AW63" s="39"/>
      <c r="AX63" s="40"/>
      <c r="AY63" s="40"/>
      <c r="AZ63" s="30"/>
      <c r="BA63" s="24"/>
      <c r="BB63" s="24"/>
      <c r="BC63" s="24"/>
      <c r="BD63" s="28"/>
      <c r="BE63" s="28"/>
      <c r="BF63" s="39"/>
    </row>
    <row r="64" spans="1:69" ht="12" customHeight="1">
      <c r="A64" s="36"/>
      <c r="B64" s="37"/>
      <c r="C64" s="37"/>
      <c r="D64" s="37"/>
      <c r="E64" s="37"/>
      <c r="F64" s="37"/>
      <c r="G64" s="37"/>
      <c r="H64" s="37"/>
      <c r="I64" s="37"/>
      <c r="J64" s="37"/>
      <c r="K64" s="37"/>
      <c r="L64" s="37"/>
      <c r="M64" s="37"/>
      <c r="N64" s="37"/>
      <c r="O64" s="37"/>
      <c r="P64" s="37"/>
      <c r="Q64" s="37"/>
      <c r="R64" s="37"/>
      <c r="S64" s="38"/>
      <c r="T64" s="38"/>
      <c r="U64" s="38"/>
      <c r="V64" s="38"/>
      <c r="W64" s="38"/>
      <c r="X64" s="38"/>
      <c r="Y64" s="3"/>
      <c r="Z64" s="8"/>
      <c r="AA64" s="9"/>
      <c r="AB64" s="10"/>
      <c r="AC64" s="10"/>
      <c r="AD64" s="10"/>
      <c r="AE64" s="10"/>
      <c r="AF64" s="10"/>
      <c r="AG64" s="10"/>
      <c r="AH64" s="10"/>
      <c r="AI64" s="10"/>
      <c r="AJ64" s="3"/>
      <c r="AK64" s="8"/>
      <c r="AL64" s="9"/>
      <c r="AM64" s="10"/>
      <c r="AN64" s="10"/>
      <c r="AO64" s="10"/>
      <c r="AP64" s="10"/>
      <c r="AQ64" s="10"/>
      <c r="AR64" s="10"/>
      <c r="AS64" s="10"/>
      <c r="AT64" s="10"/>
      <c r="AU64" s="34"/>
      <c r="AV64" s="34"/>
      <c r="AW64" s="39"/>
      <c r="AX64" s="40"/>
      <c r="AY64" s="40"/>
      <c r="AZ64" s="30"/>
      <c r="BA64" s="24"/>
      <c r="BB64" s="24"/>
      <c r="BC64" s="24"/>
      <c r="BD64" s="28"/>
      <c r="BE64" s="28"/>
      <c r="BF64" s="39"/>
    </row>
    <row r="65" spans="1:58" ht="12" customHeight="1">
      <c r="A65" s="36"/>
      <c r="B65" s="37"/>
      <c r="C65" s="37"/>
      <c r="D65" s="37"/>
      <c r="E65" s="37"/>
      <c r="F65" s="37"/>
      <c r="G65" s="37"/>
      <c r="H65" s="37"/>
      <c r="I65" s="37"/>
      <c r="J65" s="37"/>
      <c r="K65" s="37"/>
      <c r="L65" s="37"/>
      <c r="M65" s="37"/>
      <c r="N65" s="37"/>
      <c r="O65" s="37"/>
      <c r="P65" s="37"/>
      <c r="Q65" s="37"/>
      <c r="R65" s="37"/>
      <c r="S65" s="38"/>
      <c r="T65" s="38"/>
      <c r="U65" s="38"/>
      <c r="V65" s="38"/>
      <c r="W65" s="38"/>
      <c r="X65" s="38"/>
      <c r="Y65" s="3"/>
      <c r="Z65" s="8"/>
      <c r="AA65" s="9"/>
      <c r="AB65" s="10"/>
      <c r="AC65" s="10"/>
      <c r="AD65" s="10"/>
      <c r="AE65" s="10"/>
      <c r="AF65" s="10"/>
      <c r="AG65" s="10"/>
      <c r="AH65" s="10"/>
      <c r="AI65" s="10"/>
      <c r="AJ65" s="3"/>
      <c r="AK65" s="8"/>
      <c r="AL65" s="9"/>
      <c r="AM65" s="10"/>
      <c r="AN65" s="10"/>
      <c r="AO65" s="10"/>
      <c r="AP65" s="10"/>
      <c r="AQ65" s="10"/>
      <c r="AR65" s="10"/>
      <c r="AS65" s="10"/>
      <c r="AT65" s="10"/>
      <c r="AU65" s="34"/>
      <c r="AV65" s="34"/>
      <c r="AW65" s="39"/>
      <c r="AX65" s="40"/>
      <c r="AY65" s="40"/>
      <c r="AZ65" s="30"/>
      <c r="BA65" s="24"/>
      <c r="BB65" s="24"/>
      <c r="BC65" s="24"/>
      <c r="BD65" s="28"/>
      <c r="BE65" s="28"/>
      <c r="BF65" s="39"/>
    </row>
    <row r="66" spans="1:58" ht="12" customHeight="1">
      <c r="A66" s="36"/>
      <c r="B66" s="37"/>
      <c r="C66" s="37"/>
      <c r="D66" s="37"/>
      <c r="E66" s="37"/>
      <c r="F66" s="37"/>
      <c r="G66" s="37"/>
      <c r="H66" s="37"/>
      <c r="I66" s="37"/>
      <c r="J66" s="37"/>
      <c r="K66" s="37"/>
      <c r="L66" s="37"/>
      <c r="M66" s="37"/>
      <c r="N66" s="37"/>
      <c r="O66" s="37"/>
      <c r="P66" s="37"/>
      <c r="Q66" s="37"/>
      <c r="R66" s="37"/>
      <c r="S66" s="38"/>
      <c r="T66" s="38"/>
      <c r="U66" s="38"/>
      <c r="V66" s="38"/>
      <c r="W66" s="38"/>
      <c r="X66" s="38"/>
      <c r="Y66" s="3"/>
      <c r="Z66" s="8"/>
      <c r="AA66" s="9"/>
      <c r="AB66" s="10"/>
      <c r="AC66" s="10"/>
      <c r="AD66" s="10"/>
      <c r="AE66" s="10"/>
      <c r="AF66" s="10"/>
      <c r="AG66" s="10"/>
      <c r="AH66" s="10"/>
      <c r="AI66" s="10"/>
      <c r="AJ66" s="3"/>
      <c r="AK66" s="8"/>
      <c r="AL66" s="9"/>
      <c r="AM66" s="10"/>
      <c r="AN66" s="10"/>
      <c r="AO66" s="10"/>
      <c r="AP66" s="10"/>
      <c r="AQ66" s="10"/>
      <c r="AR66" s="10"/>
      <c r="AS66" s="10"/>
      <c r="AT66" s="10"/>
      <c r="AU66" s="34"/>
      <c r="AV66" s="34"/>
      <c r="AW66" s="39"/>
      <c r="AX66" s="40"/>
      <c r="AY66" s="40"/>
      <c r="AZ66" s="30"/>
      <c r="BA66" s="24"/>
      <c r="BB66" s="24"/>
      <c r="BC66" s="24"/>
      <c r="BD66" s="28"/>
      <c r="BE66" s="28"/>
      <c r="BF66" s="39"/>
    </row>
    <row r="67" spans="1:58" ht="12" customHeight="1">
      <c r="A67" s="36"/>
      <c r="B67" s="37"/>
      <c r="C67" s="37"/>
      <c r="D67" s="37"/>
      <c r="E67" s="37"/>
      <c r="F67" s="37"/>
      <c r="G67" s="37"/>
      <c r="H67" s="37"/>
      <c r="I67" s="37"/>
      <c r="J67" s="37"/>
      <c r="K67" s="37"/>
      <c r="L67" s="37"/>
      <c r="M67" s="37"/>
      <c r="N67" s="37"/>
      <c r="O67" s="37"/>
      <c r="P67" s="37"/>
      <c r="Q67" s="37"/>
      <c r="R67" s="37"/>
      <c r="S67" s="38"/>
      <c r="T67" s="38"/>
      <c r="U67" s="38"/>
      <c r="V67" s="38"/>
      <c r="W67" s="38"/>
      <c r="X67" s="38"/>
      <c r="Y67" s="3"/>
      <c r="Z67" s="8"/>
      <c r="AA67" s="9"/>
      <c r="AB67" s="10"/>
      <c r="AC67" s="10"/>
      <c r="AD67" s="10"/>
      <c r="AE67" s="10"/>
      <c r="AF67" s="10"/>
      <c r="AG67" s="10"/>
      <c r="AH67" s="10"/>
      <c r="AI67" s="10"/>
      <c r="AJ67" s="3"/>
      <c r="AK67" s="8"/>
      <c r="AL67" s="9"/>
      <c r="AM67" s="10"/>
      <c r="AN67" s="10"/>
      <c r="AO67" s="10"/>
      <c r="AP67" s="10"/>
      <c r="AQ67" s="10"/>
      <c r="AR67" s="10"/>
      <c r="AS67" s="10"/>
      <c r="AT67" s="10"/>
      <c r="AU67" s="34"/>
      <c r="AV67" s="34"/>
      <c r="AW67" s="39"/>
      <c r="AX67" s="40"/>
      <c r="AY67" s="40"/>
      <c r="AZ67" s="30"/>
      <c r="BA67" s="24"/>
      <c r="BB67" s="24"/>
      <c r="BC67" s="24"/>
      <c r="BD67" s="28"/>
      <c r="BE67" s="28"/>
      <c r="BF67" s="39"/>
    </row>
    <row r="68" spans="1:58" ht="12" customHeight="1">
      <c r="A68" s="36"/>
      <c r="B68" s="37"/>
      <c r="C68" s="37"/>
      <c r="D68" s="37"/>
      <c r="E68" s="37"/>
      <c r="F68" s="37"/>
      <c r="G68" s="37"/>
      <c r="H68" s="37"/>
      <c r="I68" s="37"/>
      <c r="J68" s="37"/>
      <c r="K68" s="37"/>
      <c r="L68" s="37"/>
      <c r="M68" s="37"/>
      <c r="N68" s="37"/>
      <c r="O68" s="37"/>
      <c r="P68" s="37"/>
      <c r="Q68" s="37"/>
      <c r="R68" s="37"/>
      <c r="S68" s="38"/>
      <c r="T68" s="38"/>
      <c r="U68" s="38"/>
      <c r="V68" s="38"/>
      <c r="W68" s="38"/>
      <c r="X68" s="38"/>
      <c r="Y68" s="3"/>
      <c r="Z68" s="8"/>
      <c r="AA68" s="9"/>
      <c r="AB68" s="10"/>
      <c r="AC68" s="10"/>
      <c r="AD68" s="10"/>
      <c r="AE68" s="10"/>
      <c r="AF68" s="10"/>
      <c r="AG68" s="10"/>
      <c r="AH68" s="10"/>
      <c r="AI68" s="10"/>
      <c r="AJ68" s="3"/>
      <c r="AK68" s="8"/>
      <c r="AL68" s="9"/>
      <c r="AM68" s="10"/>
      <c r="AN68" s="10"/>
      <c r="AO68" s="10"/>
      <c r="AP68" s="10"/>
      <c r="AQ68" s="10"/>
      <c r="AR68" s="10"/>
      <c r="AS68" s="10"/>
      <c r="AT68" s="10"/>
      <c r="AU68" s="34"/>
      <c r="AV68" s="34"/>
      <c r="AW68" s="39"/>
      <c r="AX68" s="40"/>
      <c r="AY68" s="40"/>
      <c r="AZ68" s="30"/>
      <c r="BA68" s="24"/>
      <c r="BB68" s="24"/>
      <c r="BC68" s="24"/>
      <c r="BD68" s="28"/>
      <c r="BE68" s="28"/>
      <c r="BF68" s="39"/>
    </row>
    <row r="69" spans="1:58" ht="12" customHeight="1">
      <c r="A69" s="36"/>
      <c r="B69" s="37"/>
      <c r="C69" s="37"/>
      <c r="D69" s="37"/>
      <c r="E69" s="37"/>
      <c r="F69" s="37"/>
      <c r="G69" s="37"/>
      <c r="H69" s="37"/>
      <c r="I69" s="37"/>
      <c r="J69" s="37"/>
      <c r="K69" s="37"/>
      <c r="L69" s="37"/>
      <c r="M69" s="37"/>
      <c r="N69" s="37"/>
      <c r="O69" s="37"/>
      <c r="P69" s="37"/>
      <c r="Q69" s="37"/>
      <c r="R69" s="37"/>
      <c r="S69" s="38"/>
      <c r="T69" s="38"/>
      <c r="U69" s="38"/>
      <c r="V69" s="38"/>
      <c r="W69" s="38"/>
      <c r="X69" s="38"/>
      <c r="Y69" s="3"/>
      <c r="Z69" s="8"/>
      <c r="AA69" s="9"/>
      <c r="AB69" s="10"/>
      <c r="AC69" s="10"/>
      <c r="AD69" s="10"/>
      <c r="AE69" s="10"/>
      <c r="AF69" s="10"/>
      <c r="AG69" s="10"/>
      <c r="AH69" s="10"/>
      <c r="AI69" s="10"/>
      <c r="AJ69" s="3"/>
      <c r="AK69" s="8"/>
      <c r="AL69" s="9"/>
      <c r="AM69" s="10"/>
      <c r="AN69" s="10"/>
      <c r="AO69" s="10"/>
      <c r="AP69" s="10"/>
      <c r="AQ69" s="10"/>
      <c r="AR69" s="10"/>
      <c r="AS69" s="10"/>
      <c r="AT69" s="10"/>
      <c r="AU69" s="34"/>
      <c r="AV69" s="34"/>
      <c r="AW69" s="39"/>
      <c r="AX69" s="40"/>
      <c r="AY69" s="40"/>
      <c r="AZ69" s="30"/>
      <c r="BA69" s="24"/>
      <c r="BB69" s="24"/>
      <c r="BC69" s="24"/>
      <c r="BD69" s="28"/>
      <c r="BE69" s="28"/>
      <c r="BF69" s="39"/>
    </row>
    <row r="70" spans="1:58" ht="12" customHeight="1">
      <c r="A70" s="36"/>
      <c r="B70" s="37"/>
      <c r="C70" s="37"/>
      <c r="D70" s="37"/>
      <c r="E70" s="37"/>
      <c r="F70" s="37"/>
      <c r="G70" s="37"/>
      <c r="H70" s="37"/>
      <c r="I70" s="37"/>
      <c r="J70" s="37"/>
      <c r="K70" s="37"/>
      <c r="L70" s="37"/>
      <c r="M70" s="37"/>
      <c r="N70" s="37"/>
      <c r="O70" s="37"/>
      <c r="P70" s="37"/>
      <c r="Q70" s="37"/>
      <c r="R70" s="37"/>
      <c r="S70" s="38"/>
      <c r="T70" s="38"/>
      <c r="U70" s="38"/>
      <c r="V70" s="38"/>
      <c r="W70" s="38"/>
      <c r="X70" s="38"/>
      <c r="Y70" s="3"/>
      <c r="Z70" s="8"/>
      <c r="AA70" s="9"/>
      <c r="AB70" s="10"/>
      <c r="AC70" s="10"/>
      <c r="AD70" s="10"/>
      <c r="AE70" s="10"/>
      <c r="AF70" s="10"/>
      <c r="AG70" s="10"/>
      <c r="AH70" s="10"/>
      <c r="AI70" s="10"/>
      <c r="AJ70" s="3"/>
      <c r="AK70" s="8"/>
      <c r="AL70" s="9"/>
      <c r="AM70" s="10"/>
      <c r="AN70" s="10"/>
      <c r="AO70" s="10"/>
      <c r="AP70" s="10"/>
      <c r="AQ70" s="10"/>
      <c r="AR70" s="10"/>
      <c r="AS70" s="10"/>
      <c r="AT70" s="10"/>
      <c r="AU70" s="34"/>
      <c r="AV70" s="34"/>
      <c r="AW70" s="39"/>
      <c r="AX70" s="40"/>
      <c r="AY70" s="40"/>
      <c r="AZ70" s="30"/>
      <c r="BA70" s="24"/>
      <c r="BB70" s="24"/>
      <c r="BC70" s="24"/>
      <c r="BD70" s="28"/>
      <c r="BE70" s="28"/>
      <c r="BF70" s="39"/>
    </row>
    <row r="71" spans="1:58" ht="12" customHeight="1">
      <c r="A71" s="36"/>
      <c r="B71" s="37"/>
      <c r="C71" s="37"/>
      <c r="D71" s="37"/>
      <c r="E71" s="37"/>
      <c r="F71" s="37"/>
      <c r="G71" s="37"/>
      <c r="H71" s="37"/>
      <c r="I71" s="37"/>
      <c r="J71" s="37"/>
      <c r="K71" s="37"/>
      <c r="L71" s="37"/>
      <c r="M71" s="37"/>
      <c r="N71" s="37"/>
      <c r="O71" s="37"/>
      <c r="P71" s="37"/>
      <c r="Q71" s="37"/>
      <c r="R71" s="37"/>
      <c r="S71" s="38"/>
      <c r="T71" s="38"/>
      <c r="U71" s="38"/>
      <c r="V71" s="38"/>
      <c r="W71" s="38"/>
      <c r="X71" s="38"/>
      <c r="Y71" s="3"/>
      <c r="Z71" s="8"/>
      <c r="AA71" s="9"/>
      <c r="AB71" s="10"/>
      <c r="AC71" s="10"/>
      <c r="AD71" s="10"/>
      <c r="AE71" s="10"/>
      <c r="AF71" s="10"/>
      <c r="AG71" s="10"/>
      <c r="AH71" s="10"/>
      <c r="AI71" s="10"/>
      <c r="AJ71" s="3"/>
      <c r="AK71" s="8"/>
      <c r="AL71" s="9"/>
      <c r="AM71" s="10"/>
      <c r="AN71" s="10"/>
      <c r="AO71" s="10"/>
      <c r="AP71" s="10"/>
      <c r="AQ71" s="10"/>
      <c r="AR71" s="10"/>
      <c r="AS71" s="10"/>
      <c r="AT71" s="10"/>
      <c r="AU71" s="34"/>
      <c r="AV71" s="34"/>
      <c r="AW71" s="39"/>
      <c r="AX71" s="40"/>
      <c r="AY71" s="40"/>
      <c r="AZ71" s="30"/>
      <c r="BA71" s="24"/>
      <c r="BB71" s="24"/>
      <c r="BC71" s="24"/>
      <c r="BD71" s="28"/>
      <c r="BE71" s="28"/>
      <c r="BF71" s="39"/>
    </row>
    <row r="72" spans="1:58" ht="12" customHeight="1">
      <c r="A72" s="36"/>
      <c r="B72" s="37"/>
      <c r="C72" s="37"/>
      <c r="D72" s="37"/>
      <c r="E72" s="37"/>
      <c r="F72" s="37"/>
      <c r="G72" s="37"/>
      <c r="H72" s="37"/>
      <c r="I72" s="37"/>
      <c r="J72" s="37"/>
      <c r="K72" s="37"/>
      <c r="L72" s="37"/>
      <c r="M72" s="37"/>
      <c r="N72" s="37"/>
      <c r="O72" s="37"/>
      <c r="P72" s="37"/>
      <c r="Q72" s="37"/>
      <c r="R72" s="37"/>
      <c r="S72" s="38"/>
      <c r="T72" s="38"/>
      <c r="U72" s="38"/>
      <c r="V72" s="38"/>
      <c r="W72" s="38"/>
      <c r="X72" s="38"/>
      <c r="Y72" s="3"/>
      <c r="Z72" s="8"/>
      <c r="AA72" s="9"/>
      <c r="AB72" s="10"/>
      <c r="AC72" s="10"/>
      <c r="AD72" s="10"/>
      <c r="AE72" s="10"/>
      <c r="AF72" s="10"/>
      <c r="AG72" s="10"/>
      <c r="AH72" s="10"/>
      <c r="AI72" s="10"/>
      <c r="AJ72" s="3"/>
      <c r="AK72" s="8"/>
      <c r="AL72" s="9"/>
      <c r="AM72" s="10"/>
      <c r="AN72" s="10"/>
      <c r="AO72" s="10"/>
      <c r="AP72" s="10"/>
      <c r="AQ72" s="10"/>
      <c r="AR72" s="10"/>
      <c r="AS72" s="10"/>
      <c r="AT72" s="10"/>
      <c r="AU72" s="34"/>
      <c r="AV72" s="34"/>
      <c r="AW72" s="39"/>
      <c r="AX72" s="40"/>
      <c r="AY72" s="40"/>
      <c r="AZ72" s="30"/>
      <c r="BA72" s="24"/>
      <c r="BB72" s="24"/>
      <c r="BC72" s="24"/>
      <c r="BD72" s="28"/>
      <c r="BE72" s="28"/>
      <c r="BF72" s="39"/>
    </row>
    <row r="73" spans="1:58" ht="12" customHeight="1">
      <c r="A73" s="36"/>
      <c r="B73" s="37"/>
      <c r="C73" s="37"/>
      <c r="D73" s="37"/>
      <c r="E73" s="37"/>
      <c r="F73" s="37"/>
      <c r="G73" s="37"/>
      <c r="H73" s="37"/>
      <c r="I73" s="37"/>
      <c r="J73" s="37"/>
      <c r="K73" s="37"/>
      <c r="L73" s="37"/>
      <c r="M73" s="37"/>
      <c r="N73" s="37"/>
      <c r="O73" s="37"/>
      <c r="P73" s="37"/>
      <c r="Q73" s="37"/>
      <c r="R73" s="37"/>
      <c r="S73" s="38"/>
      <c r="T73" s="38"/>
      <c r="U73" s="38"/>
      <c r="V73" s="38"/>
      <c r="W73" s="38"/>
      <c r="X73" s="38"/>
      <c r="Y73" s="3"/>
      <c r="Z73" s="8"/>
      <c r="AA73" s="9"/>
      <c r="AB73" s="10"/>
      <c r="AC73" s="10"/>
      <c r="AD73" s="10"/>
      <c r="AE73" s="10"/>
      <c r="AF73" s="10"/>
      <c r="AG73" s="10"/>
      <c r="AH73" s="10"/>
      <c r="AI73" s="10"/>
      <c r="AJ73" s="3"/>
      <c r="AK73" s="8"/>
      <c r="AL73" s="9"/>
      <c r="AM73" s="10"/>
      <c r="AN73" s="10"/>
      <c r="AO73" s="10"/>
      <c r="AP73" s="10"/>
      <c r="AQ73" s="10"/>
      <c r="AR73" s="10"/>
      <c r="AS73" s="10"/>
      <c r="AT73" s="10"/>
      <c r="AU73" s="34"/>
      <c r="AV73" s="34"/>
      <c r="AW73" s="39"/>
      <c r="AX73" s="40"/>
      <c r="AY73" s="40"/>
      <c r="AZ73" s="30"/>
      <c r="BA73" s="24"/>
      <c r="BB73" s="24"/>
      <c r="BC73" s="24"/>
      <c r="BD73" s="28"/>
      <c r="BE73" s="28"/>
      <c r="BF73" s="39"/>
    </row>
    <row r="74" spans="1:58" ht="12" customHeight="1">
      <c r="A74" s="36"/>
      <c r="B74" s="37"/>
      <c r="C74" s="37"/>
      <c r="D74" s="37"/>
      <c r="E74" s="37"/>
      <c r="F74" s="37"/>
      <c r="G74" s="37"/>
      <c r="H74" s="37"/>
      <c r="I74" s="37"/>
      <c r="J74" s="37"/>
      <c r="K74" s="37"/>
      <c r="L74" s="37"/>
      <c r="M74" s="37"/>
      <c r="N74" s="37"/>
      <c r="O74" s="37"/>
      <c r="P74" s="37"/>
      <c r="Q74" s="37"/>
      <c r="R74" s="37"/>
      <c r="S74" s="38"/>
      <c r="T74" s="38"/>
      <c r="U74" s="38"/>
      <c r="V74" s="38"/>
      <c r="W74" s="38"/>
      <c r="X74" s="38"/>
      <c r="Y74" s="3"/>
      <c r="Z74" s="8"/>
      <c r="AA74" s="9"/>
      <c r="AB74" s="10"/>
      <c r="AC74" s="10"/>
      <c r="AD74" s="10"/>
      <c r="AE74" s="10"/>
      <c r="AF74" s="10"/>
      <c r="AG74" s="10"/>
      <c r="AH74" s="10"/>
      <c r="AI74" s="10"/>
      <c r="AJ74" s="3"/>
      <c r="AK74" s="8"/>
      <c r="AL74" s="9"/>
      <c r="AM74" s="10"/>
      <c r="AN74" s="10"/>
      <c r="AO74" s="10"/>
      <c r="AP74" s="10"/>
      <c r="AQ74" s="10"/>
      <c r="AR74" s="10"/>
      <c r="AS74" s="10"/>
      <c r="AT74" s="10"/>
      <c r="AU74" s="34"/>
      <c r="AV74" s="34"/>
      <c r="AW74" s="39"/>
      <c r="AX74" s="40"/>
      <c r="AY74" s="40"/>
      <c r="AZ74" s="30"/>
      <c r="BA74" s="24"/>
      <c r="BB74" s="24"/>
      <c r="BC74" s="24"/>
      <c r="BD74" s="28"/>
      <c r="BE74" s="28"/>
      <c r="BF74" s="39"/>
    </row>
    <row r="75" spans="1:58" ht="12" customHeight="1">
      <c r="A75" s="36"/>
      <c r="B75" s="37"/>
      <c r="C75" s="37"/>
      <c r="D75" s="37"/>
      <c r="E75" s="37"/>
      <c r="F75" s="37"/>
      <c r="G75" s="37"/>
      <c r="H75" s="37"/>
      <c r="I75" s="37"/>
      <c r="J75" s="37"/>
      <c r="K75" s="37"/>
      <c r="L75" s="37"/>
      <c r="M75" s="37"/>
      <c r="N75" s="37"/>
      <c r="O75" s="37"/>
      <c r="P75" s="37"/>
      <c r="Q75" s="37"/>
      <c r="R75" s="37"/>
      <c r="S75" s="38"/>
      <c r="T75" s="38"/>
      <c r="U75" s="38"/>
      <c r="V75" s="38"/>
      <c r="W75" s="38"/>
      <c r="X75" s="38"/>
      <c r="Y75" s="3"/>
      <c r="Z75" s="8"/>
      <c r="AA75" s="9"/>
      <c r="AB75" s="10"/>
      <c r="AC75" s="10"/>
      <c r="AD75" s="10"/>
      <c r="AE75" s="10"/>
      <c r="AF75" s="10"/>
      <c r="AG75" s="10"/>
      <c r="AH75" s="10"/>
      <c r="AI75" s="10"/>
      <c r="AJ75" s="3"/>
      <c r="AK75" s="8"/>
      <c r="AL75" s="9"/>
      <c r="AM75" s="10"/>
      <c r="AN75" s="10"/>
      <c r="AO75" s="10"/>
      <c r="AP75" s="10"/>
      <c r="AQ75" s="10"/>
      <c r="AR75" s="10"/>
      <c r="AS75" s="10"/>
      <c r="AT75" s="10"/>
      <c r="AU75" s="34"/>
      <c r="AV75" s="34"/>
      <c r="AW75" s="39"/>
      <c r="AX75" s="40"/>
      <c r="AY75" s="40"/>
      <c r="AZ75" s="30"/>
      <c r="BA75" s="24"/>
      <c r="BB75" s="24"/>
      <c r="BC75" s="24"/>
      <c r="BD75" s="28"/>
      <c r="BE75" s="28"/>
      <c r="BF75" s="39"/>
    </row>
    <row r="76" spans="1:58" ht="12" customHeight="1">
      <c r="A76" s="36"/>
      <c r="B76" s="37"/>
      <c r="C76" s="37"/>
      <c r="D76" s="37"/>
      <c r="E76" s="37"/>
      <c r="F76" s="37"/>
      <c r="G76" s="37"/>
      <c r="H76" s="37"/>
      <c r="I76" s="37"/>
      <c r="J76" s="37"/>
      <c r="K76" s="37"/>
      <c r="L76" s="37"/>
      <c r="M76" s="37"/>
      <c r="N76" s="37"/>
      <c r="O76" s="37"/>
      <c r="P76" s="37"/>
      <c r="Q76" s="37"/>
      <c r="R76" s="37"/>
      <c r="S76" s="38"/>
      <c r="T76" s="38"/>
      <c r="U76" s="38"/>
      <c r="V76" s="38"/>
      <c r="W76" s="38"/>
      <c r="X76" s="38"/>
      <c r="Y76" s="3"/>
      <c r="Z76" s="8"/>
      <c r="AA76" s="9"/>
      <c r="AB76" s="10"/>
      <c r="AC76" s="10"/>
      <c r="AD76" s="10"/>
      <c r="AE76" s="10"/>
      <c r="AF76" s="10"/>
      <c r="AG76" s="10"/>
      <c r="AH76" s="10"/>
      <c r="AI76" s="10"/>
      <c r="AJ76" s="3"/>
      <c r="AK76" s="8"/>
      <c r="AL76" s="9"/>
      <c r="AM76" s="10"/>
      <c r="AN76" s="10"/>
      <c r="AO76" s="10"/>
      <c r="AP76" s="10"/>
      <c r="AQ76" s="10"/>
      <c r="AR76" s="10"/>
      <c r="AS76" s="10"/>
      <c r="AT76" s="10"/>
      <c r="AU76" s="34"/>
      <c r="AV76" s="34"/>
      <c r="AW76" s="39"/>
      <c r="AX76" s="40"/>
      <c r="AY76" s="40"/>
      <c r="AZ76" s="30"/>
      <c r="BA76" s="24"/>
      <c r="BB76" s="24"/>
      <c r="BC76" s="24"/>
      <c r="BD76" s="28"/>
      <c r="BE76" s="28"/>
      <c r="BF76" s="39"/>
    </row>
    <row r="77" spans="1:58" ht="12" customHeight="1">
      <c r="A77" s="36"/>
      <c r="B77" s="37"/>
      <c r="C77" s="37"/>
      <c r="D77" s="37"/>
      <c r="E77" s="37"/>
      <c r="F77" s="37"/>
      <c r="G77" s="37"/>
      <c r="H77" s="37"/>
      <c r="I77" s="37"/>
      <c r="J77" s="37"/>
      <c r="K77" s="37"/>
      <c r="L77" s="37"/>
      <c r="M77" s="37"/>
      <c r="N77" s="37"/>
      <c r="O77" s="37"/>
      <c r="P77" s="37"/>
      <c r="Q77" s="37"/>
      <c r="R77" s="37"/>
      <c r="S77" s="38"/>
      <c r="T77" s="38"/>
      <c r="U77" s="38"/>
      <c r="V77" s="38"/>
      <c r="W77" s="38"/>
      <c r="X77" s="38"/>
      <c r="Y77" s="3"/>
      <c r="Z77" s="8"/>
      <c r="AA77" s="9"/>
      <c r="AB77" s="10"/>
      <c r="AC77" s="10"/>
      <c r="AD77" s="10"/>
      <c r="AE77" s="10"/>
      <c r="AF77" s="10"/>
      <c r="AG77" s="10"/>
      <c r="AH77" s="10"/>
      <c r="AI77" s="10"/>
      <c r="AJ77" s="3"/>
      <c r="AK77" s="8"/>
      <c r="AL77" s="9"/>
      <c r="AM77" s="10"/>
      <c r="AN77" s="10"/>
      <c r="AO77" s="10"/>
      <c r="AP77" s="10"/>
      <c r="AQ77" s="10"/>
      <c r="AR77" s="10"/>
      <c r="AS77" s="10"/>
      <c r="AT77" s="10"/>
      <c r="AU77" s="34"/>
      <c r="AV77" s="34"/>
      <c r="AW77" s="39"/>
      <c r="AX77" s="40"/>
      <c r="AY77" s="40"/>
      <c r="AZ77" s="30"/>
      <c r="BA77" s="24"/>
      <c r="BB77" s="24"/>
      <c r="BC77" s="24"/>
      <c r="BD77" s="28"/>
      <c r="BE77" s="28"/>
      <c r="BF77" s="39"/>
    </row>
    <row r="78" spans="1:58" ht="12" customHeight="1">
      <c r="A78" s="36"/>
      <c r="B78" s="37"/>
      <c r="C78" s="37"/>
      <c r="D78" s="37"/>
      <c r="E78" s="37"/>
      <c r="F78" s="37"/>
      <c r="G78" s="37"/>
      <c r="H78" s="37"/>
      <c r="I78" s="37"/>
      <c r="J78" s="37"/>
      <c r="K78" s="37"/>
      <c r="L78" s="37"/>
      <c r="M78" s="37"/>
      <c r="N78" s="37"/>
      <c r="O78" s="37"/>
      <c r="P78" s="37"/>
      <c r="Q78" s="37"/>
      <c r="R78" s="37"/>
      <c r="S78" s="38"/>
      <c r="T78" s="38"/>
      <c r="U78" s="38"/>
      <c r="V78" s="38"/>
      <c r="W78" s="38"/>
      <c r="X78" s="38"/>
      <c r="Y78" s="3"/>
      <c r="Z78" s="8"/>
      <c r="AA78" s="9"/>
      <c r="AB78" s="10"/>
      <c r="AC78" s="10"/>
      <c r="AD78" s="10"/>
      <c r="AE78" s="10"/>
      <c r="AF78" s="10"/>
      <c r="AG78" s="10"/>
      <c r="AH78" s="10"/>
      <c r="AI78" s="10"/>
      <c r="AJ78" s="3"/>
      <c r="AK78" s="8"/>
      <c r="AL78" s="9"/>
      <c r="AM78" s="10"/>
      <c r="AN78" s="10"/>
      <c r="AO78" s="10"/>
      <c r="AP78" s="10"/>
      <c r="AQ78" s="10"/>
      <c r="AR78" s="10"/>
      <c r="AS78" s="10"/>
      <c r="AT78" s="10"/>
      <c r="AU78" s="34"/>
      <c r="AV78" s="34"/>
      <c r="AW78" s="39"/>
      <c r="AX78" s="40"/>
      <c r="AY78" s="40"/>
      <c r="AZ78" s="30"/>
      <c r="BA78" s="24"/>
      <c r="BB78" s="24"/>
      <c r="BC78" s="24"/>
      <c r="BD78" s="28"/>
      <c r="BE78" s="28"/>
      <c r="BF78" s="39"/>
    </row>
    <row r="79" spans="1:58" ht="12" customHeight="1">
      <c r="A79" s="36"/>
      <c r="B79" s="37"/>
      <c r="C79" s="37"/>
      <c r="D79" s="37"/>
      <c r="E79" s="37"/>
      <c r="F79" s="37"/>
      <c r="G79" s="37"/>
      <c r="H79" s="37"/>
      <c r="I79" s="37"/>
      <c r="J79" s="37"/>
      <c r="K79" s="37"/>
      <c r="L79" s="37"/>
      <c r="M79" s="37"/>
      <c r="N79" s="37"/>
      <c r="O79" s="37"/>
      <c r="P79" s="37"/>
      <c r="Q79" s="37"/>
      <c r="R79" s="37"/>
      <c r="S79" s="38"/>
      <c r="T79" s="38"/>
      <c r="U79" s="38"/>
      <c r="V79" s="38"/>
      <c r="W79" s="38"/>
      <c r="X79" s="38"/>
      <c r="Y79" s="3"/>
      <c r="Z79" s="8"/>
      <c r="AA79" s="9"/>
      <c r="AB79" s="10"/>
      <c r="AC79" s="10"/>
      <c r="AD79" s="10"/>
      <c r="AE79" s="10"/>
      <c r="AF79" s="10"/>
      <c r="AG79" s="10"/>
      <c r="AH79" s="10"/>
      <c r="AI79" s="10"/>
      <c r="AJ79" s="3"/>
      <c r="AK79" s="8"/>
      <c r="AL79" s="9"/>
      <c r="AM79" s="10"/>
      <c r="AN79" s="10"/>
      <c r="AO79" s="10"/>
      <c r="AP79" s="10"/>
      <c r="AQ79" s="10"/>
      <c r="AR79" s="10"/>
      <c r="AS79" s="10"/>
      <c r="AT79" s="10"/>
      <c r="AU79" s="34"/>
      <c r="AV79" s="34"/>
      <c r="AW79" s="39"/>
      <c r="AX79" s="40"/>
      <c r="AY79" s="40"/>
      <c r="AZ79" s="30"/>
      <c r="BA79" s="24"/>
      <c r="BB79" s="24"/>
      <c r="BC79" s="24"/>
      <c r="BD79" s="28"/>
      <c r="BE79" s="28"/>
      <c r="BF79" s="39"/>
    </row>
    <row r="80" spans="1:58" ht="12" customHeight="1">
      <c r="A80" s="36"/>
      <c r="B80" s="37"/>
      <c r="C80" s="37"/>
      <c r="D80" s="37"/>
      <c r="E80" s="37"/>
      <c r="F80" s="37"/>
      <c r="G80" s="37"/>
      <c r="H80" s="37"/>
      <c r="I80" s="37"/>
      <c r="J80" s="37"/>
      <c r="K80" s="37"/>
      <c r="L80" s="37"/>
      <c r="M80" s="37"/>
      <c r="N80" s="37"/>
      <c r="O80" s="37"/>
      <c r="P80" s="37"/>
      <c r="Q80" s="37"/>
      <c r="R80" s="37"/>
      <c r="S80" s="38"/>
      <c r="T80" s="38"/>
      <c r="U80" s="38"/>
      <c r="V80" s="38"/>
      <c r="W80" s="38"/>
      <c r="X80" s="38"/>
      <c r="Y80" s="3"/>
      <c r="Z80" s="8"/>
      <c r="AA80" s="9"/>
      <c r="AB80" s="10"/>
      <c r="AC80" s="10"/>
      <c r="AD80" s="10"/>
      <c r="AE80" s="10"/>
      <c r="AF80" s="10"/>
      <c r="AG80" s="10"/>
      <c r="AH80" s="10"/>
      <c r="AI80" s="10"/>
      <c r="AJ80" s="3"/>
      <c r="AK80" s="8"/>
      <c r="AL80" s="9"/>
      <c r="AM80" s="10"/>
      <c r="AN80" s="10"/>
      <c r="AO80" s="10"/>
      <c r="AP80" s="10"/>
      <c r="AQ80" s="10"/>
      <c r="AR80" s="10"/>
      <c r="AS80" s="10"/>
      <c r="AT80" s="10"/>
      <c r="AU80" s="34"/>
      <c r="AV80" s="34"/>
      <c r="AW80" s="39"/>
      <c r="AX80" s="40"/>
      <c r="AY80" s="40"/>
      <c r="AZ80" s="30"/>
      <c r="BA80" s="24"/>
      <c r="BB80" s="24"/>
      <c r="BC80" s="24"/>
      <c r="BD80" s="28"/>
      <c r="BE80" s="28"/>
      <c r="BF80" s="39"/>
    </row>
    <row r="81" spans="1:58" ht="12" customHeight="1">
      <c r="A81" s="36"/>
      <c r="B81" s="37"/>
      <c r="C81" s="37"/>
      <c r="D81" s="37"/>
      <c r="E81" s="37"/>
      <c r="F81" s="37"/>
      <c r="G81" s="37"/>
      <c r="H81" s="37"/>
      <c r="I81" s="37"/>
      <c r="J81" s="37"/>
      <c r="K81" s="37"/>
      <c r="L81" s="37"/>
      <c r="M81" s="37"/>
      <c r="N81" s="37"/>
      <c r="O81" s="37"/>
      <c r="P81" s="37"/>
      <c r="Q81" s="37"/>
      <c r="R81" s="37"/>
      <c r="S81" s="38"/>
      <c r="T81" s="38"/>
      <c r="U81" s="38"/>
      <c r="V81" s="38"/>
      <c r="W81" s="38"/>
      <c r="X81" s="38"/>
      <c r="Y81" s="3"/>
      <c r="Z81" s="8"/>
      <c r="AA81" s="9"/>
      <c r="AB81" s="10"/>
      <c r="AC81" s="10"/>
      <c r="AD81" s="10"/>
      <c r="AE81" s="10"/>
      <c r="AF81" s="10"/>
      <c r="AG81" s="10"/>
      <c r="AH81" s="10"/>
      <c r="AI81" s="10"/>
      <c r="AJ81" s="3"/>
      <c r="AK81" s="8"/>
      <c r="AL81" s="9"/>
      <c r="AM81" s="10"/>
      <c r="AN81" s="10"/>
      <c r="AO81" s="10"/>
      <c r="AP81" s="10"/>
      <c r="AQ81" s="10"/>
      <c r="AR81" s="10"/>
      <c r="AS81" s="10"/>
      <c r="AT81" s="10"/>
      <c r="AU81" s="34"/>
      <c r="AV81" s="34"/>
      <c r="AW81" s="39"/>
      <c r="AX81" s="40"/>
      <c r="AY81" s="40"/>
      <c r="AZ81" s="40"/>
      <c r="BA81" s="40"/>
      <c r="BB81" s="39"/>
      <c r="BC81" s="39"/>
      <c r="BD81" s="39"/>
      <c r="BE81" s="39"/>
      <c r="BF81" s="39"/>
    </row>
    <row r="82" spans="1:58" ht="12" customHeight="1">
      <c r="A82" s="36"/>
      <c r="B82" s="37"/>
      <c r="C82" s="37"/>
      <c r="D82" s="37"/>
      <c r="E82" s="37"/>
      <c r="F82" s="37"/>
      <c r="G82" s="37"/>
      <c r="H82" s="37"/>
      <c r="I82" s="37"/>
      <c r="J82" s="37"/>
      <c r="K82" s="37"/>
      <c r="L82" s="37"/>
      <c r="M82" s="37"/>
      <c r="N82" s="37"/>
      <c r="O82" s="37"/>
      <c r="P82" s="37"/>
      <c r="Q82" s="37"/>
      <c r="R82" s="37"/>
      <c r="S82" s="38"/>
      <c r="T82" s="38"/>
      <c r="U82" s="38"/>
      <c r="V82" s="38"/>
      <c r="W82" s="38"/>
      <c r="X82" s="38"/>
      <c r="Y82" s="3"/>
      <c r="Z82" s="8"/>
      <c r="AA82" s="9"/>
      <c r="AB82" s="10"/>
      <c r="AC82" s="10"/>
      <c r="AD82" s="10"/>
      <c r="AE82" s="10"/>
      <c r="AF82" s="10"/>
      <c r="AG82" s="10"/>
      <c r="AH82" s="10"/>
      <c r="AI82" s="10"/>
      <c r="AJ82" s="3"/>
      <c r="AK82" s="8"/>
      <c r="AL82" s="9"/>
      <c r="AM82" s="10"/>
      <c r="AN82" s="10"/>
      <c r="AO82" s="10"/>
      <c r="AP82" s="10"/>
      <c r="AQ82" s="10"/>
      <c r="AR82" s="10"/>
      <c r="AS82" s="10"/>
      <c r="AT82" s="10"/>
      <c r="AU82" s="34"/>
      <c r="AV82" s="34"/>
      <c r="AW82" s="39"/>
      <c r="AX82" s="40"/>
      <c r="AY82" s="40"/>
      <c r="AZ82" s="40"/>
      <c r="BA82" s="40"/>
      <c r="BB82" s="39"/>
      <c r="BC82" s="39"/>
      <c r="BD82" s="39"/>
      <c r="BE82" s="39"/>
      <c r="BF82" s="39"/>
    </row>
    <row r="83" spans="1:58" ht="12" customHeight="1">
      <c r="A83" s="36"/>
      <c r="B83" s="37"/>
      <c r="C83" s="37"/>
      <c r="D83" s="37"/>
      <c r="E83" s="37"/>
      <c r="F83" s="37"/>
      <c r="G83" s="37"/>
      <c r="H83" s="37"/>
      <c r="I83" s="37"/>
      <c r="J83" s="37"/>
      <c r="K83" s="37"/>
      <c r="L83" s="37"/>
      <c r="M83" s="37"/>
      <c r="N83" s="37"/>
      <c r="O83" s="37"/>
      <c r="P83" s="37"/>
      <c r="Q83" s="37"/>
      <c r="R83" s="37"/>
      <c r="S83" s="38"/>
      <c r="T83" s="38"/>
      <c r="U83" s="38"/>
      <c r="V83" s="38"/>
      <c r="W83" s="38"/>
      <c r="X83" s="38"/>
      <c r="Y83" s="3"/>
      <c r="Z83" s="8"/>
      <c r="AA83" s="9"/>
      <c r="AB83" s="10"/>
      <c r="AC83" s="10"/>
      <c r="AD83" s="10"/>
      <c r="AE83" s="10"/>
      <c r="AF83" s="10"/>
      <c r="AG83" s="10"/>
      <c r="AH83" s="10"/>
      <c r="AI83" s="10"/>
      <c r="AJ83" s="3"/>
      <c r="AK83" s="8"/>
      <c r="AL83" s="9"/>
      <c r="AM83" s="10"/>
      <c r="AN83" s="10"/>
      <c r="AO83" s="10"/>
      <c r="AP83" s="10"/>
      <c r="AQ83" s="10"/>
      <c r="AR83" s="10"/>
      <c r="AS83" s="10"/>
      <c r="AT83" s="10"/>
      <c r="AU83" s="34"/>
      <c r="AV83" s="34"/>
      <c r="AW83" s="39"/>
      <c r="AX83" s="40"/>
      <c r="AY83" s="40"/>
      <c r="AZ83" s="40"/>
      <c r="BA83" s="40"/>
      <c r="BB83" s="39"/>
      <c r="BC83" s="39"/>
      <c r="BD83" s="39"/>
      <c r="BE83" s="39"/>
      <c r="BF83" s="39"/>
    </row>
    <row r="84" spans="1:58" ht="12" customHeight="1">
      <c r="A84" s="36"/>
      <c r="B84" s="37"/>
      <c r="C84" s="37"/>
      <c r="D84" s="37"/>
      <c r="E84" s="37"/>
      <c r="F84" s="37"/>
      <c r="G84" s="37"/>
      <c r="H84" s="37"/>
      <c r="I84" s="37"/>
      <c r="J84" s="37"/>
      <c r="K84" s="37"/>
      <c r="L84" s="37"/>
      <c r="M84" s="37"/>
      <c r="N84" s="37"/>
      <c r="O84" s="37"/>
      <c r="P84" s="37"/>
      <c r="Q84" s="37"/>
      <c r="R84" s="37"/>
      <c r="S84" s="38"/>
      <c r="T84" s="38"/>
      <c r="U84" s="38"/>
      <c r="V84" s="38"/>
      <c r="W84" s="38"/>
      <c r="X84" s="38"/>
      <c r="Y84" s="3"/>
      <c r="Z84" s="8"/>
      <c r="AA84" s="9"/>
      <c r="AB84" s="10"/>
      <c r="AC84" s="10"/>
      <c r="AD84" s="10"/>
      <c r="AE84" s="10"/>
      <c r="AF84" s="10"/>
      <c r="AG84" s="10"/>
      <c r="AH84" s="10"/>
      <c r="AI84" s="10"/>
      <c r="AJ84" s="3"/>
      <c r="AK84" s="8"/>
      <c r="AL84" s="9"/>
      <c r="AM84" s="10"/>
      <c r="AN84" s="10"/>
      <c r="AO84" s="10"/>
      <c r="AP84" s="10"/>
      <c r="AQ84" s="10"/>
      <c r="AR84" s="10"/>
      <c r="AS84" s="10"/>
      <c r="AT84" s="10"/>
      <c r="AU84" s="34"/>
      <c r="AV84" s="34"/>
      <c r="AW84" s="39"/>
      <c r="AX84" s="40"/>
      <c r="AY84" s="40"/>
      <c r="AZ84" s="40"/>
      <c r="BA84" s="40"/>
      <c r="BB84" s="39"/>
      <c r="BC84" s="39"/>
      <c r="BD84" s="39"/>
      <c r="BE84" s="39"/>
      <c r="BF84" s="39"/>
    </row>
    <row r="85" spans="1:58" ht="12" customHeight="1">
      <c r="A85" s="36"/>
      <c r="B85" s="37"/>
      <c r="C85" s="37"/>
      <c r="D85" s="37"/>
      <c r="E85" s="37"/>
      <c r="F85" s="37"/>
      <c r="G85" s="37"/>
      <c r="H85" s="37"/>
      <c r="I85" s="37"/>
      <c r="J85" s="37"/>
      <c r="K85" s="37"/>
      <c r="L85" s="37"/>
      <c r="M85" s="37"/>
      <c r="N85" s="37"/>
      <c r="O85" s="37"/>
      <c r="P85" s="37"/>
      <c r="Q85" s="37"/>
      <c r="R85" s="37"/>
      <c r="S85" s="38"/>
      <c r="T85" s="38"/>
      <c r="U85" s="38"/>
      <c r="V85" s="38"/>
      <c r="W85" s="38"/>
      <c r="X85" s="38"/>
      <c r="Y85" s="3"/>
      <c r="Z85" s="8"/>
      <c r="AA85" s="9"/>
      <c r="AB85" s="10"/>
      <c r="AC85" s="10"/>
      <c r="AD85" s="10"/>
      <c r="AE85" s="10"/>
      <c r="AF85" s="10"/>
      <c r="AG85" s="10"/>
      <c r="AH85" s="10"/>
      <c r="AI85" s="10"/>
      <c r="AJ85" s="3"/>
      <c r="AK85" s="8"/>
      <c r="AL85" s="9"/>
      <c r="AM85" s="10"/>
      <c r="AN85" s="10"/>
      <c r="AO85" s="10"/>
      <c r="AP85" s="10"/>
      <c r="AQ85" s="10"/>
      <c r="AR85" s="10"/>
      <c r="AS85" s="10"/>
      <c r="AT85" s="10"/>
      <c r="AU85" s="34"/>
      <c r="AV85" s="34"/>
      <c r="AW85" s="39"/>
      <c r="AX85" s="40"/>
      <c r="AY85" s="40"/>
      <c r="AZ85" s="40"/>
      <c r="BA85" s="40"/>
      <c r="BB85" s="39"/>
      <c r="BC85" s="39"/>
      <c r="BD85" s="39"/>
      <c r="BE85" s="39"/>
      <c r="BF85" s="39"/>
    </row>
    <row r="86" spans="1:58" ht="12" customHeight="1">
      <c r="A86" s="36"/>
      <c r="B86" s="37"/>
      <c r="C86" s="37"/>
      <c r="D86" s="37"/>
      <c r="E86" s="37"/>
      <c r="F86" s="37"/>
      <c r="G86" s="37"/>
      <c r="H86" s="37"/>
      <c r="I86" s="37"/>
      <c r="J86" s="37"/>
      <c r="K86" s="37"/>
      <c r="L86" s="37"/>
      <c r="M86" s="37"/>
      <c r="N86" s="37"/>
      <c r="O86" s="37"/>
      <c r="P86" s="37"/>
      <c r="Q86" s="37"/>
      <c r="R86" s="37"/>
      <c r="S86" s="38"/>
      <c r="T86" s="38"/>
      <c r="U86" s="38"/>
      <c r="V86" s="38"/>
      <c r="W86" s="38"/>
      <c r="X86" s="38"/>
      <c r="Y86" s="3"/>
      <c r="Z86" s="8"/>
      <c r="AA86" s="9"/>
      <c r="AB86" s="10"/>
      <c r="AC86" s="10"/>
      <c r="AD86" s="10"/>
      <c r="AE86" s="10"/>
      <c r="AF86" s="10"/>
      <c r="AG86" s="10"/>
      <c r="AH86" s="10"/>
      <c r="AI86" s="10"/>
      <c r="AJ86" s="3"/>
      <c r="AK86" s="8"/>
      <c r="AL86" s="9"/>
      <c r="AM86" s="10"/>
      <c r="AN86" s="10"/>
      <c r="AO86" s="10"/>
      <c r="AP86" s="10"/>
      <c r="AQ86" s="10"/>
      <c r="AR86" s="10"/>
      <c r="AS86" s="10"/>
      <c r="AT86" s="10"/>
      <c r="AU86" s="34"/>
      <c r="AV86" s="34"/>
      <c r="AW86" s="39"/>
      <c r="AX86" s="40"/>
      <c r="AY86" s="40"/>
      <c r="AZ86" s="40"/>
      <c r="BA86" s="40"/>
      <c r="BB86" s="39"/>
      <c r="BC86" s="39"/>
      <c r="BD86" s="39"/>
      <c r="BE86" s="39"/>
      <c r="BF86" s="39"/>
    </row>
    <row r="87" spans="1:58" ht="12" customHeight="1">
      <c r="A87" s="36"/>
      <c r="B87" s="37"/>
      <c r="C87" s="37"/>
      <c r="D87" s="37"/>
      <c r="E87" s="37"/>
      <c r="F87" s="37"/>
      <c r="G87" s="37"/>
      <c r="H87" s="37"/>
      <c r="I87" s="37"/>
      <c r="J87" s="37"/>
      <c r="K87" s="37"/>
      <c r="L87" s="37"/>
      <c r="M87" s="37"/>
      <c r="N87" s="37"/>
      <c r="O87" s="37"/>
      <c r="P87" s="37"/>
      <c r="Q87" s="37"/>
      <c r="R87" s="37"/>
      <c r="S87" s="38"/>
      <c r="T87" s="38"/>
      <c r="U87" s="38"/>
      <c r="V87" s="38"/>
      <c r="W87" s="38"/>
      <c r="X87" s="38"/>
      <c r="Y87" s="3"/>
      <c r="Z87" s="8"/>
      <c r="AA87" s="9"/>
      <c r="AB87" s="10"/>
      <c r="AC87" s="10"/>
      <c r="AD87" s="10"/>
      <c r="AE87" s="10"/>
      <c r="AF87" s="10"/>
      <c r="AG87" s="10"/>
      <c r="AH87" s="10"/>
      <c r="AI87" s="10"/>
      <c r="AJ87" s="3"/>
      <c r="AK87" s="8"/>
      <c r="AL87" s="9"/>
      <c r="AM87" s="10"/>
      <c r="AN87" s="10"/>
      <c r="AO87" s="10"/>
      <c r="AP87" s="10"/>
      <c r="AQ87" s="10"/>
      <c r="AR87" s="10"/>
      <c r="AS87" s="10"/>
      <c r="AT87" s="10"/>
      <c r="AU87" s="34"/>
      <c r="AV87" s="34"/>
      <c r="AW87" s="39"/>
      <c r="AX87" s="40"/>
      <c r="AY87" s="40"/>
      <c r="AZ87" s="40"/>
      <c r="BA87" s="40"/>
      <c r="BB87" s="39"/>
      <c r="BC87" s="39"/>
      <c r="BD87" s="39"/>
      <c r="BE87" s="39"/>
      <c r="BF87" s="39"/>
    </row>
    <row r="88" spans="1:58" ht="12" customHeight="1">
      <c r="A88" s="36"/>
      <c r="B88" s="37"/>
      <c r="C88" s="37"/>
      <c r="D88" s="37"/>
      <c r="E88" s="37"/>
      <c r="F88" s="37"/>
      <c r="G88" s="37"/>
      <c r="H88" s="37"/>
      <c r="I88" s="37"/>
      <c r="J88" s="37"/>
      <c r="K88" s="37"/>
      <c r="L88" s="37"/>
      <c r="M88" s="37"/>
      <c r="N88" s="37"/>
      <c r="O88" s="37"/>
      <c r="P88" s="37"/>
      <c r="Q88" s="37"/>
      <c r="R88" s="37"/>
      <c r="S88" s="38"/>
      <c r="T88" s="38"/>
      <c r="U88" s="38"/>
      <c r="V88" s="38"/>
      <c r="W88" s="38"/>
      <c r="X88" s="38"/>
      <c r="Y88" s="3"/>
      <c r="Z88" s="8"/>
      <c r="AA88" s="9"/>
      <c r="AB88" s="10"/>
      <c r="AC88" s="10"/>
      <c r="AD88" s="10"/>
      <c r="AE88" s="10"/>
      <c r="AF88" s="10"/>
      <c r="AG88" s="10"/>
      <c r="AH88" s="10"/>
      <c r="AI88" s="10"/>
      <c r="AJ88" s="3"/>
      <c r="AK88" s="8"/>
      <c r="AL88" s="9"/>
      <c r="AM88" s="10"/>
      <c r="AN88" s="10"/>
      <c r="AO88" s="10"/>
      <c r="AP88" s="10"/>
      <c r="AQ88" s="10"/>
      <c r="AR88" s="10"/>
      <c r="AS88" s="10"/>
      <c r="AT88" s="10"/>
      <c r="AU88" s="34"/>
      <c r="AV88" s="34"/>
      <c r="AW88" s="39"/>
      <c r="AX88" s="40"/>
      <c r="AY88" s="40"/>
      <c r="AZ88" s="40"/>
      <c r="BA88" s="40"/>
      <c r="BB88" s="39"/>
      <c r="BC88" s="39"/>
      <c r="BD88" s="39"/>
      <c r="BE88" s="39"/>
      <c r="BF88" s="39"/>
    </row>
    <row r="89" spans="1:58" ht="12" customHeight="1">
      <c r="A89" s="36"/>
      <c r="B89" s="37"/>
      <c r="C89" s="37"/>
      <c r="D89" s="37"/>
      <c r="E89" s="37"/>
      <c r="F89" s="37"/>
      <c r="G89" s="37"/>
      <c r="H89" s="37"/>
      <c r="I89" s="37"/>
      <c r="J89" s="37"/>
      <c r="K89" s="37"/>
      <c r="L89" s="37"/>
      <c r="M89" s="37"/>
      <c r="N89" s="37"/>
      <c r="O89" s="37"/>
      <c r="P89" s="37"/>
      <c r="Q89" s="37"/>
      <c r="R89" s="37"/>
      <c r="S89" s="38"/>
      <c r="T89" s="38"/>
      <c r="U89" s="38"/>
      <c r="V89" s="38"/>
      <c r="W89" s="38"/>
      <c r="X89" s="38"/>
      <c r="Y89" s="3"/>
      <c r="Z89" s="8"/>
      <c r="AA89" s="9"/>
      <c r="AB89" s="10"/>
      <c r="AC89" s="10"/>
      <c r="AD89" s="10"/>
      <c r="AE89" s="10"/>
      <c r="AF89" s="10"/>
      <c r="AG89" s="10"/>
      <c r="AH89" s="10"/>
      <c r="AI89" s="10"/>
      <c r="AJ89" s="3"/>
      <c r="AK89" s="8"/>
      <c r="AL89" s="9"/>
      <c r="AM89" s="10"/>
      <c r="AN89" s="10"/>
      <c r="AO89" s="10"/>
      <c r="AP89" s="10"/>
      <c r="AQ89" s="10"/>
      <c r="AR89" s="10"/>
      <c r="AS89" s="10"/>
      <c r="AT89" s="10"/>
      <c r="AU89" s="34"/>
      <c r="AV89" s="34"/>
      <c r="AW89" s="39"/>
      <c r="AX89" s="40"/>
      <c r="AY89" s="40"/>
      <c r="AZ89" s="40"/>
      <c r="BA89" s="40"/>
      <c r="BB89" s="39"/>
      <c r="BC89" s="39"/>
      <c r="BD89" s="39"/>
      <c r="BE89" s="39"/>
      <c r="BF89" s="39"/>
    </row>
    <row r="90" spans="1:58" ht="12" customHeight="1">
      <c r="A90" s="36"/>
      <c r="B90" s="37"/>
      <c r="C90" s="37"/>
      <c r="D90" s="37"/>
      <c r="E90" s="37"/>
      <c r="F90" s="37"/>
      <c r="G90" s="37"/>
      <c r="H90" s="37"/>
      <c r="I90" s="37"/>
      <c r="J90" s="37"/>
      <c r="K90" s="37"/>
      <c r="L90" s="37"/>
      <c r="M90" s="37"/>
      <c r="N90" s="37"/>
      <c r="O90" s="37"/>
      <c r="P90" s="37"/>
      <c r="Q90" s="37"/>
      <c r="R90" s="37"/>
      <c r="S90" s="38"/>
      <c r="T90" s="38"/>
      <c r="U90" s="38"/>
      <c r="V90" s="38"/>
      <c r="W90" s="38"/>
      <c r="X90" s="38"/>
      <c r="Y90" s="3"/>
      <c r="Z90" s="8"/>
      <c r="AA90" s="9"/>
      <c r="AB90" s="10"/>
      <c r="AC90" s="10"/>
      <c r="AD90" s="10"/>
      <c r="AE90" s="10"/>
      <c r="AF90" s="10"/>
      <c r="AG90" s="10"/>
      <c r="AH90" s="10"/>
      <c r="AI90" s="10"/>
      <c r="AJ90" s="3"/>
      <c r="AK90" s="8"/>
      <c r="AL90" s="9"/>
      <c r="AM90" s="10"/>
      <c r="AN90" s="10"/>
      <c r="AO90" s="10"/>
      <c r="AP90" s="10"/>
      <c r="AQ90" s="10"/>
      <c r="AR90" s="10"/>
      <c r="AS90" s="10"/>
      <c r="AT90" s="10"/>
      <c r="AU90" s="34"/>
      <c r="AV90" s="34"/>
      <c r="AW90" s="39"/>
      <c r="AX90" s="40"/>
      <c r="AY90" s="40"/>
      <c r="AZ90" s="40"/>
      <c r="BA90" s="40"/>
      <c r="BB90" s="39"/>
      <c r="BC90" s="39"/>
      <c r="BD90" s="39"/>
      <c r="BE90" s="39"/>
      <c r="BF90" s="39"/>
    </row>
    <row r="91" spans="1:58" ht="12" customHeight="1">
      <c r="A91" s="36"/>
      <c r="B91" s="37"/>
      <c r="C91" s="37"/>
      <c r="D91" s="37"/>
      <c r="E91" s="37"/>
      <c r="F91" s="37"/>
      <c r="G91" s="37"/>
      <c r="H91" s="37"/>
      <c r="I91" s="37"/>
      <c r="J91" s="37"/>
      <c r="K91" s="37"/>
      <c r="L91" s="37"/>
      <c r="M91" s="37"/>
      <c r="N91" s="37"/>
      <c r="O91" s="37"/>
      <c r="P91" s="37"/>
      <c r="Q91" s="37"/>
      <c r="R91" s="37"/>
      <c r="S91" s="38"/>
      <c r="T91" s="38"/>
      <c r="U91" s="38"/>
      <c r="V91" s="38"/>
      <c r="W91" s="38"/>
      <c r="X91" s="38"/>
      <c r="Y91" s="3"/>
      <c r="Z91" s="8"/>
      <c r="AA91" s="9"/>
      <c r="AB91" s="10"/>
      <c r="AC91" s="10"/>
      <c r="AD91" s="10"/>
      <c r="AE91" s="10"/>
      <c r="AF91" s="10"/>
      <c r="AG91" s="10"/>
      <c r="AH91" s="10"/>
      <c r="AI91" s="10"/>
      <c r="AJ91" s="3"/>
      <c r="AK91" s="8"/>
      <c r="AL91" s="9"/>
      <c r="AM91" s="10"/>
      <c r="AN91" s="10"/>
      <c r="AO91" s="10"/>
      <c r="AP91" s="10"/>
      <c r="AQ91" s="10"/>
      <c r="AR91" s="10"/>
      <c r="AS91" s="10"/>
      <c r="AT91" s="10"/>
      <c r="AU91" s="34"/>
      <c r="AV91" s="34"/>
      <c r="AW91" s="39"/>
      <c r="AX91" s="40"/>
      <c r="AY91" s="40"/>
      <c r="AZ91" s="40"/>
      <c r="BA91" s="40"/>
      <c r="BB91" s="39"/>
      <c r="BC91" s="39"/>
      <c r="BD91" s="39"/>
      <c r="BE91" s="39"/>
      <c r="BF91" s="39"/>
    </row>
    <row r="92" spans="1:58" ht="12" customHeight="1">
      <c r="A92" s="36"/>
      <c r="B92" s="37"/>
      <c r="C92" s="37"/>
      <c r="D92" s="37"/>
      <c r="E92" s="37"/>
      <c r="F92" s="37"/>
      <c r="G92" s="37"/>
      <c r="H92" s="37"/>
      <c r="I92" s="37"/>
      <c r="J92" s="37"/>
      <c r="K92" s="37"/>
      <c r="L92" s="37"/>
      <c r="M92" s="37"/>
      <c r="N92" s="37"/>
      <c r="O92" s="37"/>
      <c r="P92" s="37"/>
      <c r="Q92" s="37"/>
      <c r="R92" s="37"/>
      <c r="S92" s="38"/>
      <c r="T92" s="38"/>
      <c r="U92" s="38"/>
      <c r="V92" s="38"/>
      <c r="W92" s="38"/>
      <c r="X92" s="38"/>
      <c r="Y92" s="3"/>
      <c r="Z92" s="8"/>
      <c r="AA92" s="9"/>
      <c r="AB92" s="10"/>
      <c r="AC92" s="10"/>
      <c r="AD92" s="10"/>
      <c r="AE92" s="10"/>
      <c r="AF92" s="10"/>
      <c r="AG92" s="10"/>
      <c r="AH92" s="10"/>
      <c r="AI92" s="10"/>
      <c r="AJ92" s="3"/>
      <c r="AK92" s="8"/>
      <c r="AL92" s="9"/>
      <c r="AM92" s="10"/>
      <c r="AN92" s="10"/>
      <c r="AO92" s="10"/>
      <c r="AP92" s="10"/>
      <c r="AQ92" s="10"/>
      <c r="AR92" s="10"/>
      <c r="AS92" s="10"/>
      <c r="AT92" s="10"/>
      <c r="AU92" s="34"/>
      <c r="AV92" s="34"/>
      <c r="AW92" s="39"/>
      <c r="AX92" s="40"/>
      <c r="AY92" s="40"/>
      <c r="AZ92" s="40"/>
      <c r="BA92" s="40"/>
      <c r="BB92" s="39"/>
      <c r="BC92" s="39"/>
      <c r="BD92" s="39"/>
      <c r="BE92" s="39"/>
      <c r="BF92" s="39"/>
    </row>
    <row r="93" spans="1:58" ht="12" customHeight="1">
      <c r="A93" s="36"/>
      <c r="B93" s="37"/>
      <c r="C93" s="37"/>
      <c r="D93" s="37"/>
      <c r="E93" s="37"/>
      <c r="F93" s="37"/>
      <c r="G93" s="37"/>
      <c r="H93" s="37"/>
      <c r="I93" s="37"/>
      <c r="J93" s="37"/>
      <c r="K93" s="37"/>
      <c r="L93" s="37"/>
      <c r="M93" s="37"/>
      <c r="N93" s="37"/>
      <c r="O93" s="37"/>
      <c r="P93" s="37"/>
      <c r="Q93" s="37"/>
      <c r="R93" s="37"/>
      <c r="S93" s="38"/>
      <c r="T93" s="38"/>
      <c r="U93" s="38"/>
      <c r="V93" s="38"/>
      <c r="W93" s="38"/>
      <c r="X93" s="38"/>
      <c r="Y93" s="3"/>
      <c r="Z93" s="8"/>
      <c r="AA93" s="9"/>
      <c r="AB93" s="10"/>
      <c r="AC93" s="10"/>
      <c r="AD93" s="10"/>
      <c r="AE93" s="10"/>
      <c r="AF93" s="10"/>
      <c r="AG93" s="10"/>
      <c r="AH93" s="10"/>
      <c r="AI93" s="10"/>
      <c r="AJ93" s="3"/>
      <c r="AK93" s="8"/>
      <c r="AL93" s="9"/>
      <c r="AM93" s="10"/>
      <c r="AN93" s="10"/>
      <c r="AO93" s="10"/>
      <c r="AP93" s="10"/>
      <c r="AQ93" s="10"/>
      <c r="AR93" s="10"/>
      <c r="AS93" s="10"/>
      <c r="AT93" s="10"/>
      <c r="AU93" s="34"/>
      <c r="AV93" s="34"/>
      <c r="AW93" s="39"/>
      <c r="AX93" s="40"/>
      <c r="AY93" s="40"/>
      <c r="AZ93" s="40"/>
      <c r="BA93" s="40"/>
      <c r="BB93" s="39"/>
      <c r="BC93" s="39"/>
      <c r="BD93" s="39"/>
      <c r="BE93" s="39"/>
      <c r="BF93" s="39"/>
    </row>
    <row r="94" spans="1:58" ht="12" customHeight="1">
      <c r="A94" s="36"/>
      <c r="B94" s="37"/>
      <c r="C94" s="37"/>
      <c r="D94" s="37"/>
      <c r="E94" s="37"/>
      <c r="F94" s="37"/>
      <c r="G94" s="37"/>
      <c r="H94" s="37"/>
      <c r="I94" s="37"/>
      <c r="J94" s="37"/>
      <c r="K94" s="37"/>
      <c r="L94" s="37"/>
      <c r="M94" s="37"/>
      <c r="N94" s="37"/>
      <c r="O94" s="37"/>
      <c r="P94" s="37"/>
      <c r="Q94" s="37"/>
      <c r="R94" s="37"/>
      <c r="S94" s="38"/>
      <c r="T94" s="38"/>
      <c r="U94" s="38"/>
      <c r="V94" s="38"/>
      <c r="W94" s="38"/>
      <c r="X94" s="38"/>
      <c r="Y94" s="3"/>
      <c r="Z94" s="8"/>
      <c r="AA94" s="9"/>
      <c r="AB94" s="10"/>
      <c r="AC94" s="10"/>
      <c r="AD94" s="10"/>
      <c r="AE94" s="10"/>
      <c r="AF94" s="10"/>
      <c r="AG94" s="10"/>
      <c r="AH94" s="10"/>
      <c r="AI94" s="10"/>
      <c r="AJ94" s="3"/>
      <c r="AK94" s="8"/>
      <c r="AL94" s="9"/>
      <c r="AM94" s="10"/>
      <c r="AN94" s="10"/>
      <c r="AO94" s="10"/>
      <c r="AP94" s="10"/>
      <c r="AQ94" s="10"/>
      <c r="AR94" s="10"/>
      <c r="AS94" s="10"/>
      <c r="AT94" s="10"/>
      <c r="AU94" s="34"/>
      <c r="AV94" s="34"/>
      <c r="AW94" s="39"/>
      <c r="AX94" s="40"/>
      <c r="AY94" s="40"/>
      <c r="AZ94" s="40"/>
      <c r="BA94" s="40"/>
      <c r="BB94" s="39"/>
      <c r="BC94" s="39"/>
      <c r="BD94" s="39"/>
      <c r="BE94" s="39"/>
      <c r="BF94" s="39"/>
    </row>
    <row r="95" spans="1:58" ht="16.2">
      <c r="A95" s="36"/>
      <c r="B95" s="37"/>
      <c r="C95" s="37"/>
      <c r="D95" s="37"/>
      <c r="E95" s="37"/>
      <c r="F95" s="37"/>
      <c r="G95" s="37"/>
      <c r="H95" s="37"/>
      <c r="I95" s="37"/>
      <c r="J95" s="37"/>
      <c r="K95" s="37"/>
      <c r="L95" s="37"/>
      <c r="M95" s="37"/>
      <c r="N95" s="37"/>
      <c r="O95" s="37"/>
      <c r="P95" s="37"/>
      <c r="Q95" s="37"/>
      <c r="R95" s="37"/>
      <c r="S95" s="38"/>
      <c r="T95" s="38"/>
      <c r="U95" s="38"/>
      <c r="V95" s="38"/>
      <c r="W95" s="38"/>
      <c r="X95" s="38"/>
      <c r="Y95" s="3"/>
      <c r="Z95" s="8"/>
      <c r="AA95" s="9"/>
      <c r="AB95" s="10"/>
      <c r="AC95" s="10"/>
      <c r="AD95" s="10"/>
      <c r="AE95" s="10"/>
      <c r="AF95" s="10"/>
      <c r="AG95" s="10"/>
      <c r="AH95" s="10"/>
      <c r="AI95" s="10"/>
      <c r="AJ95" s="3"/>
      <c r="AK95" s="8"/>
      <c r="AL95" s="9"/>
      <c r="AM95" s="10"/>
      <c r="AN95" s="10"/>
      <c r="AO95" s="10"/>
      <c r="AP95" s="10"/>
      <c r="AQ95" s="10"/>
      <c r="AR95" s="10"/>
      <c r="AS95" s="10"/>
      <c r="AT95" s="10"/>
      <c r="AU95" s="34"/>
      <c r="AV95" s="34"/>
      <c r="AW95" s="39"/>
      <c r="AX95" s="40"/>
      <c r="AY95" s="40"/>
      <c r="AZ95" s="40"/>
      <c r="BA95" s="40"/>
      <c r="BB95" s="39"/>
      <c r="BC95" s="39"/>
      <c r="BD95" s="39"/>
      <c r="BE95" s="39"/>
      <c r="BF95" s="39"/>
    </row>
    <row r="96" spans="1:58" ht="16.2">
      <c r="AD96" s="39"/>
      <c r="AE96" s="39"/>
      <c r="AF96" s="39"/>
      <c r="AG96" s="39"/>
      <c r="AH96" s="39"/>
      <c r="AI96" s="39"/>
      <c r="AJ96" s="39"/>
      <c r="AK96" s="39"/>
      <c r="AL96" s="39"/>
      <c r="AM96" s="39"/>
      <c r="AN96" s="39"/>
      <c r="AO96" s="39"/>
      <c r="AP96" s="39"/>
      <c r="AQ96" s="39"/>
      <c r="AR96" s="34"/>
      <c r="AS96" s="34"/>
      <c r="AT96" s="39"/>
      <c r="AU96" s="34"/>
      <c r="AV96" s="34"/>
      <c r="AW96" s="39"/>
      <c r="AX96" s="40"/>
      <c r="AY96" s="40"/>
      <c r="AZ96" s="40"/>
      <c r="BA96" s="40"/>
      <c r="BB96" s="39"/>
      <c r="BC96" s="39"/>
      <c r="BD96" s="39"/>
      <c r="BE96" s="39"/>
      <c r="BF96" s="39"/>
    </row>
    <row r="97" spans="1:58" ht="16.2">
      <c r="A97" s="72" t="s">
        <v>66</v>
      </c>
      <c r="B97" s="41"/>
      <c r="C97" s="41"/>
      <c r="D97" s="42" t="s">
        <v>17</v>
      </c>
      <c r="E97" s="43" t="s">
        <v>18</v>
      </c>
      <c r="F97" s="43" t="s">
        <v>19</v>
      </c>
      <c r="G97" s="43" t="s">
        <v>20</v>
      </c>
      <c r="H97" s="43" t="s">
        <v>22</v>
      </c>
      <c r="I97" s="44"/>
      <c r="J97" s="44"/>
      <c r="K97" s="45" t="s">
        <v>24</v>
      </c>
      <c r="L97" s="44"/>
      <c r="M97" s="44"/>
      <c r="N97" s="44"/>
      <c r="O97" s="44"/>
      <c r="P97" s="44"/>
      <c r="Q97" s="44"/>
      <c r="R97" s="44"/>
      <c r="S97" s="44"/>
      <c r="T97" s="44"/>
      <c r="U97" s="44"/>
      <c r="V97" s="44"/>
      <c r="W97" s="44"/>
      <c r="X97" s="44"/>
      <c r="AD97" s="39"/>
      <c r="AE97" s="39"/>
      <c r="AF97" s="39"/>
      <c r="AG97" s="39"/>
      <c r="AH97" s="39"/>
      <c r="AI97" s="39"/>
      <c r="AJ97" s="39"/>
      <c r="AK97" s="39"/>
      <c r="AL97" s="39"/>
      <c r="AM97" s="39"/>
      <c r="AN97" s="39"/>
      <c r="AO97" s="39"/>
      <c r="AP97" s="39"/>
      <c r="AQ97" s="39"/>
      <c r="AR97" s="34"/>
      <c r="AS97" s="34"/>
      <c r="AT97" s="39"/>
      <c r="AU97" s="34"/>
      <c r="AV97" s="34"/>
      <c r="AW97" s="39"/>
      <c r="AX97" s="40"/>
      <c r="AY97" s="40"/>
      <c r="AZ97" s="40"/>
      <c r="BA97" s="40"/>
      <c r="BB97" s="39"/>
      <c r="BC97" s="39"/>
      <c r="BD97" s="39"/>
      <c r="BE97" s="39"/>
      <c r="BF97" s="39"/>
    </row>
    <row r="98" spans="1:58" ht="16.2">
      <c r="A98" s="72" t="s">
        <v>67</v>
      </c>
      <c r="B98" s="41"/>
      <c r="C98" s="41"/>
      <c r="D98" s="42">
        <v>1</v>
      </c>
      <c r="E98" s="46">
        <v>1</v>
      </c>
      <c r="F98" s="46">
        <v>0</v>
      </c>
      <c r="G98" s="44" t="s">
        <v>21</v>
      </c>
      <c r="H98" s="46">
        <v>1</v>
      </c>
      <c r="I98" s="44"/>
      <c r="J98" s="44"/>
      <c r="K98" s="45" t="s">
        <v>25</v>
      </c>
      <c r="L98" s="44"/>
      <c r="M98" s="44"/>
      <c r="N98" s="44"/>
      <c r="O98" s="44"/>
      <c r="P98" s="44"/>
      <c r="Q98" s="44"/>
      <c r="R98" s="44"/>
      <c r="S98" s="44"/>
      <c r="T98" s="44"/>
      <c r="U98" s="44"/>
      <c r="V98" s="44"/>
      <c r="W98" s="44"/>
      <c r="X98" s="44"/>
      <c r="AD98" s="39"/>
      <c r="AE98" s="39"/>
      <c r="AF98" s="39"/>
      <c r="AG98" s="39"/>
      <c r="AH98" s="39"/>
      <c r="AI98" s="39"/>
      <c r="AJ98" s="39"/>
      <c r="AK98" s="39"/>
      <c r="AL98" s="39"/>
      <c r="AM98" s="39"/>
      <c r="AN98" s="39"/>
      <c r="AO98" s="39"/>
      <c r="AP98" s="39"/>
      <c r="AQ98" s="39"/>
      <c r="AR98" s="34"/>
      <c r="AS98" s="34"/>
      <c r="AT98" s="39"/>
      <c r="AU98" s="34"/>
      <c r="AV98" s="34"/>
      <c r="AW98" s="39"/>
      <c r="AX98" s="40"/>
      <c r="AY98" s="40"/>
      <c r="AZ98" s="40"/>
      <c r="BA98" s="40"/>
      <c r="BB98" s="39"/>
      <c r="BC98" s="39"/>
      <c r="BD98" s="39"/>
      <c r="BE98" s="39"/>
      <c r="BF98" s="39"/>
    </row>
    <row r="99" spans="1:58" ht="16.2">
      <c r="A99" s="72" t="s">
        <v>68</v>
      </c>
      <c r="B99" s="41"/>
      <c r="C99" s="41"/>
      <c r="D99" s="42">
        <v>2</v>
      </c>
      <c r="E99" s="46">
        <v>2</v>
      </c>
      <c r="F99" s="46">
        <v>1</v>
      </c>
      <c r="G99" s="44"/>
      <c r="H99" s="46">
        <v>2</v>
      </c>
      <c r="I99" s="44"/>
      <c r="J99" s="44"/>
      <c r="K99" s="45" t="s">
        <v>26</v>
      </c>
      <c r="L99" s="44"/>
      <c r="M99" s="44"/>
      <c r="N99" s="44"/>
      <c r="O99" s="44"/>
      <c r="P99" s="44"/>
      <c r="Q99" s="44"/>
      <c r="R99" s="44"/>
      <c r="S99" s="44"/>
      <c r="T99" s="44"/>
      <c r="U99" s="44"/>
      <c r="V99" s="44"/>
      <c r="W99" s="44"/>
      <c r="X99" s="44"/>
      <c r="AD99" s="39"/>
      <c r="AE99" s="39"/>
      <c r="AF99" s="39"/>
      <c r="AG99" s="39"/>
      <c r="AH99" s="39"/>
      <c r="AI99" s="39"/>
      <c r="AJ99" s="39"/>
      <c r="AK99" s="39"/>
      <c r="AL99" s="39"/>
      <c r="AM99" s="39"/>
      <c r="AN99" s="39"/>
      <c r="AO99" s="39"/>
      <c r="AP99" s="39"/>
      <c r="AQ99" s="39"/>
      <c r="AR99" s="34"/>
      <c r="AS99" s="34"/>
      <c r="AT99" s="39"/>
      <c r="AU99" s="34"/>
      <c r="AV99" s="34"/>
      <c r="AW99" s="39"/>
      <c r="AX99" s="40"/>
      <c r="AY99" s="40"/>
      <c r="AZ99" s="40"/>
      <c r="BA99" s="40"/>
      <c r="BB99" s="39"/>
      <c r="BC99" s="39"/>
      <c r="BD99" s="39"/>
      <c r="BE99" s="39"/>
      <c r="BF99" s="39"/>
    </row>
    <row r="100" spans="1:58" ht="16.2">
      <c r="A100" s="72" t="s">
        <v>69</v>
      </c>
      <c r="B100" s="41"/>
      <c r="C100" s="41"/>
      <c r="D100" s="42">
        <v>3</v>
      </c>
      <c r="E100" s="46">
        <v>3</v>
      </c>
      <c r="F100" s="46">
        <v>2</v>
      </c>
      <c r="G100" s="44"/>
      <c r="H100" s="46">
        <v>3</v>
      </c>
      <c r="I100" s="44"/>
      <c r="J100" s="44"/>
      <c r="K100" s="45"/>
      <c r="L100" s="44"/>
      <c r="M100" s="44"/>
      <c r="N100" s="44"/>
      <c r="O100" s="44"/>
      <c r="P100" s="44"/>
      <c r="Q100" s="44"/>
      <c r="R100" s="44"/>
      <c r="S100" s="44"/>
      <c r="T100" s="44"/>
      <c r="U100" s="44"/>
      <c r="V100" s="44"/>
      <c r="W100" s="44"/>
      <c r="X100" s="44"/>
      <c r="AD100" s="39"/>
      <c r="AE100" s="39"/>
      <c r="AF100" s="39"/>
      <c r="AG100" s="39"/>
      <c r="AH100" s="39"/>
      <c r="AI100" s="39"/>
      <c r="AJ100" s="39"/>
      <c r="AK100" s="39"/>
      <c r="AL100" s="39"/>
      <c r="AM100" s="39"/>
      <c r="AN100" s="39"/>
      <c r="AO100" s="39"/>
      <c r="AP100" s="39"/>
      <c r="AQ100" s="39"/>
      <c r="AR100" s="34"/>
      <c r="AS100" s="34"/>
      <c r="AT100" s="39"/>
      <c r="AU100" s="34"/>
      <c r="AV100" s="34"/>
      <c r="AW100" s="39"/>
      <c r="AX100" s="40"/>
      <c r="AY100" s="40"/>
      <c r="AZ100" s="40"/>
      <c r="BA100" s="40"/>
      <c r="BB100" s="39"/>
      <c r="BC100" s="39"/>
      <c r="BD100" s="39"/>
      <c r="BE100" s="39"/>
      <c r="BF100" s="39"/>
    </row>
    <row r="101" spans="1:58" ht="16.2">
      <c r="A101" s="72" t="s">
        <v>70</v>
      </c>
      <c r="B101" s="41"/>
      <c r="C101" s="41"/>
      <c r="D101" s="42">
        <v>4</v>
      </c>
      <c r="E101" s="46">
        <v>4</v>
      </c>
      <c r="F101" s="44"/>
      <c r="G101" s="44"/>
      <c r="H101" s="46">
        <v>4</v>
      </c>
      <c r="I101" s="44"/>
      <c r="J101" s="44"/>
      <c r="K101" s="44"/>
      <c r="L101" s="44"/>
      <c r="M101" s="44"/>
      <c r="N101" s="44"/>
      <c r="O101" s="44"/>
      <c r="P101" s="44"/>
      <c r="Q101" s="44"/>
      <c r="R101" s="44"/>
      <c r="S101" s="44"/>
      <c r="T101" s="44"/>
      <c r="U101" s="44"/>
      <c r="V101" s="44"/>
      <c r="W101" s="44"/>
      <c r="X101" s="44"/>
      <c r="AD101" s="39"/>
      <c r="AE101" s="39"/>
      <c r="AF101" s="39"/>
      <c r="AG101" s="39"/>
      <c r="AH101" s="39"/>
      <c r="AI101" s="39"/>
      <c r="AJ101" s="39"/>
      <c r="AK101" s="39"/>
      <c r="AL101" s="39"/>
      <c r="AM101" s="39"/>
      <c r="AN101" s="39"/>
      <c r="AO101" s="39"/>
      <c r="AP101" s="39"/>
      <c r="AQ101" s="39"/>
      <c r="AR101" s="34"/>
      <c r="AS101" s="34"/>
      <c r="AT101" s="39"/>
      <c r="AU101" s="34"/>
      <c r="AV101" s="34"/>
      <c r="AW101" s="39"/>
      <c r="AX101" s="40"/>
      <c r="AY101" s="40"/>
      <c r="AZ101" s="40"/>
      <c r="BA101" s="40"/>
      <c r="BB101" s="39"/>
      <c r="BC101" s="39"/>
      <c r="BD101" s="39"/>
      <c r="BE101" s="39"/>
      <c r="BF101" s="39"/>
    </row>
    <row r="102" spans="1:58" ht="16.2">
      <c r="A102" s="72" t="s">
        <v>71</v>
      </c>
      <c r="B102" s="41"/>
      <c r="C102" s="41"/>
      <c r="D102" s="42">
        <v>5</v>
      </c>
      <c r="E102" s="46">
        <v>5</v>
      </c>
      <c r="F102" s="44"/>
      <c r="G102" s="44"/>
      <c r="H102" s="46">
        <v>5</v>
      </c>
      <c r="I102" s="44"/>
      <c r="J102" s="44"/>
      <c r="K102" s="44"/>
      <c r="L102" s="44"/>
      <c r="M102" s="44"/>
      <c r="N102" s="44"/>
      <c r="O102" s="44"/>
      <c r="P102" s="44"/>
      <c r="Q102" s="44"/>
      <c r="R102" s="44"/>
      <c r="S102" s="44"/>
      <c r="T102" s="44"/>
      <c r="U102" s="44"/>
      <c r="V102" s="44"/>
      <c r="W102" s="44"/>
      <c r="X102" s="44"/>
      <c r="AD102" s="39"/>
      <c r="AE102" s="39"/>
      <c r="AF102" s="39"/>
      <c r="AG102" s="39"/>
      <c r="AH102" s="39"/>
      <c r="AI102" s="39"/>
      <c r="AJ102" s="39"/>
      <c r="AK102" s="39"/>
      <c r="AL102" s="39"/>
      <c r="AM102" s="39"/>
      <c r="AN102" s="39"/>
      <c r="AO102" s="39"/>
      <c r="AP102" s="39"/>
      <c r="AQ102" s="39"/>
      <c r="AR102" s="34"/>
      <c r="AS102" s="34"/>
      <c r="AT102" s="39"/>
      <c r="AU102" s="34"/>
      <c r="AV102" s="34"/>
      <c r="AW102" s="39"/>
      <c r="AX102" s="40"/>
      <c r="AY102" s="40"/>
      <c r="AZ102" s="40"/>
      <c r="BA102" s="40"/>
      <c r="BB102" s="39"/>
      <c r="BC102" s="39"/>
      <c r="BD102" s="39"/>
      <c r="BE102" s="39"/>
      <c r="BF102" s="39"/>
    </row>
    <row r="103" spans="1:58" ht="16.2">
      <c r="A103" s="72" t="s">
        <v>72</v>
      </c>
      <c r="B103" s="41"/>
      <c r="C103" s="41"/>
      <c r="D103" s="42">
        <v>6</v>
      </c>
      <c r="E103" s="46">
        <v>6</v>
      </c>
      <c r="F103" s="44"/>
      <c r="G103" s="44"/>
      <c r="H103" s="46">
        <v>6</v>
      </c>
      <c r="I103" s="44"/>
      <c r="J103" s="44"/>
      <c r="K103" s="44"/>
      <c r="L103" s="44"/>
      <c r="M103" s="44"/>
      <c r="N103" s="44"/>
      <c r="O103" s="44"/>
      <c r="P103" s="44"/>
      <c r="Q103" s="44"/>
      <c r="R103" s="44"/>
      <c r="S103" s="44"/>
      <c r="T103" s="44"/>
      <c r="U103" s="44"/>
      <c r="V103" s="44"/>
      <c r="W103" s="44"/>
      <c r="X103" s="44"/>
      <c r="AU103" s="34"/>
      <c r="AV103" s="34"/>
      <c r="AW103" s="39"/>
      <c r="AX103" s="40"/>
      <c r="AY103" s="40"/>
      <c r="AZ103" s="40"/>
      <c r="BA103" s="40"/>
      <c r="BB103" s="39"/>
      <c r="BC103" s="39"/>
      <c r="BD103" s="39"/>
      <c r="BE103" s="39"/>
      <c r="BF103" s="39"/>
    </row>
    <row r="104" spans="1:58" ht="16.2">
      <c r="A104" s="72" t="s">
        <v>73</v>
      </c>
      <c r="B104" s="41"/>
      <c r="C104" s="41"/>
      <c r="D104" s="42">
        <v>7</v>
      </c>
      <c r="E104" s="46">
        <v>7</v>
      </c>
      <c r="F104" s="44"/>
      <c r="G104" s="44"/>
      <c r="H104" s="46">
        <v>7</v>
      </c>
      <c r="I104" s="44"/>
      <c r="J104" s="44"/>
      <c r="K104" s="44"/>
      <c r="L104" s="44"/>
      <c r="M104" s="44"/>
      <c r="N104" s="44"/>
      <c r="O104" s="44"/>
      <c r="P104" s="44"/>
      <c r="Q104" s="44"/>
      <c r="R104" s="44"/>
      <c r="S104" s="44"/>
      <c r="T104" s="44"/>
      <c r="U104" s="44"/>
      <c r="V104" s="44"/>
      <c r="W104" s="44"/>
      <c r="X104" s="44"/>
      <c r="AU104" s="34"/>
      <c r="AV104" s="34"/>
      <c r="AW104" s="39"/>
      <c r="AX104" s="40"/>
      <c r="AY104" s="40"/>
      <c r="AZ104" s="40"/>
      <c r="BA104" s="40"/>
      <c r="BB104" s="39"/>
      <c r="BC104" s="39"/>
      <c r="BD104" s="39"/>
      <c r="BE104" s="39"/>
      <c r="BF104" s="39"/>
    </row>
    <row r="105" spans="1:58" ht="16.2">
      <c r="A105" s="72" t="s">
        <v>74</v>
      </c>
      <c r="B105" s="41"/>
      <c r="C105" s="41"/>
      <c r="D105" s="42">
        <v>8</v>
      </c>
      <c r="E105" s="46">
        <v>8</v>
      </c>
      <c r="F105" s="44"/>
      <c r="G105" s="44"/>
      <c r="H105" s="46">
        <v>8</v>
      </c>
      <c r="I105" s="44"/>
      <c r="J105" s="44"/>
      <c r="K105" s="44"/>
      <c r="L105" s="44"/>
      <c r="M105" s="44"/>
      <c r="N105" s="44"/>
      <c r="O105" s="44"/>
      <c r="P105" s="44"/>
      <c r="Q105" s="44"/>
      <c r="R105" s="44"/>
      <c r="S105" s="44"/>
      <c r="T105" s="44"/>
      <c r="U105" s="44"/>
      <c r="V105" s="44"/>
      <c r="W105" s="44"/>
      <c r="X105" s="44"/>
      <c r="AU105" s="34"/>
      <c r="AV105" s="34"/>
      <c r="AW105" s="39"/>
      <c r="AX105" s="40"/>
      <c r="AY105" s="40"/>
      <c r="AZ105" s="40"/>
      <c r="BA105" s="40"/>
      <c r="BB105" s="39"/>
      <c r="BC105" s="39"/>
      <c r="BD105" s="39"/>
      <c r="BE105" s="39"/>
      <c r="BF105" s="39"/>
    </row>
    <row r="106" spans="1:58" ht="16.2">
      <c r="A106" s="73" t="s">
        <v>75</v>
      </c>
      <c r="B106" s="41"/>
      <c r="C106" s="41"/>
      <c r="D106" s="42">
        <v>9</v>
      </c>
      <c r="E106" s="46">
        <v>9</v>
      </c>
      <c r="F106" s="44"/>
      <c r="G106" s="44"/>
      <c r="H106" s="46">
        <v>9</v>
      </c>
      <c r="I106" s="44"/>
      <c r="J106" s="44"/>
      <c r="K106" s="44"/>
      <c r="L106" s="44"/>
      <c r="M106" s="44"/>
      <c r="N106" s="44"/>
      <c r="O106" s="44"/>
      <c r="P106" s="44"/>
      <c r="Q106" s="44"/>
      <c r="R106" s="44"/>
      <c r="S106" s="44"/>
      <c r="T106" s="44"/>
      <c r="U106" s="44"/>
      <c r="V106" s="44"/>
      <c r="W106" s="44"/>
      <c r="X106" s="44"/>
      <c r="AU106" s="34"/>
      <c r="AV106" s="34"/>
      <c r="AW106" s="39"/>
      <c r="AX106" s="40"/>
      <c r="AY106" s="40"/>
      <c r="AZ106" s="40"/>
      <c r="BA106" s="40"/>
      <c r="BB106" s="39"/>
      <c r="BC106" s="39"/>
      <c r="BD106" s="39"/>
      <c r="BE106" s="39"/>
      <c r="BF106" s="39"/>
    </row>
    <row r="107" spans="1:58">
      <c r="A107" s="73" t="s">
        <v>76</v>
      </c>
      <c r="B107" s="41"/>
      <c r="C107" s="41"/>
      <c r="D107" s="42">
        <v>10</v>
      </c>
      <c r="E107" s="46">
        <v>10</v>
      </c>
      <c r="F107" s="44"/>
      <c r="G107" s="44"/>
      <c r="H107" s="46">
        <v>10</v>
      </c>
      <c r="I107" s="44"/>
      <c r="J107" s="44"/>
      <c r="K107" s="44"/>
      <c r="L107" s="44"/>
      <c r="M107" s="44"/>
      <c r="N107" s="44"/>
      <c r="O107" s="44"/>
      <c r="P107" s="44"/>
      <c r="Q107" s="44"/>
      <c r="R107" s="44"/>
      <c r="S107" s="44"/>
      <c r="T107" s="44"/>
      <c r="U107" s="44"/>
      <c r="V107" s="44"/>
      <c r="W107" s="44"/>
      <c r="X107" s="44"/>
      <c r="AP107" s="2"/>
      <c r="AQ107" s="2"/>
      <c r="AR107" s="2"/>
      <c r="AS107" s="2"/>
      <c r="AT107" s="2"/>
    </row>
    <row r="108" spans="1:58">
      <c r="A108" s="41"/>
      <c r="B108" s="41"/>
      <c r="C108" s="41"/>
      <c r="D108" s="42">
        <v>11</v>
      </c>
      <c r="E108" s="46">
        <v>11</v>
      </c>
      <c r="F108" s="44"/>
      <c r="G108" s="44"/>
      <c r="H108" s="44"/>
      <c r="I108" s="44"/>
      <c r="J108" s="44"/>
      <c r="K108" s="44"/>
      <c r="L108" s="44"/>
      <c r="M108" s="44"/>
      <c r="N108" s="44"/>
      <c r="O108" s="44"/>
      <c r="P108" s="44"/>
      <c r="Q108" s="44"/>
      <c r="R108" s="44"/>
      <c r="S108" s="44"/>
      <c r="T108" s="44"/>
      <c r="U108" s="44"/>
      <c r="V108" s="44"/>
      <c r="W108" s="44"/>
      <c r="X108" s="44"/>
      <c r="AP108" s="2"/>
      <c r="AQ108" s="2"/>
      <c r="AR108" s="2"/>
      <c r="AS108" s="2"/>
      <c r="AT108" s="2"/>
    </row>
    <row r="109" spans="1:58">
      <c r="A109" s="41"/>
      <c r="B109" s="41"/>
      <c r="C109" s="41"/>
      <c r="D109" s="42">
        <v>12</v>
      </c>
      <c r="E109" s="46">
        <v>12</v>
      </c>
      <c r="F109" s="44"/>
      <c r="G109" s="44"/>
      <c r="H109" s="44"/>
      <c r="I109" s="44"/>
      <c r="J109" s="44"/>
      <c r="K109" s="44"/>
      <c r="L109" s="44"/>
      <c r="M109" s="44"/>
      <c r="N109" s="44"/>
      <c r="O109" s="44"/>
      <c r="P109" s="44"/>
      <c r="Q109" s="44"/>
      <c r="R109" s="44"/>
      <c r="S109" s="44"/>
      <c r="T109" s="44"/>
      <c r="U109" s="44"/>
      <c r="V109" s="44"/>
      <c r="W109" s="44"/>
      <c r="X109" s="44"/>
      <c r="AP109" s="2"/>
      <c r="AQ109" s="2"/>
      <c r="AR109" s="2"/>
      <c r="AS109" s="2"/>
      <c r="AT109" s="2"/>
    </row>
    <row r="110" spans="1:58">
      <c r="A110" s="41"/>
      <c r="B110" s="41"/>
      <c r="C110" s="41"/>
      <c r="D110" s="47"/>
      <c r="E110" s="46">
        <v>13</v>
      </c>
      <c r="F110" s="44"/>
      <c r="G110" s="44"/>
      <c r="H110" s="44"/>
      <c r="I110" s="44"/>
      <c r="J110" s="44"/>
      <c r="K110" s="44"/>
      <c r="L110" s="44"/>
      <c r="M110" s="44"/>
      <c r="N110" s="44"/>
      <c r="O110" s="44"/>
      <c r="P110" s="44"/>
      <c r="Q110" s="44"/>
      <c r="R110" s="44"/>
      <c r="S110" s="44"/>
      <c r="T110" s="44"/>
      <c r="U110" s="44"/>
      <c r="V110" s="44"/>
      <c r="W110" s="44"/>
      <c r="X110" s="44"/>
      <c r="AP110" s="2"/>
      <c r="AQ110" s="2"/>
      <c r="AR110" s="2"/>
      <c r="AS110" s="2"/>
      <c r="AT110" s="2"/>
    </row>
    <row r="111" spans="1:58">
      <c r="A111" s="41"/>
      <c r="B111" s="41"/>
      <c r="C111" s="41"/>
      <c r="D111" s="47"/>
      <c r="E111" s="46">
        <v>14</v>
      </c>
      <c r="F111" s="44"/>
      <c r="G111" s="44"/>
      <c r="H111" s="44"/>
      <c r="I111" s="44"/>
      <c r="J111" s="44"/>
      <c r="K111" s="44"/>
      <c r="L111" s="44"/>
      <c r="M111" s="44"/>
      <c r="N111" s="44"/>
      <c r="O111" s="44"/>
      <c r="P111" s="44"/>
      <c r="Q111" s="44"/>
      <c r="R111" s="44"/>
      <c r="S111" s="44"/>
      <c r="T111" s="44"/>
      <c r="U111" s="44"/>
      <c r="V111" s="44"/>
      <c r="W111" s="44"/>
      <c r="X111" s="44"/>
      <c r="AP111" s="2"/>
      <c r="AQ111" s="2"/>
      <c r="AR111" s="2"/>
      <c r="AS111" s="2"/>
      <c r="AT111" s="2"/>
      <c r="AU111" s="2"/>
      <c r="AV111" s="2"/>
      <c r="AW111" s="2"/>
      <c r="AX111" s="2"/>
      <c r="AY111" s="2"/>
      <c r="AZ111" s="2"/>
      <c r="BA111" s="2"/>
    </row>
    <row r="112" spans="1:58">
      <c r="A112" s="41"/>
      <c r="B112" s="41"/>
      <c r="C112" s="41"/>
      <c r="D112" s="47"/>
      <c r="E112" s="46">
        <v>15</v>
      </c>
      <c r="F112" s="44"/>
      <c r="G112" s="44"/>
      <c r="H112" s="44"/>
      <c r="I112" s="44"/>
      <c r="J112" s="44"/>
      <c r="K112" s="44"/>
      <c r="L112" s="44"/>
      <c r="M112" s="44"/>
      <c r="N112" s="44"/>
      <c r="O112" s="44"/>
      <c r="P112" s="44"/>
      <c r="Q112" s="44"/>
      <c r="R112" s="44"/>
      <c r="S112" s="44"/>
      <c r="T112" s="44"/>
      <c r="U112" s="44"/>
      <c r="V112" s="44"/>
      <c r="W112" s="44"/>
      <c r="X112" s="44"/>
      <c r="AP112" s="2"/>
      <c r="AQ112" s="2"/>
      <c r="AR112" s="2"/>
      <c r="AS112" s="2"/>
      <c r="AT112" s="2"/>
      <c r="AU112" s="2"/>
      <c r="AV112" s="2"/>
      <c r="AW112" s="2"/>
      <c r="AX112" s="2"/>
      <c r="AY112" s="2"/>
      <c r="AZ112" s="2"/>
      <c r="BA112" s="2"/>
    </row>
    <row r="113" spans="4:53">
      <c r="D113" s="44"/>
      <c r="E113" s="46">
        <v>16</v>
      </c>
      <c r="F113" s="44"/>
      <c r="G113" s="44"/>
      <c r="H113" s="44"/>
      <c r="I113" s="44"/>
      <c r="J113" s="44"/>
      <c r="K113" s="44"/>
      <c r="L113" s="44"/>
      <c r="M113" s="44"/>
      <c r="N113" s="44"/>
      <c r="O113" s="44"/>
      <c r="P113" s="44"/>
      <c r="Q113" s="44"/>
      <c r="R113" s="44"/>
      <c r="S113" s="44"/>
      <c r="T113" s="44"/>
      <c r="U113" s="44"/>
      <c r="V113" s="44"/>
      <c r="W113" s="44"/>
      <c r="X113" s="44"/>
      <c r="AU113" s="2"/>
      <c r="AV113" s="2"/>
      <c r="AW113" s="2"/>
      <c r="AX113" s="2"/>
      <c r="AY113" s="2"/>
      <c r="AZ113" s="2"/>
      <c r="BA113" s="2"/>
    </row>
    <row r="114" spans="4:53">
      <c r="D114" s="44"/>
      <c r="E114" s="46">
        <v>17</v>
      </c>
      <c r="F114" s="44"/>
      <c r="G114" s="44"/>
      <c r="H114" s="44"/>
      <c r="I114" s="44"/>
      <c r="J114" s="44"/>
      <c r="K114" s="44"/>
      <c r="L114" s="44"/>
      <c r="M114" s="44"/>
      <c r="N114" s="44"/>
      <c r="O114" s="44"/>
      <c r="P114" s="44"/>
      <c r="Q114" s="44"/>
      <c r="R114" s="44"/>
      <c r="S114" s="44"/>
      <c r="T114" s="44"/>
      <c r="U114" s="44"/>
      <c r="V114" s="44"/>
      <c r="W114" s="44"/>
      <c r="X114" s="44"/>
      <c r="AU114" s="2"/>
      <c r="AV114" s="2"/>
      <c r="AW114" s="2"/>
      <c r="AX114" s="2"/>
      <c r="AY114" s="2"/>
      <c r="AZ114" s="2"/>
      <c r="BA114" s="2"/>
    </row>
    <row r="115" spans="4:53">
      <c r="D115" s="44"/>
      <c r="E115" s="46">
        <v>18</v>
      </c>
      <c r="F115" s="44"/>
      <c r="G115" s="44"/>
      <c r="H115" s="44"/>
      <c r="I115" s="44"/>
      <c r="J115" s="44"/>
      <c r="K115" s="44"/>
      <c r="L115" s="44"/>
      <c r="M115" s="44"/>
      <c r="N115" s="44"/>
      <c r="O115" s="44"/>
      <c r="P115" s="44"/>
      <c r="Q115" s="44"/>
      <c r="R115" s="44"/>
      <c r="S115" s="44"/>
      <c r="T115" s="44"/>
      <c r="U115" s="44"/>
      <c r="V115" s="44"/>
      <c r="W115" s="44"/>
      <c r="X115" s="44"/>
      <c r="AU115" s="2"/>
      <c r="AV115" s="2"/>
      <c r="AW115" s="2"/>
      <c r="AX115" s="2"/>
      <c r="AY115" s="2"/>
      <c r="AZ115" s="2"/>
      <c r="BA115" s="2"/>
    </row>
    <row r="116" spans="4:53">
      <c r="D116" s="44"/>
      <c r="E116" s="46">
        <v>19</v>
      </c>
      <c r="F116" s="44"/>
      <c r="G116" s="44"/>
      <c r="H116" s="44"/>
      <c r="I116" s="44"/>
      <c r="J116" s="44"/>
      <c r="K116" s="44"/>
      <c r="L116" s="44"/>
      <c r="M116" s="44"/>
      <c r="N116" s="44"/>
      <c r="O116" s="44"/>
      <c r="P116" s="44"/>
      <c r="Q116" s="44"/>
      <c r="R116" s="44"/>
      <c r="S116" s="44"/>
      <c r="T116" s="44"/>
      <c r="U116" s="44"/>
      <c r="V116" s="44"/>
      <c r="W116" s="44"/>
      <c r="X116" s="44"/>
      <c r="AU116" s="2"/>
      <c r="AV116" s="2"/>
      <c r="AW116" s="2"/>
      <c r="AX116" s="2"/>
      <c r="AY116" s="2"/>
      <c r="AZ116" s="2"/>
      <c r="BA116" s="2"/>
    </row>
    <row r="117" spans="4:53">
      <c r="D117" s="44"/>
      <c r="E117" s="46">
        <v>20</v>
      </c>
      <c r="F117" s="44"/>
      <c r="G117" s="44"/>
      <c r="H117" s="44"/>
      <c r="I117" s="44"/>
      <c r="J117" s="44"/>
      <c r="K117" s="44"/>
      <c r="L117" s="44"/>
      <c r="M117" s="44"/>
      <c r="N117" s="44"/>
      <c r="O117" s="44"/>
      <c r="P117" s="44"/>
      <c r="Q117" s="44"/>
      <c r="R117" s="44"/>
      <c r="S117" s="44"/>
      <c r="T117" s="44"/>
      <c r="U117" s="44"/>
      <c r="V117" s="44"/>
      <c r="W117" s="44"/>
      <c r="X117" s="44"/>
    </row>
    <row r="118" spans="4:53">
      <c r="D118" s="44"/>
      <c r="E118" s="46">
        <v>21</v>
      </c>
      <c r="F118" s="44"/>
      <c r="G118" s="44"/>
      <c r="H118" s="44"/>
      <c r="I118" s="44"/>
      <c r="J118" s="44"/>
      <c r="K118" s="44"/>
      <c r="L118" s="44"/>
      <c r="M118" s="44"/>
      <c r="N118" s="44"/>
      <c r="O118" s="44"/>
      <c r="P118" s="44"/>
      <c r="Q118" s="44"/>
      <c r="R118" s="44"/>
      <c r="S118" s="44"/>
      <c r="T118" s="44"/>
      <c r="U118" s="44"/>
      <c r="V118" s="44"/>
      <c r="W118" s="44"/>
      <c r="X118" s="44"/>
    </row>
    <row r="119" spans="4:53">
      <c r="D119" s="44"/>
      <c r="E119" s="46">
        <v>22</v>
      </c>
      <c r="F119" s="44"/>
      <c r="G119" s="44"/>
      <c r="H119" s="44"/>
      <c r="I119" s="44"/>
      <c r="J119" s="44"/>
      <c r="K119" s="44"/>
      <c r="L119" s="44"/>
      <c r="M119" s="44"/>
      <c r="N119" s="44"/>
      <c r="O119" s="44"/>
      <c r="P119" s="44"/>
      <c r="Q119" s="44"/>
      <c r="R119" s="44"/>
      <c r="S119" s="44"/>
      <c r="T119" s="44"/>
      <c r="U119" s="44"/>
      <c r="V119" s="44"/>
      <c r="W119" s="44"/>
      <c r="X119" s="44"/>
    </row>
    <row r="120" spans="4:53">
      <c r="D120" s="44"/>
      <c r="E120" s="46">
        <v>23</v>
      </c>
      <c r="F120" s="44"/>
      <c r="G120" s="44"/>
      <c r="H120" s="44"/>
      <c r="I120" s="44"/>
      <c r="J120" s="44"/>
      <c r="K120" s="44"/>
      <c r="L120" s="44"/>
      <c r="M120" s="44"/>
      <c r="N120" s="44"/>
      <c r="O120" s="44"/>
      <c r="P120" s="44"/>
      <c r="Q120" s="44"/>
      <c r="R120" s="44"/>
      <c r="S120" s="44"/>
      <c r="T120" s="44"/>
      <c r="U120" s="44"/>
      <c r="V120" s="44"/>
      <c r="W120" s="44"/>
      <c r="X120" s="44"/>
    </row>
    <row r="121" spans="4:53">
      <c r="D121" s="44"/>
      <c r="E121" s="46">
        <v>24</v>
      </c>
      <c r="F121" s="44"/>
      <c r="G121" s="44"/>
      <c r="H121" s="44"/>
      <c r="I121" s="44"/>
      <c r="J121" s="44"/>
      <c r="K121" s="44"/>
      <c r="L121" s="44"/>
      <c r="M121" s="44"/>
      <c r="N121" s="44"/>
      <c r="O121" s="44"/>
      <c r="P121" s="44"/>
      <c r="Q121" s="44"/>
      <c r="R121" s="44"/>
      <c r="S121" s="44"/>
      <c r="T121" s="44"/>
      <c r="U121" s="44"/>
      <c r="V121" s="44"/>
      <c r="W121" s="44"/>
      <c r="X121" s="44"/>
    </row>
    <row r="122" spans="4:53">
      <c r="D122" s="44"/>
      <c r="E122" s="46">
        <v>25</v>
      </c>
      <c r="F122" s="44"/>
      <c r="G122" s="44"/>
      <c r="H122" s="44"/>
      <c r="I122" s="44"/>
      <c r="J122" s="44"/>
      <c r="K122" s="44"/>
      <c r="L122" s="44"/>
      <c r="M122" s="44"/>
      <c r="N122" s="44"/>
      <c r="O122" s="44"/>
      <c r="P122" s="44"/>
      <c r="Q122" s="44"/>
      <c r="R122" s="44"/>
      <c r="S122" s="44"/>
      <c r="T122" s="44"/>
      <c r="U122" s="44"/>
      <c r="V122" s="44"/>
      <c r="W122" s="44"/>
      <c r="X122" s="44"/>
    </row>
    <row r="123" spans="4:53">
      <c r="D123" s="44"/>
      <c r="E123" s="46">
        <v>26</v>
      </c>
      <c r="F123" s="44"/>
      <c r="G123" s="44"/>
      <c r="H123" s="44"/>
      <c r="I123" s="44"/>
      <c r="J123" s="44"/>
      <c r="K123" s="44"/>
      <c r="L123" s="44"/>
      <c r="M123" s="44"/>
      <c r="N123" s="44"/>
      <c r="O123" s="44"/>
      <c r="P123" s="44"/>
      <c r="Q123" s="44"/>
      <c r="R123" s="44"/>
      <c r="S123" s="44"/>
      <c r="T123" s="44"/>
      <c r="U123" s="44"/>
      <c r="V123" s="44"/>
      <c r="W123" s="44"/>
      <c r="X123" s="44"/>
    </row>
    <row r="124" spans="4:53">
      <c r="D124" s="44"/>
      <c r="E124" s="46">
        <v>27</v>
      </c>
      <c r="F124" s="44"/>
      <c r="G124" s="44"/>
      <c r="H124" s="44"/>
      <c r="I124" s="44"/>
      <c r="J124" s="44"/>
      <c r="K124" s="44"/>
      <c r="L124" s="44"/>
      <c r="M124" s="44"/>
      <c r="N124" s="44"/>
      <c r="O124" s="44"/>
      <c r="P124" s="44"/>
      <c r="Q124" s="44"/>
      <c r="R124" s="44"/>
      <c r="S124" s="44"/>
      <c r="T124" s="44"/>
      <c r="U124" s="44"/>
      <c r="V124" s="44"/>
      <c r="W124" s="44"/>
      <c r="X124" s="44"/>
    </row>
    <row r="125" spans="4:53">
      <c r="D125" s="44"/>
      <c r="E125" s="46">
        <v>28</v>
      </c>
      <c r="F125" s="44"/>
      <c r="G125" s="44"/>
      <c r="H125" s="44"/>
      <c r="I125" s="44"/>
      <c r="J125" s="44"/>
      <c r="K125" s="44"/>
      <c r="L125" s="44"/>
      <c r="M125" s="44"/>
      <c r="N125" s="44"/>
      <c r="O125" s="44"/>
      <c r="P125" s="44"/>
      <c r="Q125" s="44"/>
      <c r="R125" s="44"/>
      <c r="S125" s="44"/>
      <c r="T125" s="44"/>
      <c r="U125" s="44"/>
      <c r="V125" s="44"/>
      <c r="W125" s="44"/>
      <c r="X125" s="44"/>
    </row>
    <row r="126" spans="4:53">
      <c r="D126" s="44"/>
      <c r="E126" s="46">
        <v>29</v>
      </c>
      <c r="F126" s="44"/>
      <c r="G126" s="44"/>
      <c r="H126" s="44"/>
      <c r="I126" s="44"/>
      <c r="J126" s="44"/>
      <c r="K126" s="44"/>
      <c r="L126" s="44"/>
      <c r="M126" s="44"/>
      <c r="N126" s="44"/>
      <c r="O126" s="44"/>
      <c r="P126" s="44"/>
      <c r="Q126" s="44"/>
      <c r="R126" s="44"/>
      <c r="S126" s="44"/>
      <c r="T126" s="44"/>
      <c r="U126" s="44"/>
      <c r="V126" s="44"/>
      <c r="W126" s="44"/>
      <c r="X126" s="44"/>
    </row>
    <row r="127" spans="4:53">
      <c r="D127" s="44"/>
      <c r="E127" s="46">
        <v>30</v>
      </c>
      <c r="F127" s="44"/>
      <c r="G127" s="44"/>
      <c r="H127" s="44"/>
      <c r="I127" s="44"/>
      <c r="J127" s="44"/>
      <c r="K127" s="44"/>
      <c r="L127" s="44"/>
      <c r="M127" s="44"/>
      <c r="N127" s="44"/>
      <c r="O127" s="44"/>
      <c r="P127" s="44"/>
      <c r="Q127" s="44"/>
      <c r="R127" s="44"/>
      <c r="S127" s="44"/>
      <c r="T127" s="44"/>
      <c r="U127" s="44"/>
      <c r="V127" s="44"/>
      <c r="W127" s="44"/>
      <c r="X127" s="44"/>
    </row>
    <row r="128" spans="4:53">
      <c r="D128" s="44"/>
      <c r="E128" s="46">
        <v>31</v>
      </c>
      <c r="F128" s="44"/>
      <c r="G128" s="44"/>
      <c r="H128" s="44"/>
      <c r="I128" s="44"/>
      <c r="J128" s="44"/>
      <c r="K128" s="44"/>
      <c r="L128" s="44"/>
      <c r="M128" s="44"/>
      <c r="N128" s="44"/>
      <c r="O128" s="44"/>
      <c r="P128" s="44"/>
      <c r="Q128" s="44"/>
      <c r="R128" s="44"/>
      <c r="S128" s="44"/>
      <c r="T128" s="44"/>
      <c r="U128" s="44"/>
      <c r="V128" s="44"/>
      <c r="W128" s="44"/>
      <c r="X128" s="44"/>
    </row>
    <row r="129" spans="4:24">
      <c r="D129" s="44"/>
      <c r="E129" s="44"/>
      <c r="F129" s="44"/>
      <c r="G129" s="44"/>
      <c r="H129" s="44"/>
      <c r="I129" s="44"/>
      <c r="J129" s="44"/>
      <c r="K129" s="44"/>
      <c r="L129" s="44"/>
      <c r="M129" s="44"/>
      <c r="N129" s="44"/>
      <c r="O129" s="44"/>
      <c r="P129" s="44"/>
      <c r="Q129" s="44"/>
      <c r="R129" s="44"/>
      <c r="S129" s="44"/>
      <c r="T129" s="44"/>
      <c r="U129" s="44"/>
      <c r="V129" s="44"/>
      <c r="W129" s="44"/>
      <c r="X129" s="44"/>
    </row>
    <row r="130" spans="4:24">
      <c r="D130" s="44"/>
      <c r="E130" s="44"/>
      <c r="F130" s="44"/>
      <c r="G130" s="44"/>
      <c r="H130" s="44"/>
      <c r="I130" s="44"/>
      <c r="J130" s="44"/>
      <c r="K130" s="44"/>
      <c r="L130" s="44"/>
      <c r="M130" s="44"/>
      <c r="N130" s="44"/>
      <c r="O130" s="44"/>
      <c r="P130" s="44"/>
      <c r="Q130" s="44"/>
      <c r="R130" s="44"/>
      <c r="S130" s="44"/>
      <c r="T130" s="44"/>
      <c r="U130" s="44"/>
      <c r="V130" s="44"/>
      <c r="W130" s="44"/>
      <c r="X130" s="44"/>
    </row>
    <row r="131" spans="4:24">
      <c r="D131" s="44"/>
      <c r="E131" s="44"/>
      <c r="F131" s="44"/>
      <c r="G131" s="44"/>
      <c r="H131" s="44"/>
      <c r="I131" s="44"/>
      <c r="J131" s="44"/>
      <c r="K131" s="44"/>
      <c r="L131" s="44"/>
      <c r="M131" s="44"/>
      <c r="N131" s="44"/>
      <c r="O131" s="44"/>
      <c r="P131" s="44"/>
      <c r="Q131" s="44"/>
      <c r="R131" s="44"/>
      <c r="S131" s="44"/>
      <c r="T131" s="44"/>
      <c r="U131" s="44"/>
      <c r="V131" s="44"/>
      <c r="W131" s="44"/>
      <c r="X131" s="44"/>
    </row>
  </sheetData>
  <sheetProtection selectLockedCells="1"/>
  <mergeCells count="613">
    <mergeCell ref="H34:U35"/>
    <mergeCell ref="Q37:T38"/>
    <mergeCell ref="R39:S40"/>
    <mergeCell ref="T39:T40"/>
    <mergeCell ref="V39:W40"/>
    <mergeCell ref="X39:X40"/>
    <mergeCell ref="Y39:Z40"/>
    <mergeCell ref="AA39:AA40"/>
    <mergeCell ref="AB39:AC40"/>
    <mergeCell ref="B36:E37"/>
    <mergeCell ref="B38:B39"/>
    <mergeCell ref="C38:I39"/>
    <mergeCell ref="J38:K39"/>
    <mergeCell ref="B40:B41"/>
    <mergeCell ref="C40:I41"/>
    <mergeCell ref="J40:K41"/>
    <mergeCell ref="L38:M39"/>
    <mergeCell ref="L40:M41"/>
    <mergeCell ref="L37:N37"/>
    <mergeCell ref="D1:F1"/>
    <mergeCell ref="L1:N1"/>
    <mergeCell ref="AV3:AW4"/>
    <mergeCell ref="AX3:AY4"/>
    <mergeCell ref="AZ3:BA4"/>
    <mergeCell ref="A2:B3"/>
    <mergeCell ref="C2:D3"/>
    <mergeCell ref="E2:F3"/>
    <mergeCell ref="G2:H3"/>
    <mergeCell ref="I2:J3"/>
    <mergeCell ref="K2:L3"/>
    <mergeCell ref="M2:N3"/>
    <mergeCell ref="O2:P3"/>
    <mergeCell ref="Q2:R3"/>
    <mergeCell ref="AC2:AD3"/>
    <mergeCell ref="U2:V3"/>
    <mergeCell ref="W2:X3"/>
    <mergeCell ref="AA4:AB4"/>
    <mergeCell ref="S2:T3"/>
    <mergeCell ref="BO3:BP4"/>
    <mergeCell ref="A4:B4"/>
    <mergeCell ref="C4:D4"/>
    <mergeCell ref="I4:J4"/>
    <mergeCell ref="K4:L4"/>
    <mergeCell ref="M4:N4"/>
    <mergeCell ref="O4:P4"/>
    <mergeCell ref="Q4:R4"/>
    <mergeCell ref="S4:T4"/>
    <mergeCell ref="BB3:BC4"/>
    <mergeCell ref="BD3:BE4"/>
    <mergeCell ref="BG3:BH4"/>
    <mergeCell ref="BI3:BJ4"/>
    <mergeCell ref="BK3:BL4"/>
    <mergeCell ref="BM3:BN4"/>
    <mergeCell ref="Y2:Z3"/>
    <mergeCell ref="Y4:Z4"/>
    <mergeCell ref="AV1:AW2"/>
    <mergeCell ref="AD1:AG1"/>
    <mergeCell ref="AA2:AB3"/>
    <mergeCell ref="AE4:AF4"/>
    <mergeCell ref="AH4:AI4"/>
    <mergeCell ref="BG1:BH2"/>
    <mergeCell ref="A1:B1"/>
    <mergeCell ref="S6:T6"/>
    <mergeCell ref="Y6:Z6"/>
    <mergeCell ref="AA6:AB6"/>
    <mergeCell ref="AE6:AF6"/>
    <mergeCell ref="AH6:AI6"/>
    <mergeCell ref="A5:B5"/>
    <mergeCell ref="C5:D5"/>
    <mergeCell ref="I5:J5"/>
    <mergeCell ref="K5:L5"/>
    <mergeCell ref="M5:N5"/>
    <mergeCell ref="O5:P5"/>
    <mergeCell ref="A6:B6"/>
    <mergeCell ref="C6:D6"/>
    <mergeCell ref="I6:J6"/>
    <mergeCell ref="K6:L6"/>
    <mergeCell ref="M6:N6"/>
    <mergeCell ref="O6:P6"/>
    <mergeCell ref="Q5:R5"/>
    <mergeCell ref="S5:T5"/>
    <mergeCell ref="Y5:Z5"/>
    <mergeCell ref="AA5:AB5"/>
    <mergeCell ref="AE5:AF5"/>
    <mergeCell ref="BG5:BH6"/>
    <mergeCell ref="AX5:AY6"/>
    <mergeCell ref="AZ5:AZ6"/>
    <mergeCell ref="BA5:BA6"/>
    <mergeCell ref="BB5:BB6"/>
    <mergeCell ref="BC5:BC6"/>
    <mergeCell ref="BD5:BD6"/>
    <mergeCell ref="AH5:AI5"/>
    <mergeCell ref="AV5:AW6"/>
    <mergeCell ref="BN5:BN6"/>
    <mergeCell ref="BO5:BO6"/>
    <mergeCell ref="BP5:BP6"/>
    <mergeCell ref="BI5:BJ6"/>
    <mergeCell ref="BK5:BK6"/>
    <mergeCell ref="BL5:BL6"/>
    <mergeCell ref="BM5:BM6"/>
    <mergeCell ref="Q7:R7"/>
    <mergeCell ref="S7:T7"/>
    <mergeCell ref="Y7:Z7"/>
    <mergeCell ref="AA7:AB7"/>
    <mergeCell ref="AE7:AF7"/>
    <mergeCell ref="BN7:BN8"/>
    <mergeCell ref="BO7:BO8"/>
    <mergeCell ref="BP7:BP8"/>
    <mergeCell ref="BI7:BJ8"/>
    <mergeCell ref="BK7:BK8"/>
    <mergeCell ref="BL7:BL8"/>
    <mergeCell ref="BM7:BM8"/>
    <mergeCell ref="Q6:R6"/>
    <mergeCell ref="BE5:BE6"/>
    <mergeCell ref="Q8:R8"/>
    <mergeCell ref="BE7:BE8"/>
    <mergeCell ref="BG7:BH8"/>
    <mergeCell ref="S8:T8"/>
    <mergeCell ref="Y8:Z8"/>
    <mergeCell ref="AA8:AB8"/>
    <mergeCell ref="AE8:AF8"/>
    <mergeCell ref="AH8:AI8"/>
    <mergeCell ref="A7:B7"/>
    <mergeCell ref="C7:D7"/>
    <mergeCell ref="I7:J7"/>
    <mergeCell ref="K7:L7"/>
    <mergeCell ref="M7:N7"/>
    <mergeCell ref="O7:P7"/>
    <mergeCell ref="A8:B8"/>
    <mergeCell ref="C8:D8"/>
    <mergeCell ref="I8:J8"/>
    <mergeCell ref="K8:L8"/>
    <mergeCell ref="M8:N8"/>
    <mergeCell ref="O8:P8"/>
    <mergeCell ref="AE10:AF10"/>
    <mergeCell ref="AX7:AY8"/>
    <mergeCell ref="AZ7:AZ8"/>
    <mergeCell ref="BA7:BA8"/>
    <mergeCell ref="BB7:BB8"/>
    <mergeCell ref="BC7:BC8"/>
    <mergeCell ref="BD7:BD8"/>
    <mergeCell ref="AH7:AI7"/>
    <mergeCell ref="AV7:AW8"/>
    <mergeCell ref="BK9:BK10"/>
    <mergeCell ref="BL9:BL10"/>
    <mergeCell ref="BM9:BM10"/>
    <mergeCell ref="AH10:AI10"/>
    <mergeCell ref="A9:B9"/>
    <mergeCell ref="C9:D9"/>
    <mergeCell ref="I9:J9"/>
    <mergeCell ref="K9:L9"/>
    <mergeCell ref="M9:N9"/>
    <mergeCell ref="O9:P9"/>
    <mergeCell ref="A10:B10"/>
    <mergeCell ref="C10:D10"/>
    <mergeCell ref="I10:J10"/>
    <mergeCell ref="K10:L10"/>
    <mergeCell ref="M10:N10"/>
    <mergeCell ref="O10:P10"/>
    <mergeCell ref="Q9:R9"/>
    <mergeCell ref="S9:T9"/>
    <mergeCell ref="Y9:Z9"/>
    <mergeCell ref="AA9:AB9"/>
    <mergeCell ref="AE9:AF9"/>
    <mergeCell ref="S10:T10"/>
    <mergeCell ref="Y10:Z10"/>
    <mergeCell ref="AA10:AB10"/>
    <mergeCell ref="BN11:BN12"/>
    <mergeCell ref="BO11:BO12"/>
    <mergeCell ref="BP11:BP12"/>
    <mergeCell ref="Q10:R10"/>
    <mergeCell ref="BE9:BE10"/>
    <mergeCell ref="BG9:BH10"/>
    <mergeCell ref="AX9:AY10"/>
    <mergeCell ref="AZ9:AZ10"/>
    <mergeCell ref="BA9:BA10"/>
    <mergeCell ref="BB9:BB10"/>
    <mergeCell ref="BC9:BC10"/>
    <mergeCell ref="BE11:BE12"/>
    <mergeCell ref="BG11:BH12"/>
    <mergeCell ref="BI11:BJ12"/>
    <mergeCell ref="BK11:BK12"/>
    <mergeCell ref="BL11:BL12"/>
    <mergeCell ref="BM11:BM12"/>
    <mergeCell ref="BD9:BD10"/>
    <mergeCell ref="AH9:AI9"/>
    <mergeCell ref="AV9:AW10"/>
    <mergeCell ref="BN9:BN10"/>
    <mergeCell ref="BO9:BO10"/>
    <mergeCell ref="BP9:BP10"/>
    <mergeCell ref="BI9:BJ10"/>
    <mergeCell ref="AE13:AF13"/>
    <mergeCell ref="BD11:BD12"/>
    <mergeCell ref="AH11:AI11"/>
    <mergeCell ref="AV11:AW12"/>
    <mergeCell ref="AA12:AB12"/>
    <mergeCell ref="AE12:AF12"/>
    <mergeCell ref="AH12:AI12"/>
    <mergeCell ref="A12:B12"/>
    <mergeCell ref="C12:D12"/>
    <mergeCell ref="I12:J12"/>
    <mergeCell ref="K12:L12"/>
    <mergeCell ref="AX11:AY12"/>
    <mergeCell ref="AZ11:AZ12"/>
    <mergeCell ref="BA11:BA12"/>
    <mergeCell ref="BB11:BB12"/>
    <mergeCell ref="BC11:BC12"/>
    <mergeCell ref="Q11:R11"/>
    <mergeCell ref="S11:T11"/>
    <mergeCell ref="Y11:Z11"/>
    <mergeCell ref="AA11:AB11"/>
    <mergeCell ref="AE11:AF11"/>
    <mergeCell ref="Y14:Z14"/>
    <mergeCell ref="AA14:AB14"/>
    <mergeCell ref="A11:B11"/>
    <mergeCell ref="C11:D11"/>
    <mergeCell ref="I11:J11"/>
    <mergeCell ref="K11:L11"/>
    <mergeCell ref="M11:N11"/>
    <mergeCell ref="O11:P11"/>
    <mergeCell ref="M13:N13"/>
    <mergeCell ref="O13:P13"/>
    <mergeCell ref="S12:T12"/>
    <mergeCell ref="Y12:Z12"/>
    <mergeCell ref="Q13:R13"/>
    <mergeCell ref="S13:T13"/>
    <mergeCell ref="Y13:Z13"/>
    <mergeCell ref="M12:N12"/>
    <mergeCell ref="O12:P12"/>
    <mergeCell ref="Q12:R12"/>
    <mergeCell ref="AH14:AI14"/>
    <mergeCell ref="BO13:BP14"/>
    <mergeCell ref="A14:B14"/>
    <mergeCell ref="C14:D14"/>
    <mergeCell ref="I14:J14"/>
    <mergeCell ref="K14:L14"/>
    <mergeCell ref="M14:N14"/>
    <mergeCell ref="O14:P14"/>
    <mergeCell ref="Q14:R14"/>
    <mergeCell ref="S14:T14"/>
    <mergeCell ref="AY13:AZ14"/>
    <mergeCell ref="BA13:BC14"/>
    <mergeCell ref="BD13:BE14"/>
    <mergeCell ref="BG13:BI14"/>
    <mergeCell ref="BJ13:BK14"/>
    <mergeCell ref="BL13:BN14"/>
    <mergeCell ref="AH13:AI13"/>
    <mergeCell ref="A13:B13"/>
    <mergeCell ref="AA13:AB13"/>
    <mergeCell ref="AV13:AX14"/>
    <mergeCell ref="C13:D13"/>
    <mergeCell ref="I13:J13"/>
    <mergeCell ref="K13:L13"/>
    <mergeCell ref="AE14:AF14"/>
    <mergeCell ref="AY15:AZ16"/>
    <mergeCell ref="BA15:BC16"/>
    <mergeCell ref="BD15:BE16"/>
    <mergeCell ref="BG15:BI16"/>
    <mergeCell ref="BJ15:BK16"/>
    <mergeCell ref="BL15:BN16"/>
    <mergeCell ref="A15:B15"/>
    <mergeCell ref="C15:D15"/>
    <mergeCell ref="I15:J15"/>
    <mergeCell ref="K15:L15"/>
    <mergeCell ref="M15:N15"/>
    <mergeCell ref="O15:P15"/>
    <mergeCell ref="Q15:R15"/>
    <mergeCell ref="S15:T15"/>
    <mergeCell ref="Y15:Z15"/>
    <mergeCell ref="AA15:AB15"/>
    <mergeCell ref="BO19:BP20"/>
    <mergeCell ref="A20:B20"/>
    <mergeCell ref="AV17:AX18"/>
    <mergeCell ref="K17:L17"/>
    <mergeCell ref="M17:N17"/>
    <mergeCell ref="O17:P17"/>
    <mergeCell ref="Y16:Z16"/>
    <mergeCell ref="AA16:AB16"/>
    <mergeCell ref="Q17:R17"/>
    <mergeCell ref="S17:T17"/>
    <mergeCell ref="Y17:Z17"/>
    <mergeCell ref="AA17:AB17"/>
    <mergeCell ref="AV15:AX16"/>
    <mergeCell ref="Y18:Z18"/>
    <mergeCell ref="AA18:AB18"/>
    <mergeCell ref="BO15:BP16"/>
    <mergeCell ref="A16:B16"/>
    <mergeCell ref="C16:D16"/>
    <mergeCell ref="I16:J16"/>
    <mergeCell ref="K16:L16"/>
    <mergeCell ref="M16:N16"/>
    <mergeCell ref="O16:P16"/>
    <mergeCell ref="Q16:R16"/>
    <mergeCell ref="S16:T16"/>
    <mergeCell ref="BO17:BP18"/>
    <mergeCell ref="A18:B18"/>
    <mergeCell ref="C18:D18"/>
    <mergeCell ref="I18:J18"/>
    <mergeCell ref="K18:L18"/>
    <mergeCell ref="M18:N18"/>
    <mergeCell ref="O18:P18"/>
    <mergeCell ref="Q18:R18"/>
    <mergeCell ref="S18:T18"/>
    <mergeCell ref="AY17:AZ18"/>
    <mergeCell ref="BA17:BC18"/>
    <mergeCell ref="BD17:BE18"/>
    <mergeCell ref="BG17:BI18"/>
    <mergeCell ref="BJ17:BK18"/>
    <mergeCell ref="BL17:BN18"/>
    <mergeCell ref="A17:B17"/>
    <mergeCell ref="C17:D17"/>
    <mergeCell ref="I17:J17"/>
    <mergeCell ref="BD19:BE20"/>
    <mergeCell ref="BG19:BI20"/>
    <mergeCell ref="BJ19:BK20"/>
    <mergeCell ref="BL19:BN20"/>
    <mergeCell ref="AV19:AX20"/>
    <mergeCell ref="A19:B19"/>
    <mergeCell ref="C19:D19"/>
    <mergeCell ref="I19:J19"/>
    <mergeCell ref="K19:L19"/>
    <mergeCell ref="M19:N19"/>
    <mergeCell ref="O19:P19"/>
    <mergeCell ref="C20:D20"/>
    <mergeCell ref="I20:J20"/>
    <mergeCell ref="K20:L20"/>
    <mergeCell ref="M20:N20"/>
    <mergeCell ref="O20:P20"/>
    <mergeCell ref="Q20:R20"/>
    <mergeCell ref="S20:T20"/>
    <mergeCell ref="AY19:AZ20"/>
    <mergeCell ref="BA19:BC20"/>
    <mergeCell ref="Q19:R19"/>
    <mergeCell ref="S19:T19"/>
    <mergeCell ref="Y19:Z19"/>
    <mergeCell ref="AA19:AB19"/>
    <mergeCell ref="I21:J21"/>
    <mergeCell ref="K21:L21"/>
    <mergeCell ref="M21:N21"/>
    <mergeCell ref="O21:P21"/>
    <mergeCell ref="Y20:Z20"/>
    <mergeCell ref="AA20:AB20"/>
    <mergeCell ref="Q21:R21"/>
    <mergeCell ref="S21:T21"/>
    <mergeCell ref="Y21:Z21"/>
    <mergeCell ref="AA21:AB21"/>
    <mergeCell ref="Y22:Z22"/>
    <mergeCell ref="AA22:AB22"/>
    <mergeCell ref="Y23:Z23"/>
    <mergeCell ref="AA23:AB23"/>
    <mergeCell ref="Q23:R23"/>
    <mergeCell ref="S23:T23"/>
    <mergeCell ref="BO21:BP22"/>
    <mergeCell ref="A22:B22"/>
    <mergeCell ref="C22:D22"/>
    <mergeCell ref="I22:J22"/>
    <mergeCell ref="K22:L22"/>
    <mergeCell ref="M22:N22"/>
    <mergeCell ref="O22:P22"/>
    <mergeCell ref="Q22:R22"/>
    <mergeCell ref="S22:T22"/>
    <mergeCell ref="AY21:AZ22"/>
    <mergeCell ref="BA21:BC22"/>
    <mergeCell ref="BD21:BE22"/>
    <mergeCell ref="BG21:BI22"/>
    <mergeCell ref="BJ21:BK22"/>
    <mergeCell ref="BL21:BN22"/>
    <mergeCell ref="AV21:AX22"/>
    <mergeCell ref="A21:B21"/>
    <mergeCell ref="C21:D21"/>
    <mergeCell ref="BO23:BP24"/>
    <mergeCell ref="BA23:BC24"/>
    <mergeCell ref="BD23:BE24"/>
    <mergeCell ref="BG23:BI24"/>
    <mergeCell ref="BJ23:BK24"/>
    <mergeCell ref="BL23:BN24"/>
    <mergeCell ref="A23:B23"/>
    <mergeCell ref="C23:D23"/>
    <mergeCell ref="I23:J23"/>
    <mergeCell ref="K23:L23"/>
    <mergeCell ref="M23:N23"/>
    <mergeCell ref="O23:P23"/>
    <mergeCell ref="A24:B24"/>
    <mergeCell ref="C24:D24"/>
    <mergeCell ref="I24:J24"/>
    <mergeCell ref="K24:L24"/>
    <mergeCell ref="M24:N24"/>
    <mergeCell ref="O24:P24"/>
    <mergeCell ref="Q24:R24"/>
    <mergeCell ref="S24:T24"/>
    <mergeCell ref="AY23:AZ24"/>
    <mergeCell ref="AV23:AX24"/>
    <mergeCell ref="Y24:Z24"/>
    <mergeCell ref="AA24:AB24"/>
    <mergeCell ref="K26:L26"/>
    <mergeCell ref="M26:N26"/>
    <mergeCell ref="O26:P26"/>
    <mergeCell ref="Q26:R26"/>
    <mergeCell ref="S26:T26"/>
    <mergeCell ref="BO25:BP26"/>
    <mergeCell ref="BA25:BC26"/>
    <mergeCell ref="BD25:BE26"/>
    <mergeCell ref="BG25:BI26"/>
    <mergeCell ref="BJ25:BK26"/>
    <mergeCell ref="BL25:BN26"/>
    <mergeCell ref="AY25:AZ26"/>
    <mergeCell ref="AV25:AX26"/>
    <mergeCell ref="A25:B25"/>
    <mergeCell ref="C25:D25"/>
    <mergeCell ref="I25:J25"/>
    <mergeCell ref="K25:L25"/>
    <mergeCell ref="S27:T27"/>
    <mergeCell ref="Y27:Z27"/>
    <mergeCell ref="AA27:AB27"/>
    <mergeCell ref="A27:B27"/>
    <mergeCell ref="C27:D27"/>
    <mergeCell ref="I27:J27"/>
    <mergeCell ref="K27:L27"/>
    <mergeCell ref="M27:N27"/>
    <mergeCell ref="O27:P27"/>
    <mergeCell ref="M25:N25"/>
    <mergeCell ref="O25:P25"/>
    <mergeCell ref="Q25:R25"/>
    <mergeCell ref="S25:T25"/>
    <mergeCell ref="Y25:Z25"/>
    <mergeCell ref="AA25:AB25"/>
    <mergeCell ref="Y26:Z26"/>
    <mergeCell ref="AA26:AB26"/>
    <mergeCell ref="A26:B26"/>
    <mergeCell ref="C26:D26"/>
    <mergeCell ref="I26:J26"/>
    <mergeCell ref="A28:B28"/>
    <mergeCell ref="C28:D28"/>
    <mergeCell ref="I28:J28"/>
    <mergeCell ref="K28:L28"/>
    <mergeCell ref="M28:N28"/>
    <mergeCell ref="O28:P28"/>
    <mergeCell ref="Q28:R28"/>
    <mergeCell ref="S28:T28"/>
    <mergeCell ref="AV27:AW28"/>
    <mergeCell ref="Q27:R27"/>
    <mergeCell ref="C29:D29"/>
    <mergeCell ref="I29:J29"/>
    <mergeCell ref="K29:L29"/>
    <mergeCell ref="M29:N29"/>
    <mergeCell ref="O29:P29"/>
    <mergeCell ref="BK29:BL30"/>
    <mergeCell ref="Y28:Z28"/>
    <mergeCell ref="AA28:AB28"/>
    <mergeCell ref="BG27:BH28"/>
    <mergeCell ref="BM29:BN30"/>
    <mergeCell ref="BO29:BP30"/>
    <mergeCell ref="A30:B30"/>
    <mergeCell ref="C30:D30"/>
    <mergeCell ref="I30:J30"/>
    <mergeCell ref="K30:L30"/>
    <mergeCell ref="M30:N30"/>
    <mergeCell ref="O30:P30"/>
    <mergeCell ref="Q30:R30"/>
    <mergeCell ref="AX29:AY30"/>
    <mergeCell ref="AZ29:BA30"/>
    <mergeCell ref="BB29:BC30"/>
    <mergeCell ref="BD29:BE30"/>
    <mergeCell ref="BG29:BH30"/>
    <mergeCell ref="BI29:BJ30"/>
    <mergeCell ref="AV29:AW30"/>
    <mergeCell ref="S30:T30"/>
    <mergeCell ref="Y30:Z30"/>
    <mergeCell ref="Q29:R29"/>
    <mergeCell ref="S29:T29"/>
    <mergeCell ref="Y29:Z29"/>
    <mergeCell ref="AA29:AB29"/>
    <mergeCell ref="AA30:AB30"/>
    <mergeCell ref="A29:B29"/>
    <mergeCell ref="AV31:AW32"/>
    <mergeCell ref="AX31:AY32"/>
    <mergeCell ref="AZ31:AZ32"/>
    <mergeCell ref="M31:N31"/>
    <mergeCell ref="Y31:Z31"/>
    <mergeCell ref="A31:B31"/>
    <mergeCell ref="C31:D31"/>
    <mergeCell ref="E31:F31"/>
    <mergeCell ref="G31:H31"/>
    <mergeCell ref="I31:J31"/>
    <mergeCell ref="K31:L31"/>
    <mergeCell ref="BP31:BP32"/>
    <mergeCell ref="AV33:AW34"/>
    <mergeCell ref="AX33:AY34"/>
    <mergeCell ref="AZ33:AZ34"/>
    <mergeCell ref="BA33:BA34"/>
    <mergeCell ref="BB33:BB34"/>
    <mergeCell ref="BC33:BC34"/>
    <mergeCell ref="BD33:BD34"/>
    <mergeCell ref="BE33:BE34"/>
    <mergeCell ref="BG33:BH34"/>
    <mergeCell ref="BI31:BJ32"/>
    <mergeCell ref="BK31:BK32"/>
    <mergeCell ref="BL31:BL32"/>
    <mergeCell ref="BM31:BM32"/>
    <mergeCell ref="BN31:BN32"/>
    <mergeCell ref="BO31:BO32"/>
    <mergeCell ref="BA31:BA32"/>
    <mergeCell ref="BB31:BB32"/>
    <mergeCell ref="BC31:BC32"/>
    <mergeCell ref="BD31:BD32"/>
    <mergeCell ref="BE31:BE32"/>
    <mergeCell ref="BG31:BH32"/>
    <mergeCell ref="BP33:BP34"/>
    <mergeCell ref="BK33:BK34"/>
    <mergeCell ref="BN33:BN34"/>
    <mergeCell ref="BO33:BO34"/>
    <mergeCell ref="AV35:AW36"/>
    <mergeCell ref="AX35:AY36"/>
    <mergeCell ref="AZ35:AZ36"/>
    <mergeCell ref="BI33:BJ34"/>
    <mergeCell ref="BP35:BP36"/>
    <mergeCell ref="BI35:BJ36"/>
    <mergeCell ref="BK35:BK36"/>
    <mergeCell ref="BL35:BL36"/>
    <mergeCell ref="BM35:BM36"/>
    <mergeCell ref="BN35:BN36"/>
    <mergeCell ref="BO35:BO36"/>
    <mergeCell ref="BA35:BA36"/>
    <mergeCell ref="BB35:BB36"/>
    <mergeCell ref="BC35:BC36"/>
    <mergeCell ref="BD35:BD36"/>
    <mergeCell ref="BE35:BE36"/>
    <mergeCell ref="BG35:BH36"/>
    <mergeCell ref="A34:G35"/>
    <mergeCell ref="BI37:BJ38"/>
    <mergeCell ref="BK37:BK38"/>
    <mergeCell ref="BL37:BL38"/>
    <mergeCell ref="BM37:BM38"/>
    <mergeCell ref="BN37:BN38"/>
    <mergeCell ref="BO37:BO38"/>
    <mergeCell ref="BA37:BA38"/>
    <mergeCell ref="BB37:BB38"/>
    <mergeCell ref="BC37:BC38"/>
    <mergeCell ref="BD37:BD38"/>
    <mergeCell ref="BE37:BE38"/>
    <mergeCell ref="BG37:BH38"/>
    <mergeCell ref="AV37:AW38"/>
    <mergeCell ref="AX37:AY38"/>
    <mergeCell ref="AZ37:AZ38"/>
    <mergeCell ref="N38:N39"/>
    <mergeCell ref="AD39:AD40"/>
    <mergeCell ref="BL39:BN40"/>
    <mergeCell ref="BO39:BP40"/>
    <mergeCell ref="N40:N41"/>
    <mergeCell ref="BP37:BP38"/>
    <mergeCell ref="BL33:BL34"/>
    <mergeCell ref="BM33:BM34"/>
    <mergeCell ref="BD39:BE40"/>
    <mergeCell ref="BG39:BI40"/>
    <mergeCell ref="BJ39:BK40"/>
    <mergeCell ref="BA41:BC42"/>
    <mergeCell ref="BD41:BE42"/>
    <mergeCell ref="BG41:BI42"/>
    <mergeCell ref="BJ41:BK42"/>
    <mergeCell ref="AV39:AX40"/>
    <mergeCell ref="AY39:AZ40"/>
    <mergeCell ref="BA39:BC40"/>
    <mergeCell ref="B42:B43"/>
    <mergeCell ref="C42:I43"/>
    <mergeCell ref="J42:K43"/>
    <mergeCell ref="L42:M43"/>
    <mergeCell ref="N42:N43"/>
    <mergeCell ref="R42:AD43"/>
    <mergeCell ref="BL41:BN42"/>
    <mergeCell ref="BO41:BP42"/>
    <mergeCell ref="BG43:BI44"/>
    <mergeCell ref="AV41:AX42"/>
    <mergeCell ref="AY41:AZ42"/>
    <mergeCell ref="AV49:AX50"/>
    <mergeCell ref="BL45:BN46"/>
    <mergeCell ref="AV43:AX44"/>
    <mergeCell ref="AY43:AZ44"/>
    <mergeCell ref="BA43:BC44"/>
    <mergeCell ref="BD43:BE44"/>
    <mergeCell ref="BJ43:BK44"/>
    <mergeCell ref="BL43:BN44"/>
    <mergeCell ref="BO45:BP46"/>
    <mergeCell ref="AV45:AX46"/>
    <mergeCell ref="AY45:AZ46"/>
    <mergeCell ref="BA45:BC46"/>
    <mergeCell ref="BD45:BE46"/>
    <mergeCell ref="BG45:BI46"/>
    <mergeCell ref="BJ45:BK46"/>
    <mergeCell ref="BO43:BP44"/>
    <mergeCell ref="BO51:BP52"/>
    <mergeCell ref="AY51:AZ52"/>
    <mergeCell ref="BA51:BC52"/>
    <mergeCell ref="BD51:BE52"/>
    <mergeCell ref="BG51:BI52"/>
    <mergeCell ref="BJ51:BK52"/>
    <mergeCell ref="BL51:BN52"/>
    <mergeCell ref="AV51:AX52"/>
    <mergeCell ref="AE2:AJ3"/>
    <mergeCell ref="BO47:BP48"/>
    <mergeCell ref="AY47:AZ48"/>
    <mergeCell ref="BA47:BC48"/>
    <mergeCell ref="BD47:BE48"/>
    <mergeCell ref="BG47:BI48"/>
    <mergeCell ref="BJ47:BK48"/>
    <mergeCell ref="BL47:BN48"/>
    <mergeCell ref="AV47:AX48"/>
    <mergeCell ref="BO49:BP50"/>
    <mergeCell ref="AY49:AZ50"/>
    <mergeCell ref="BA49:BC50"/>
    <mergeCell ref="BD49:BE50"/>
    <mergeCell ref="BG49:BI50"/>
    <mergeCell ref="BJ49:BK50"/>
    <mergeCell ref="BL49:BN50"/>
  </mergeCells>
  <phoneticPr fontId="2"/>
  <dataValidations count="3">
    <dataValidation type="list" allowBlank="1" showInputMessage="1" showErrorMessage="1" sqref="AM34:AM52 AB51:AB52 K51:K52 W51:W52" xr:uid="{4D9D1318-5C99-4165-AF64-9CEFBD473F9D}">
      <formula1>$E$98:$E$128</formula1>
    </dataValidation>
    <dataValidation type="list" allowBlank="1" showInputMessage="1" showErrorMessage="1" sqref="T51:T52 AK51:AK52 B51:B52 H51:H52 N51:N52 Z51:Z52" xr:uid="{93783FA9-696A-46DE-9F48-C46DAF8DBBC4}">
      <formula1>$D$98:$D$109</formula1>
    </dataValidation>
    <dataValidation imeMode="off" allowBlank="1" showInputMessage="1" showErrorMessage="1" sqref="E4:H30 U4:X30" xr:uid="{298DB8FD-1840-4908-95D5-02B68311A7BC}"/>
  </dataValidations>
  <pageMargins left="0.7" right="0.7" top="0.75" bottom="0.75" header="0.3" footer="0.3"/>
  <pageSetup paperSize="9" scale="32" orientation="landscape" horizontalDpi="4294967292" verticalDpi="4294967292" copies="3" r:id="rId1"/>
  <rowBreaks count="1" manualBreakCount="1">
    <brk id="52" max="16383" man="1"/>
  </rowBreaks>
  <colBreaks count="1" manualBreakCount="1">
    <brk id="4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83104-B01A-4AB2-9EFA-95DA910AA566}">
  <sheetPr>
    <tabColor theme="3" tint="0.59999389629810485"/>
    <pageSetUpPr fitToPage="1"/>
  </sheetPr>
  <dimension ref="A1:BQ131"/>
  <sheetViews>
    <sheetView topLeftCell="A24" zoomScale="130" zoomScaleNormal="130" workbookViewId="0">
      <selection activeCell="J40" sqref="J40:K41"/>
    </sheetView>
  </sheetViews>
  <sheetFormatPr defaultColWidth="13" defaultRowHeight="14.4"/>
  <cols>
    <col min="1" max="47" width="3.296875" style="21" customWidth="1"/>
    <col min="48" max="56" width="4.796875" style="21" customWidth="1"/>
    <col min="57" max="57" width="5.796875" style="21" customWidth="1"/>
    <col min="58" max="58" width="2.296875" style="31" customWidth="1"/>
    <col min="59" max="67" width="4.796875" style="21" customWidth="1"/>
    <col min="68" max="68" width="5.69921875" style="21" customWidth="1"/>
    <col min="69" max="16384" width="13" style="21"/>
  </cols>
  <sheetData>
    <row r="1" spans="1:68" ht="12" customHeight="1">
      <c r="A1" s="383">
        <f ca="1">EOMONTH(A4,-1)+1</f>
        <v>44378</v>
      </c>
      <c r="B1" s="384"/>
      <c r="C1" s="1" t="s">
        <v>0</v>
      </c>
      <c r="D1" s="385">
        <f ca="1">L1/C31</f>
        <v>4.1851851851851851</v>
      </c>
      <c r="E1" s="385"/>
      <c r="F1" s="386"/>
      <c r="G1" s="52" t="s">
        <v>57</v>
      </c>
      <c r="H1" s="53"/>
      <c r="I1" s="53"/>
      <c r="J1" s="54"/>
      <c r="K1" s="49"/>
      <c r="L1" s="387">
        <f ca="1">VLOOKUP(A1,支援効果集計!$E$4:$F$15,2,FALSE)</f>
        <v>113</v>
      </c>
      <c r="M1" s="387"/>
      <c r="N1" s="388"/>
      <c r="O1" s="50" t="s">
        <v>56</v>
      </c>
      <c r="P1" s="51"/>
      <c r="Q1" s="51"/>
      <c r="R1" s="55"/>
      <c r="S1" s="48"/>
      <c r="T1" s="56"/>
      <c r="U1" s="2"/>
      <c r="V1" s="2"/>
      <c r="W1" s="2"/>
      <c r="X1" s="2"/>
      <c r="Y1" s="2"/>
      <c r="Z1" s="4"/>
      <c r="AA1" s="5" t="s">
        <v>1</v>
      </c>
      <c r="AB1" s="58" t="s">
        <v>61</v>
      </c>
      <c r="AC1" s="5"/>
      <c r="AD1" s="441" t="str">
        <f>RIGHT(支援効果集計!B2,1)</f>
        <v>6</v>
      </c>
      <c r="AE1" s="441"/>
      <c r="AF1" s="441"/>
      <c r="AG1" s="441"/>
      <c r="AH1" s="11" t="s">
        <v>2</v>
      </c>
      <c r="AI1" s="3"/>
      <c r="AJ1" s="2"/>
      <c r="AK1" s="75"/>
      <c r="AL1" s="76"/>
      <c r="AM1" s="75"/>
      <c r="AN1" s="76"/>
      <c r="AO1" s="75"/>
      <c r="AP1" s="76"/>
      <c r="AQ1" s="75"/>
      <c r="AR1" s="76"/>
      <c r="AS1" s="75"/>
      <c r="AT1" s="76"/>
      <c r="AU1" s="18"/>
      <c r="AV1" s="438" t="s">
        <v>46</v>
      </c>
      <c r="AW1" s="439"/>
      <c r="AX1" s="19"/>
      <c r="AY1" s="18"/>
      <c r="AZ1" s="18"/>
      <c r="BA1" s="18"/>
      <c r="BB1" s="18"/>
      <c r="BC1" s="18"/>
      <c r="BD1" s="18"/>
      <c r="BE1" s="18"/>
      <c r="BF1" s="20"/>
      <c r="BG1" s="438" t="s">
        <v>47</v>
      </c>
      <c r="BH1" s="439"/>
      <c r="BI1" s="18"/>
      <c r="BJ1" s="18"/>
      <c r="BK1" s="18"/>
      <c r="BL1" s="18"/>
      <c r="BM1" s="18"/>
      <c r="BN1" s="18"/>
      <c r="BO1" s="18"/>
      <c r="BP1" s="18"/>
    </row>
    <row r="2" spans="1:68" ht="12" customHeight="1" thickBot="1">
      <c r="A2" s="413" t="s">
        <v>3</v>
      </c>
      <c r="B2" s="414"/>
      <c r="C2" s="404" t="s">
        <v>4</v>
      </c>
      <c r="D2" s="404"/>
      <c r="E2" s="394" t="s">
        <v>5</v>
      </c>
      <c r="F2" s="404"/>
      <c r="G2" s="404" t="s">
        <v>6</v>
      </c>
      <c r="H2" s="404"/>
      <c r="I2" s="404" t="s">
        <v>7</v>
      </c>
      <c r="J2" s="404"/>
      <c r="K2" s="404" t="s">
        <v>8</v>
      </c>
      <c r="L2" s="404"/>
      <c r="M2" s="404" t="s">
        <v>9</v>
      </c>
      <c r="N2" s="404"/>
      <c r="O2" s="404" t="s">
        <v>10</v>
      </c>
      <c r="P2" s="404"/>
      <c r="Q2" s="404" t="s">
        <v>11</v>
      </c>
      <c r="R2" s="404"/>
      <c r="S2" s="404" t="s">
        <v>23</v>
      </c>
      <c r="T2" s="405"/>
      <c r="U2" s="394" t="s">
        <v>12</v>
      </c>
      <c r="V2" s="395"/>
      <c r="W2" s="396" t="s">
        <v>63</v>
      </c>
      <c r="X2" s="397"/>
      <c r="Y2" s="400" t="s">
        <v>77</v>
      </c>
      <c r="Z2" s="401"/>
      <c r="AA2" s="371" t="s">
        <v>13</v>
      </c>
      <c r="AB2" s="372"/>
      <c r="AC2" s="451" t="s">
        <v>62</v>
      </c>
      <c r="AD2" s="401"/>
      <c r="AE2" s="432" t="s">
        <v>78</v>
      </c>
      <c r="AF2" s="433"/>
      <c r="AG2" s="433"/>
      <c r="AH2" s="433"/>
      <c r="AI2" s="433"/>
      <c r="AJ2" s="434"/>
      <c r="AK2" s="81"/>
      <c r="AL2" s="81"/>
      <c r="AM2" s="202"/>
      <c r="AN2" s="202"/>
      <c r="AO2" s="202"/>
      <c r="AP2" s="202"/>
      <c r="AQ2" s="202"/>
      <c r="AR2" s="202"/>
      <c r="AS2" s="202"/>
      <c r="AT2" s="202"/>
      <c r="AU2" s="18"/>
      <c r="AV2" s="440"/>
      <c r="AW2" s="440"/>
      <c r="AX2" s="22"/>
      <c r="AY2" s="18"/>
      <c r="AZ2" s="18"/>
      <c r="BA2" s="18"/>
      <c r="BB2" s="18"/>
      <c r="BC2" s="18"/>
      <c r="BD2" s="18"/>
      <c r="BE2" s="18"/>
      <c r="BF2" s="20"/>
      <c r="BG2" s="440"/>
      <c r="BH2" s="440"/>
      <c r="BI2" s="23"/>
      <c r="BJ2" s="18"/>
      <c r="BK2" s="18"/>
      <c r="BL2" s="18"/>
      <c r="BM2" s="18"/>
      <c r="BN2" s="18"/>
      <c r="BO2" s="18"/>
      <c r="BP2" s="18"/>
    </row>
    <row r="3" spans="1:68" ht="12" customHeight="1">
      <c r="A3" s="413"/>
      <c r="B3" s="414"/>
      <c r="C3" s="404"/>
      <c r="D3" s="404"/>
      <c r="E3" s="394"/>
      <c r="F3" s="404"/>
      <c r="G3" s="404"/>
      <c r="H3" s="404"/>
      <c r="I3" s="404"/>
      <c r="J3" s="404"/>
      <c r="K3" s="404"/>
      <c r="L3" s="404"/>
      <c r="M3" s="404"/>
      <c r="N3" s="404"/>
      <c r="O3" s="404"/>
      <c r="P3" s="404"/>
      <c r="Q3" s="404"/>
      <c r="R3" s="404"/>
      <c r="S3" s="404"/>
      <c r="T3" s="405"/>
      <c r="U3" s="394"/>
      <c r="V3" s="395"/>
      <c r="W3" s="398"/>
      <c r="X3" s="399"/>
      <c r="Y3" s="402"/>
      <c r="Z3" s="403"/>
      <c r="AA3" s="373"/>
      <c r="AB3" s="374"/>
      <c r="AC3" s="402"/>
      <c r="AD3" s="403"/>
      <c r="AE3" s="435"/>
      <c r="AF3" s="436"/>
      <c r="AG3" s="436"/>
      <c r="AH3" s="436"/>
      <c r="AI3" s="436"/>
      <c r="AJ3" s="437"/>
      <c r="AK3" s="81"/>
      <c r="AL3" s="81"/>
      <c r="AM3" s="202"/>
      <c r="AN3" s="202"/>
      <c r="AO3" s="202"/>
      <c r="AP3" s="202"/>
      <c r="AQ3" s="202"/>
      <c r="AR3" s="202"/>
      <c r="AS3" s="202"/>
      <c r="AT3" s="202"/>
      <c r="AU3" s="12"/>
      <c r="AV3" s="429" t="s">
        <v>28</v>
      </c>
      <c r="AW3" s="418"/>
      <c r="AX3" s="418">
        <f ca="1">AY13*AY21</f>
        <v>113</v>
      </c>
      <c r="AY3" s="419"/>
      <c r="AZ3" s="421" t="s">
        <v>29</v>
      </c>
      <c r="BA3" s="422"/>
      <c r="BB3" s="425" t="s">
        <v>30</v>
      </c>
      <c r="BC3" s="422"/>
      <c r="BD3" s="425" t="s">
        <v>31</v>
      </c>
      <c r="BE3" s="427"/>
      <c r="BF3" s="24"/>
      <c r="BG3" s="429" t="s">
        <v>28</v>
      </c>
      <c r="BH3" s="418"/>
      <c r="BI3" s="418">
        <f ca="1">BJ13*BJ21</f>
        <v>113</v>
      </c>
      <c r="BJ3" s="419"/>
      <c r="BK3" s="421" t="s">
        <v>29</v>
      </c>
      <c r="BL3" s="422"/>
      <c r="BM3" s="425" t="s">
        <v>30</v>
      </c>
      <c r="BN3" s="422"/>
      <c r="BO3" s="425" t="s">
        <v>31</v>
      </c>
      <c r="BP3" s="427"/>
    </row>
    <row r="4" spans="1:68" ht="12" customHeight="1">
      <c r="A4" s="406" cm="1">
        <f t="array" aca="1" ref="A4" ca="1">INDIRECT("'期'!"&amp;$A$32&amp;ROW())</f>
        <v>44378</v>
      </c>
      <c r="B4" s="407"/>
      <c r="C4" s="391">
        <f ca="1">IF(A4="","",1)</f>
        <v>1</v>
      </c>
      <c r="D4" s="408"/>
      <c r="E4" s="62">
        <v>0</v>
      </c>
      <c r="F4" s="63">
        <v>1</v>
      </c>
      <c r="G4" s="62">
        <v>0</v>
      </c>
      <c r="H4" s="63">
        <v>1</v>
      </c>
      <c r="I4" s="409">
        <f>IFERROR(Q4/O4,"")</f>
        <v>1</v>
      </c>
      <c r="J4" s="410"/>
      <c r="K4" s="411">
        <f ca="1">IFERROR(O4/C4,"")</f>
        <v>1</v>
      </c>
      <c r="L4" s="411"/>
      <c r="M4" s="412">
        <f ca="1">IFERROR(Q4/C4,"")</f>
        <v>1</v>
      </c>
      <c r="N4" s="412"/>
      <c r="O4" s="389">
        <f>E4+F4</f>
        <v>1</v>
      </c>
      <c r="P4" s="390"/>
      <c r="Q4" s="391">
        <f>H4+G4</f>
        <v>1</v>
      </c>
      <c r="R4" s="391"/>
      <c r="S4" s="392">
        <f ca="1">L1-Q4</f>
        <v>112</v>
      </c>
      <c r="T4" s="393"/>
      <c r="U4" s="122"/>
      <c r="V4" s="123"/>
      <c r="W4" s="129">
        <v>0</v>
      </c>
      <c r="X4" s="130">
        <v>2</v>
      </c>
      <c r="Y4" s="364" t="s">
        <v>163</v>
      </c>
      <c r="Z4" s="365"/>
      <c r="AA4" s="430" t="s">
        <v>164</v>
      </c>
      <c r="AB4" s="431"/>
      <c r="AC4" s="194"/>
      <c r="AD4" s="68" t="s">
        <v>163</v>
      </c>
      <c r="AE4" s="442" t="s">
        <v>14</v>
      </c>
      <c r="AF4" s="443"/>
      <c r="AG4" s="79" t="s">
        <v>15</v>
      </c>
      <c r="AH4" s="442" t="s">
        <v>14</v>
      </c>
      <c r="AI4" s="443"/>
      <c r="AJ4" s="79" t="s">
        <v>15</v>
      </c>
      <c r="AK4" s="80"/>
      <c r="AL4" s="80"/>
      <c r="AM4" s="201"/>
      <c r="AN4" s="201"/>
      <c r="AO4" s="201"/>
      <c r="AP4" s="201"/>
      <c r="AQ4" s="201"/>
      <c r="AR4" s="201"/>
      <c r="AS4" s="201"/>
      <c r="AT4" s="201"/>
      <c r="AU4" s="13"/>
      <c r="AV4" s="366"/>
      <c r="AW4" s="367"/>
      <c r="AX4" s="367"/>
      <c r="AY4" s="420"/>
      <c r="AZ4" s="423"/>
      <c r="BA4" s="424"/>
      <c r="BB4" s="426"/>
      <c r="BC4" s="424"/>
      <c r="BD4" s="426"/>
      <c r="BE4" s="428"/>
      <c r="BF4" s="25"/>
      <c r="BG4" s="366"/>
      <c r="BH4" s="367"/>
      <c r="BI4" s="367"/>
      <c r="BJ4" s="420"/>
      <c r="BK4" s="423"/>
      <c r="BL4" s="424"/>
      <c r="BM4" s="426"/>
      <c r="BN4" s="424"/>
      <c r="BO4" s="426"/>
      <c r="BP4" s="428"/>
    </row>
    <row r="5" spans="1:68" ht="12" customHeight="1">
      <c r="A5" s="453" cm="1">
        <f t="array" aca="1" ref="A5" ca="1">INDIRECT("'期'!"&amp;$A$32&amp;ROW())</f>
        <v>44379</v>
      </c>
      <c r="B5" s="454"/>
      <c r="C5" s="455">
        <f ca="1">IF(A5="","",C4+1)</f>
        <v>2</v>
      </c>
      <c r="D5" s="456"/>
      <c r="E5" s="64">
        <v>0</v>
      </c>
      <c r="F5" s="65">
        <v>1</v>
      </c>
      <c r="G5" s="64">
        <v>0</v>
      </c>
      <c r="H5" s="65">
        <v>1</v>
      </c>
      <c r="I5" s="457">
        <f t="shared" ref="I5:I30" si="0">IFERROR(Q5/O5,"")</f>
        <v>1</v>
      </c>
      <c r="J5" s="457"/>
      <c r="K5" s="412">
        <f t="shared" ref="K5:K30" ca="1" si="1">IFERROR(O5/C5,"")</f>
        <v>1</v>
      </c>
      <c r="L5" s="412"/>
      <c r="M5" s="412">
        <f t="shared" ref="M5:M30" ca="1" si="2">IFERROR(Q5/C5,"")</f>
        <v>1</v>
      </c>
      <c r="N5" s="412"/>
      <c r="O5" s="458">
        <f>O4+E5+F5</f>
        <v>2</v>
      </c>
      <c r="P5" s="459"/>
      <c r="Q5" s="458">
        <f>Q4+H5+G5</f>
        <v>2</v>
      </c>
      <c r="R5" s="459"/>
      <c r="S5" s="455">
        <f ca="1">$L$1-Q5</f>
        <v>111</v>
      </c>
      <c r="T5" s="458"/>
      <c r="U5" s="124"/>
      <c r="V5" s="125"/>
      <c r="W5" s="131">
        <v>0</v>
      </c>
      <c r="X5" s="132">
        <v>2</v>
      </c>
      <c r="Y5" s="379" t="s">
        <v>165</v>
      </c>
      <c r="Z5" s="380"/>
      <c r="AA5" s="381"/>
      <c r="AB5" s="382"/>
      <c r="AC5" s="195"/>
      <c r="AD5" s="69" t="s">
        <v>165</v>
      </c>
      <c r="AE5" s="377"/>
      <c r="AF5" s="378"/>
      <c r="AG5" s="197"/>
      <c r="AH5" s="377"/>
      <c r="AI5" s="378"/>
      <c r="AJ5" s="197"/>
      <c r="AK5" s="80"/>
      <c r="AL5" s="80"/>
      <c r="AM5" s="201"/>
      <c r="AN5" s="201"/>
      <c r="AO5" s="201"/>
      <c r="AP5" s="201"/>
      <c r="AQ5" s="201"/>
      <c r="AR5" s="201"/>
      <c r="AS5" s="201"/>
      <c r="AT5" s="201"/>
      <c r="AU5" s="13"/>
      <c r="AV5" s="366" t="s">
        <v>32</v>
      </c>
      <c r="AW5" s="367"/>
      <c r="AX5" s="447">
        <f>SUM(G4:H9)</f>
        <v>3</v>
      </c>
      <c r="AY5" s="448"/>
      <c r="AZ5" s="366" t="s">
        <v>51</v>
      </c>
      <c r="BA5" s="452">
        <f>AVERAGE(G4:H9)*2</f>
        <v>0.5</v>
      </c>
      <c r="BB5" s="367" t="s">
        <v>51</v>
      </c>
      <c r="BC5" s="415">
        <f>AVERAGE(I4:J9)</f>
        <v>0.91666666666666663</v>
      </c>
      <c r="BD5" s="367" t="s">
        <v>51</v>
      </c>
      <c r="BE5" s="417">
        <f>SUM(U4:V9)/AX5</f>
        <v>0</v>
      </c>
      <c r="BF5" s="25"/>
      <c r="BG5" s="366" t="s">
        <v>32</v>
      </c>
      <c r="BH5" s="367"/>
      <c r="BI5" s="447">
        <f>SUM(G10:H15)</f>
        <v>4</v>
      </c>
      <c r="BJ5" s="448"/>
      <c r="BK5" s="366" t="s">
        <v>51</v>
      </c>
      <c r="BL5" s="445">
        <f>BA5</f>
        <v>0.5</v>
      </c>
      <c r="BM5" s="367" t="s">
        <v>51</v>
      </c>
      <c r="BN5" s="446">
        <f>BC5</f>
        <v>0.91666666666666663</v>
      </c>
      <c r="BO5" s="367" t="s">
        <v>51</v>
      </c>
      <c r="BP5" s="444">
        <f>BE5</f>
        <v>0</v>
      </c>
    </row>
    <row r="6" spans="1:68" ht="12" customHeight="1">
      <c r="A6" s="453" cm="1">
        <f t="array" aca="1" ref="A6" ca="1">INDIRECT("'期'!"&amp;$A$32&amp;ROW())</f>
        <v>44380</v>
      </c>
      <c r="B6" s="454"/>
      <c r="C6" s="455">
        <f t="shared" ref="C6:C30" ca="1" si="3">IF(A6="","",C5+1)</f>
        <v>3</v>
      </c>
      <c r="D6" s="456"/>
      <c r="E6" s="64">
        <v>0</v>
      </c>
      <c r="F6" s="65">
        <v>0</v>
      </c>
      <c r="G6" s="64">
        <v>0</v>
      </c>
      <c r="H6" s="65">
        <v>0</v>
      </c>
      <c r="I6" s="457">
        <f t="shared" si="0"/>
        <v>1</v>
      </c>
      <c r="J6" s="457"/>
      <c r="K6" s="412">
        <f t="shared" ca="1" si="1"/>
        <v>0.66666666666666663</v>
      </c>
      <c r="L6" s="412"/>
      <c r="M6" s="412">
        <f t="shared" ca="1" si="2"/>
        <v>0.66666666666666663</v>
      </c>
      <c r="N6" s="412"/>
      <c r="O6" s="458">
        <f t="shared" ref="O6:O30" si="4">O5+E6+F6</f>
        <v>2</v>
      </c>
      <c r="P6" s="459"/>
      <c r="Q6" s="458">
        <f t="shared" ref="Q6:Q30" si="5">Q5+H6+G6</f>
        <v>2</v>
      </c>
      <c r="R6" s="459"/>
      <c r="S6" s="455">
        <f t="shared" ref="S6:S30" ca="1" si="6">$L$1-Q6</f>
        <v>111</v>
      </c>
      <c r="T6" s="458"/>
      <c r="U6" s="124"/>
      <c r="V6" s="125"/>
      <c r="W6" s="131">
        <v>0</v>
      </c>
      <c r="X6" s="132">
        <v>0</v>
      </c>
      <c r="Y6" s="379" t="s">
        <v>166</v>
      </c>
      <c r="Z6" s="380"/>
      <c r="AA6" s="381" t="s">
        <v>164</v>
      </c>
      <c r="AB6" s="382"/>
      <c r="AC6" s="195"/>
      <c r="AD6" s="69"/>
      <c r="AE6" s="375"/>
      <c r="AF6" s="376"/>
      <c r="AG6" s="198"/>
      <c r="AH6" s="375"/>
      <c r="AI6" s="376"/>
      <c r="AJ6" s="198"/>
      <c r="AK6" s="80"/>
      <c r="AL6" s="80"/>
      <c r="AM6" s="201"/>
      <c r="AN6" s="201"/>
      <c r="AO6" s="201"/>
      <c r="AP6" s="201"/>
      <c r="AQ6" s="201"/>
      <c r="AR6" s="201"/>
      <c r="AS6" s="201"/>
      <c r="AT6" s="201"/>
      <c r="AU6" s="13"/>
      <c r="AV6" s="366"/>
      <c r="AW6" s="367"/>
      <c r="AX6" s="449"/>
      <c r="AY6" s="450"/>
      <c r="AZ6" s="366"/>
      <c r="BA6" s="452"/>
      <c r="BB6" s="367"/>
      <c r="BC6" s="416"/>
      <c r="BD6" s="367"/>
      <c r="BE6" s="417"/>
      <c r="BF6" s="25"/>
      <c r="BG6" s="366"/>
      <c r="BH6" s="367"/>
      <c r="BI6" s="449"/>
      <c r="BJ6" s="450"/>
      <c r="BK6" s="366"/>
      <c r="BL6" s="445"/>
      <c r="BM6" s="367"/>
      <c r="BN6" s="446"/>
      <c r="BO6" s="367"/>
      <c r="BP6" s="444"/>
    </row>
    <row r="7" spans="1:68" ht="12" customHeight="1">
      <c r="A7" s="453" cm="1">
        <f t="array" aca="1" ref="A7" ca="1">INDIRECT("'期'!"&amp;$A$32&amp;ROW())</f>
        <v>44382</v>
      </c>
      <c r="B7" s="454"/>
      <c r="C7" s="455">
        <f t="shared" ca="1" si="3"/>
        <v>4</v>
      </c>
      <c r="D7" s="456"/>
      <c r="E7" s="64">
        <v>0</v>
      </c>
      <c r="F7" s="65">
        <v>0</v>
      </c>
      <c r="G7" s="64">
        <v>0</v>
      </c>
      <c r="H7" s="65">
        <v>0</v>
      </c>
      <c r="I7" s="457">
        <f t="shared" si="0"/>
        <v>1</v>
      </c>
      <c r="J7" s="457"/>
      <c r="K7" s="412">
        <f t="shared" ca="1" si="1"/>
        <v>0.5</v>
      </c>
      <c r="L7" s="412"/>
      <c r="M7" s="412">
        <f t="shared" ca="1" si="2"/>
        <v>0.5</v>
      </c>
      <c r="N7" s="412"/>
      <c r="O7" s="458">
        <f t="shared" si="4"/>
        <v>2</v>
      </c>
      <c r="P7" s="459"/>
      <c r="Q7" s="458">
        <f t="shared" si="5"/>
        <v>2</v>
      </c>
      <c r="R7" s="459"/>
      <c r="S7" s="455">
        <f t="shared" ca="1" si="6"/>
        <v>111</v>
      </c>
      <c r="T7" s="458"/>
      <c r="U7" s="126"/>
      <c r="V7" s="125"/>
      <c r="W7" s="131">
        <v>0</v>
      </c>
      <c r="X7" s="132">
        <v>0</v>
      </c>
      <c r="Y7" s="379" t="s">
        <v>167</v>
      </c>
      <c r="Z7" s="380"/>
      <c r="AA7" s="381"/>
      <c r="AB7" s="382"/>
      <c r="AC7" s="195"/>
      <c r="AD7" s="69"/>
      <c r="AE7" s="375"/>
      <c r="AF7" s="376"/>
      <c r="AG7" s="198"/>
      <c r="AH7" s="375"/>
      <c r="AI7" s="376"/>
      <c r="AJ7" s="198"/>
      <c r="AK7" s="80"/>
      <c r="AL7" s="80"/>
      <c r="AM7" s="201"/>
      <c r="AN7" s="201"/>
      <c r="AO7" s="201"/>
      <c r="AP7" s="201"/>
      <c r="AQ7" s="201"/>
      <c r="AR7" s="201"/>
      <c r="AS7" s="201"/>
      <c r="AT7" s="201"/>
      <c r="AU7" s="13"/>
      <c r="AV7" s="366" t="s">
        <v>33</v>
      </c>
      <c r="AW7" s="367"/>
      <c r="AX7" s="460">
        <f ca="1">AX3-AX5</f>
        <v>110</v>
      </c>
      <c r="AY7" s="461"/>
      <c r="AZ7" s="366" t="s">
        <v>52</v>
      </c>
      <c r="BA7" s="445">
        <f>BL7</f>
        <v>0.66666666666666663</v>
      </c>
      <c r="BB7" s="367" t="s">
        <v>52</v>
      </c>
      <c r="BC7" s="464">
        <f>BN7</f>
        <v>0.84166666666666679</v>
      </c>
      <c r="BD7" s="367" t="s">
        <v>52</v>
      </c>
      <c r="BE7" s="444">
        <f>BP7</f>
        <v>0</v>
      </c>
      <c r="BF7" s="25"/>
      <c r="BG7" s="366" t="s">
        <v>33</v>
      </c>
      <c r="BH7" s="367"/>
      <c r="BI7" s="460">
        <f ca="1">BI3-BI5</f>
        <v>109</v>
      </c>
      <c r="BJ7" s="461"/>
      <c r="BK7" s="366" t="s">
        <v>52</v>
      </c>
      <c r="BL7" s="452">
        <f>AVERAGE(G10:H15)*2</f>
        <v>0.66666666666666663</v>
      </c>
      <c r="BM7" s="367" t="s">
        <v>52</v>
      </c>
      <c r="BN7" s="463">
        <f>AVERAGE(I10:J15)</f>
        <v>0.84166666666666679</v>
      </c>
      <c r="BO7" s="367" t="s">
        <v>52</v>
      </c>
      <c r="BP7" s="417">
        <f>SUM(U10:V15)/BI5</f>
        <v>0</v>
      </c>
    </row>
    <row r="8" spans="1:68" ht="12" customHeight="1">
      <c r="A8" s="453" cm="1">
        <f t="array" aca="1" ref="A8" ca="1">INDIRECT("'期'!"&amp;$A$32&amp;ROW())</f>
        <v>44383</v>
      </c>
      <c r="B8" s="454"/>
      <c r="C8" s="455">
        <f t="shared" ca="1" si="3"/>
        <v>5</v>
      </c>
      <c r="D8" s="456"/>
      <c r="E8" s="64">
        <v>0</v>
      </c>
      <c r="F8" s="65">
        <v>2</v>
      </c>
      <c r="G8" s="64">
        <v>0</v>
      </c>
      <c r="H8" s="65">
        <v>1</v>
      </c>
      <c r="I8" s="457">
        <f t="shared" si="0"/>
        <v>0.75</v>
      </c>
      <c r="J8" s="457"/>
      <c r="K8" s="412">
        <f t="shared" ca="1" si="1"/>
        <v>0.8</v>
      </c>
      <c r="L8" s="412"/>
      <c r="M8" s="412">
        <f t="shared" ca="1" si="2"/>
        <v>0.6</v>
      </c>
      <c r="N8" s="412"/>
      <c r="O8" s="458">
        <f t="shared" si="4"/>
        <v>4</v>
      </c>
      <c r="P8" s="459"/>
      <c r="Q8" s="458">
        <f t="shared" si="5"/>
        <v>3</v>
      </c>
      <c r="R8" s="459"/>
      <c r="S8" s="455">
        <f t="shared" ca="1" si="6"/>
        <v>110</v>
      </c>
      <c r="T8" s="458"/>
      <c r="U8" s="124"/>
      <c r="V8" s="125"/>
      <c r="W8" s="131">
        <v>0</v>
      </c>
      <c r="X8" s="132">
        <v>2</v>
      </c>
      <c r="Y8" s="379" t="s">
        <v>163</v>
      </c>
      <c r="Z8" s="380"/>
      <c r="AA8" s="381"/>
      <c r="AB8" s="382"/>
      <c r="AC8" s="195"/>
      <c r="AD8" s="69" t="s">
        <v>165</v>
      </c>
      <c r="AE8" s="375"/>
      <c r="AF8" s="376"/>
      <c r="AG8" s="198"/>
      <c r="AH8" s="375"/>
      <c r="AI8" s="376"/>
      <c r="AJ8" s="198"/>
      <c r="AK8" s="80"/>
      <c r="AL8" s="80"/>
      <c r="AM8" s="201"/>
      <c r="AN8" s="201"/>
      <c r="AO8" s="201"/>
      <c r="AP8" s="201"/>
      <c r="AQ8" s="201"/>
      <c r="AR8" s="201"/>
      <c r="AS8" s="201"/>
      <c r="AT8" s="201"/>
      <c r="AU8" s="13"/>
      <c r="AV8" s="366"/>
      <c r="AW8" s="367"/>
      <c r="AX8" s="426"/>
      <c r="AY8" s="462"/>
      <c r="AZ8" s="366"/>
      <c r="BA8" s="445"/>
      <c r="BB8" s="367"/>
      <c r="BC8" s="464"/>
      <c r="BD8" s="367"/>
      <c r="BE8" s="444"/>
      <c r="BF8" s="24"/>
      <c r="BG8" s="366"/>
      <c r="BH8" s="367"/>
      <c r="BI8" s="426"/>
      <c r="BJ8" s="462"/>
      <c r="BK8" s="366"/>
      <c r="BL8" s="452"/>
      <c r="BM8" s="367"/>
      <c r="BN8" s="463"/>
      <c r="BO8" s="367"/>
      <c r="BP8" s="417"/>
    </row>
    <row r="9" spans="1:68" ht="12" customHeight="1">
      <c r="A9" s="453" cm="1">
        <f t="array" aca="1" ref="A9" ca="1">INDIRECT("'期'!"&amp;$A$32&amp;ROW())</f>
        <v>44384</v>
      </c>
      <c r="B9" s="454"/>
      <c r="C9" s="455">
        <f t="shared" ca="1" si="3"/>
        <v>6</v>
      </c>
      <c r="D9" s="456"/>
      <c r="E9" s="64">
        <v>0</v>
      </c>
      <c r="F9" s="65">
        <v>0</v>
      </c>
      <c r="G9" s="64">
        <v>0</v>
      </c>
      <c r="H9" s="65">
        <v>0</v>
      </c>
      <c r="I9" s="457">
        <f t="shared" si="0"/>
        <v>0.75</v>
      </c>
      <c r="J9" s="457"/>
      <c r="K9" s="412">
        <f t="shared" ca="1" si="1"/>
        <v>0.66666666666666663</v>
      </c>
      <c r="L9" s="412"/>
      <c r="M9" s="412">
        <f t="shared" ca="1" si="2"/>
        <v>0.5</v>
      </c>
      <c r="N9" s="412"/>
      <c r="O9" s="458">
        <f t="shared" si="4"/>
        <v>4</v>
      </c>
      <c r="P9" s="459"/>
      <c r="Q9" s="458">
        <f t="shared" si="5"/>
        <v>3</v>
      </c>
      <c r="R9" s="459"/>
      <c r="S9" s="455">
        <f t="shared" ca="1" si="6"/>
        <v>110</v>
      </c>
      <c r="T9" s="458"/>
      <c r="U9" s="124"/>
      <c r="V9" s="125"/>
      <c r="W9" s="131">
        <v>0</v>
      </c>
      <c r="X9" s="132">
        <v>0</v>
      </c>
      <c r="Y9" s="379" t="s">
        <v>166</v>
      </c>
      <c r="Z9" s="380"/>
      <c r="AA9" s="381" t="s">
        <v>168</v>
      </c>
      <c r="AB9" s="382"/>
      <c r="AC9" s="195"/>
      <c r="AD9" s="69"/>
      <c r="AE9" s="375"/>
      <c r="AF9" s="376"/>
      <c r="AG9" s="198"/>
      <c r="AH9" s="375"/>
      <c r="AI9" s="376"/>
      <c r="AJ9" s="198"/>
      <c r="AK9" s="80"/>
      <c r="AL9" s="80"/>
      <c r="AM9" s="201"/>
      <c r="AN9" s="201"/>
      <c r="AO9" s="201"/>
      <c r="AP9" s="201"/>
      <c r="AQ9" s="201"/>
      <c r="AR9" s="201"/>
      <c r="AS9" s="201"/>
      <c r="AT9" s="201"/>
      <c r="AU9" s="13"/>
      <c r="AV9" s="366" t="s">
        <v>34</v>
      </c>
      <c r="AW9" s="367"/>
      <c r="AX9" s="447">
        <f ca="1">C31</f>
        <v>27</v>
      </c>
      <c r="AY9" s="448"/>
      <c r="AZ9" s="366" t="s">
        <v>53</v>
      </c>
      <c r="BA9" s="445">
        <f>BA35</f>
        <v>0.83333333333333337</v>
      </c>
      <c r="BB9" s="367" t="s">
        <v>53</v>
      </c>
      <c r="BC9" s="464">
        <f>BC35</f>
        <v>0.90735560735560739</v>
      </c>
      <c r="BD9" s="367" t="s">
        <v>53</v>
      </c>
      <c r="BE9" s="444">
        <f>BE35</f>
        <v>0</v>
      </c>
      <c r="BF9" s="25"/>
      <c r="BG9" s="366" t="s">
        <v>34</v>
      </c>
      <c r="BH9" s="367"/>
      <c r="BI9" s="447">
        <f ca="1">C31-6</f>
        <v>21</v>
      </c>
      <c r="BJ9" s="448"/>
      <c r="BK9" s="366" t="s">
        <v>53</v>
      </c>
      <c r="BL9" s="445">
        <f>BA35</f>
        <v>0.83333333333333337</v>
      </c>
      <c r="BM9" s="367" t="s">
        <v>53</v>
      </c>
      <c r="BN9" s="464">
        <f>BC35</f>
        <v>0.90735560735560739</v>
      </c>
      <c r="BO9" s="367" t="s">
        <v>53</v>
      </c>
      <c r="BP9" s="444">
        <f>BE35</f>
        <v>0</v>
      </c>
    </row>
    <row r="10" spans="1:68" ht="12" customHeight="1">
      <c r="A10" s="453" cm="1">
        <f t="array" aca="1" ref="A10" ca="1">INDIRECT("'期'!"&amp;$A$32&amp;ROW())</f>
        <v>44385</v>
      </c>
      <c r="B10" s="454"/>
      <c r="C10" s="455">
        <f t="shared" ca="1" si="3"/>
        <v>7</v>
      </c>
      <c r="D10" s="456"/>
      <c r="E10" s="64">
        <v>0</v>
      </c>
      <c r="F10" s="65">
        <v>1</v>
      </c>
      <c r="G10" s="64">
        <v>0</v>
      </c>
      <c r="H10" s="65">
        <v>1</v>
      </c>
      <c r="I10" s="457">
        <f t="shared" si="0"/>
        <v>0.8</v>
      </c>
      <c r="J10" s="457"/>
      <c r="K10" s="412">
        <f t="shared" ca="1" si="1"/>
        <v>0.7142857142857143</v>
      </c>
      <c r="L10" s="412"/>
      <c r="M10" s="412">
        <f t="shared" ca="1" si="2"/>
        <v>0.5714285714285714</v>
      </c>
      <c r="N10" s="412"/>
      <c r="O10" s="458">
        <f t="shared" si="4"/>
        <v>5</v>
      </c>
      <c r="P10" s="459"/>
      <c r="Q10" s="458">
        <f t="shared" si="5"/>
        <v>4</v>
      </c>
      <c r="R10" s="459"/>
      <c r="S10" s="455">
        <f t="shared" ca="1" si="6"/>
        <v>109</v>
      </c>
      <c r="T10" s="458"/>
      <c r="U10" s="124"/>
      <c r="V10" s="125"/>
      <c r="W10" s="131">
        <v>0</v>
      </c>
      <c r="X10" s="132">
        <v>2</v>
      </c>
      <c r="Y10" s="379" t="s">
        <v>169</v>
      </c>
      <c r="Z10" s="380"/>
      <c r="AA10" s="381" t="s">
        <v>165</v>
      </c>
      <c r="AB10" s="382"/>
      <c r="AC10" s="195"/>
      <c r="AD10" s="69" t="s">
        <v>169</v>
      </c>
      <c r="AE10" s="375"/>
      <c r="AF10" s="376"/>
      <c r="AG10" s="198"/>
      <c r="AH10" s="375"/>
      <c r="AI10" s="376"/>
      <c r="AJ10" s="198"/>
      <c r="AK10" s="80"/>
      <c r="AL10" s="80"/>
      <c r="AM10" s="201"/>
      <c r="AN10" s="201"/>
      <c r="AO10" s="201"/>
      <c r="AP10" s="201"/>
      <c r="AQ10" s="201"/>
      <c r="AR10" s="201"/>
      <c r="AS10" s="201"/>
      <c r="AT10" s="201"/>
      <c r="AU10" s="13"/>
      <c r="AV10" s="366"/>
      <c r="AW10" s="367"/>
      <c r="AX10" s="449"/>
      <c r="AY10" s="450"/>
      <c r="AZ10" s="366"/>
      <c r="BA10" s="445"/>
      <c r="BB10" s="367"/>
      <c r="BC10" s="464"/>
      <c r="BD10" s="367"/>
      <c r="BE10" s="444"/>
      <c r="BF10" s="25"/>
      <c r="BG10" s="366"/>
      <c r="BH10" s="367"/>
      <c r="BI10" s="449"/>
      <c r="BJ10" s="450"/>
      <c r="BK10" s="366"/>
      <c r="BL10" s="445"/>
      <c r="BM10" s="367"/>
      <c r="BN10" s="464"/>
      <c r="BO10" s="367"/>
      <c r="BP10" s="444"/>
    </row>
    <row r="11" spans="1:68" ht="12" customHeight="1">
      <c r="A11" s="453" cm="1">
        <f t="array" aca="1" ref="A11" ca="1">INDIRECT("'期'!"&amp;$A$32&amp;ROW())</f>
        <v>44386</v>
      </c>
      <c r="B11" s="454"/>
      <c r="C11" s="455">
        <f t="shared" ca="1" si="3"/>
        <v>8</v>
      </c>
      <c r="D11" s="456"/>
      <c r="E11" s="64">
        <v>0</v>
      </c>
      <c r="F11" s="65">
        <v>1</v>
      </c>
      <c r="G11" s="64">
        <v>0</v>
      </c>
      <c r="H11" s="65">
        <v>1</v>
      </c>
      <c r="I11" s="457">
        <f t="shared" si="0"/>
        <v>0.83333333333333337</v>
      </c>
      <c r="J11" s="457"/>
      <c r="K11" s="412">
        <f t="shared" ca="1" si="1"/>
        <v>0.75</v>
      </c>
      <c r="L11" s="412"/>
      <c r="M11" s="412">
        <f t="shared" ca="1" si="2"/>
        <v>0.625</v>
      </c>
      <c r="N11" s="412"/>
      <c r="O11" s="458">
        <f t="shared" si="4"/>
        <v>6</v>
      </c>
      <c r="P11" s="459"/>
      <c r="Q11" s="458">
        <f t="shared" si="5"/>
        <v>5</v>
      </c>
      <c r="R11" s="459"/>
      <c r="S11" s="455">
        <f t="shared" ca="1" si="6"/>
        <v>108</v>
      </c>
      <c r="T11" s="458"/>
      <c r="U11" s="124"/>
      <c r="V11" s="125"/>
      <c r="W11" s="131">
        <v>0</v>
      </c>
      <c r="X11" s="132">
        <v>2</v>
      </c>
      <c r="Y11" s="379" t="s">
        <v>165</v>
      </c>
      <c r="Z11" s="380"/>
      <c r="AA11" s="381"/>
      <c r="AB11" s="382"/>
      <c r="AC11" s="195"/>
      <c r="AD11" s="69"/>
      <c r="AE11" s="375"/>
      <c r="AF11" s="376"/>
      <c r="AG11" s="198"/>
      <c r="AH11" s="375"/>
      <c r="AI11" s="376"/>
      <c r="AJ11" s="198"/>
      <c r="AK11" s="80"/>
      <c r="AL11" s="80"/>
      <c r="AM11" s="201"/>
      <c r="AN11" s="201"/>
      <c r="AO11" s="201"/>
      <c r="AP11" s="201"/>
      <c r="AQ11" s="201"/>
      <c r="AR11" s="201"/>
      <c r="AS11" s="201"/>
      <c r="AT11" s="201"/>
      <c r="AU11" s="13"/>
      <c r="AV11" s="368" t="s">
        <v>50</v>
      </c>
      <c r="AW11" s="367"/>
      <c r="AX11" s="465">
        <f ca="1">AX7/AX9</f>
        <v>4.0740740740740744</v>
      </c>
      <c r="AY11" s="466"/>
      <c r="AZ11" s="366" t="s">
        <v>54</v>
      </c>
      <c r="BA11" s="446">
        <f>BL37</f>
        <v>0.8571428571428571</v>
      </c>
      <c r="BB11" s="367" t="s">
        <v>54</v>
      </c>
      <c r="BC11" s="464">
        <f>BN37</f>
        <v>0.9347534965403167</v>
      </c>
      <c r="BD11" s="367" t="s">
        <v>54</v>
      </c>
      <c r="BE11" s="444">
        <f>BP37</f>
        <v>0</v>
      </c>
      <c r="BF11" s="25"/>
      <c r="BG11" s="368" t="s">
        <v>50</v>
      </c>
      <c r="BH11" s="367"/>
      <c r="BI11" s="465">
        <f ca="1">BI7/BI9</f>
        <v>5.1904761904761907</v>
      </c>
      <c r="BJ11" s="466"/>
      <c r="BK11" s="366" t="s">
        <v>54</v>
      </c>
      <c r="BL11" s="446">
        <f>BL37</f>
        <v>0.8571428571428571</v>
      </c>
      <c r="BM11" s="367" t="s">
        <v>54</v>
      </c>
      <c r="BN11" s="464">
        <f>BN37</f>
        <v>0.9347534965403167</v>
      </c>
      <c r="BO11" s="367" t="s">
        <v>54</v>
      </c>
      <c r="BP11" s="444">
        <f>BP37</f>
        <v>0</v>
      </c>
    </row>
    <row r="12" spans="1:68" ht="12" customHeight="1" thickBot="1">
      <c r="A12" s="453" cm="1">
        <f t="array" aca="1" ref="A12" ca="1">INDIRECT("'期'!"&amp;$A$32&amp;ROW())</f>
        <v>44387</v>
      </c>
      <c r="B12" s="454"/>
      <c r="C12" s="455">
        <f t="shared" ca="1" si="3"/>
        <v>9</v>
      </c>
      <c r="D12" s="456"/>
      <c r="E12" s="64">
        <v>0</v>
      </c>
      <c r="F12" s="65">
        <v>0</v>
      </c>
      <c r="G12" s="64">
        <v>0</v>
      </c>
      <c r="H12" s="65">
        <v>0</v>
      </c>
      <c r="I12" s="457">
        <f t="shared" si="0"/>
        <v>0.83333333333333337</v>
      </c>
      <c r="J12" s="457"/>
      <c r="K12" s="412">
        <f t="shared" ca="1" si="1"/>
        <v>0.66666666666666663</v>
      </c>
      <c r="L12" s="412"/>
      <c r="M12" s="412">
        <f t="shared" ca="1" si="2"/>
        <v>0.55555555555555558</v>
      </c>
      <c r="N12" s="412"/>
      <c r="O12" s="458">
        <f t="shared" si="4"/>
        <v>6</v>
      </c>
      <c r="P12" s="459"/>
      <c r="Q12" s="458">
        <f t="shared" si="5"/>
        <v>5</v>
      </c>
      <c r="R12" s="459"/>
      <c r="S12" s="455">
        <f t="shared" ca="1" si="6"/>
        <v>108</v>
      </c>
      <c r="T12" s="458"/>
      <c r="U12" s="124"/>
      <c r="V12" s="125"/>
      <c r="W12" s="131">
        <v>0</v>
      </c>
      <c r="X12" s="132">
        <v>0</v>
      </c>
      <c r="Y12" s="379" t="s">
        <v>163</v>
      </c>
      <c r="Z12" s="380"/>
      <c r="AA12" s="381" t="s">
        <v>168</v>
      </c>
      <c r="AB12" s="382"/>
      <c r="AC12" s="195"/>
      <c r="AD12" s="69"/>
      <c r="AE12" s="375"/>
      <c r="AF12" s="376"/>
      <c r="AG12" s="198"/>
      <c r="AH12" s="375"/>
      <c r="AI12" s="376"/>
      <c r="AJ12" s="198"/>
      <c r="AK12" s="80"/>
      <c r="AL12" s="80"/>
      <c r="AM12" s="201"/>
      <c r="AN12" s="201"/>
      <c r="AO12" s="201"/>
      <c r="AP12" s="201"/>
      <c r="AQ12" s="201"/>
      <c r="AR12" s="201"/>
      <c r="AS12" s="201"/>
      <c r="AT12" s="201"/>
      <c r="AU12" s="13"/>
      <c r="AV12" s="369"/>
      <c r="AW12" s="370"/>
      <c r="AX12" s="467"/>
      <c r="AY12" s="468"/>
      <c r="AZ12" s="471"/>
      <c r="BA12" s="472"/>
      <c r="BB12" s="469"/>
      <c r="BC12" s="473"/>
      <c r="BD12" s="469"/>
      <c r="BE12" s="470"/>
      <c r="BF12" s="25"/>
      <c r="BG12" s="369"/>
      <c r="BH12" s="370"/>
      <c r="BI12" s="467"/>
      <c r="BJ12" s="468"/>
      <c r="BK12" s="471"/>
      <c r="BL12" s="472"/>
      <c r="BM12" s="469"/>
      <c r="BN12" s="473"/>
      <c r="BO12" s="469"/>
      <c r="BP12" s="470"/>
    </row>
    <row r="13" spans="1:68" ht="12" customHeight="1">
      <c r="A13" s="453" cm="1">
        <f t="array" aca="1" ref="A13" ca="1">INDIRECT("'期'!"&amp;$A$32&amp;ROW())</f>
        <v>44389</v>
      </c>
      <c r="B13" s="454"/>
      <c r="C13" s="455">
        <f t="shared" ca="1" si="3"/>
        <v>10</v>
      </c>
      <c r="D13" s="456"/>
      <c r="E13" s="64">
        <v>0</v>
      </c>
      <c r="F13" s="65">
        <v>0</v>
      </c>
      <c r="G13" s="64">
        <v>0</v>
      </c>
      <c r="H13" s="65">
        <v>0</v>
      </c>
      <c r="I13" s="457">
        <f t="shared" si="0"/>
        <v>0.83333333333333337</v>
      </c>
      <c r="J13" s="457"/>
      <c r="K13" s="412">
        <f t="shared" ca="1" si="1"/>
        <v>0.6</v>
      </c>
      <c r="L13" s="412"/>
      <c r="M13" s="480">
        <f t="shared" ca="1" si="2"/>
        <v>0.5</v>
      </c>
      <c r="N13" s="480"/>
      <c r="O13" s="458">
        <f t="shared" si="4"/>
        <v>6</v>
      </c>
      <c r="P13" s="459"/>
      <c r="Q13" s="458">
        <f t="shared" si="5"/>
        <v>5</v>
      </c>
      <c r="R13" s="459"/>
      <c r="S13" s="455">
        <f t="shared" ca="1" si="6"/>
        <v>108</v>
      </c>
      <c r="T13" s="458"/>
      <c r="U13" s="124"/>
      <c r="V13" s="125"/>
      <c r="W13" s="131">
        <v>0</v>
      </c>
      <c r="X13" s="132">
        <v>0</v>
      </c>
      <c r="Y13" s="379" t="s">
        <v>170</v>
      </c>
      <c r="Z13" s="380"/>
      <c r="AA13" s="381"/>
      <c r="AB13" s="382"/>
      <c r="AC13" s="195"/>
      <c r="AD13" s="69"/>
      <c r="AE13" s="375"/>
      <c r="AF13" s="376"/>
      <c r="AG13" s="198"/>
      <c r="AH13" s="375"/>
      <c r="AI13" s="376"/>
      <c r="AJ13" s="198"/>
      <c r="AK13" s="80"/>
      <c r="AL13" s="80"/>
      <c r="AM13" s="201"/>
      <c r="AN13" s="201"/>
      <c r="AO13" s="201"/>
      <c r="AP13" s="201"/>
      <c r="AQ13" s="201"/>
      <c r="AR13" s="201"/>
      <c r="AS13" s="201"/>
      <c r="AT13" s="201"/>
      <c r="AU13" s="13"/>
      <c r="AV13" s="429" t="s">
        <v>35</v>
      </c>
      <c r="AW13" s="418"/>
      <c r="AX13" s="418"/>
      <c r="AY13" s="478">
        <f ca="1">D1</f>
        <v>4.1851851851851851</v>
      </c>
      <c r="AZ13" s="479"/>
      <c r="BA13" s="481" t="s">
        <v>65</v>
      </c>
      <c r="BB13" s="479"/>
      <c r="BC13" s="479"/>
      <c r="BD13" s="474">
        <v>1.66</v>
      </c>
      <c r="BE13" s="475"/>
      <c r="BF13" s="24"/>
      <c r="BG13" s="429" t="s">
        <v>35</v>
      </c>
      <c r="BH13" s="418"/>
      <c r="BI13" s="418"/>
      <c r="BJ13" s="418">
        <f ca="1">AY13</f>
        <v>4.1851851851851851</v>
      </c>
      <c r="BK13" s="479"/>
      <c r="BL13" s="479" t="s">
        <v>36</v>
      </c>
      <c r="BM13" s="479"/>
      <c r="BN13" s="479"/>
      <c r="BO13" s="474">
        <v>1.66</v>
      </c>
      <c r="BP13" s="475"/>
    </row>
    <row r="14" spans="1:68" ht="12" customHeight="1">
      <c r="A14" s="453" cm="1">
        <f t="array" aca="1" ref="A14" ca="1">INDIRECT("'期'!"&amp;$A$32&amp;ROW())</f>
        <v>44390</v>
      </c>
      <c r="B14" s="454"/>
      <c r="C14" s="455">
        <f t="shared" ca="1" si="3"/>
        <v>11</v>
      </c>
      <c r="D14" s="456"/>
      <c r="E14" s="64">
        <v>0</v>
      </c>
      <c r="F14" s="65">
        <v>2</v>
      </c>
      <c r="G14" s="64">
        <v>0</v>
      </c>
      <c r="H14" s="65">
        <v>2</v>
      </c>
      <c r="I14" s="457">
        <f t="shared" si="0"/>
        <v>0.875</v>
      </c>
      <c r="J14" s="457"/>
      <c r="K14" s="412">
        <f t="shared" ca="1" si="1"/>
        <v>0.72727272727272729</v>
      </c>
      <c r="L14" s="412"/>
      <c r="M14" s="412">
        <f t="shared" ca="1" si="2"/>
        <v>0.63636363636363635</v>
      </c>
      <c r="N14" s="412"/>
      <c r="O14" s="458">
        <f t="shared" si="4"/>
        <v>8</v>
      </c>
      <c r="P14" s="459"/>
      <c r="Q14" s="458">
        <f t="shared" si="5"/>
        <v>7</v>
      </c>
      <c r="R14" s="459"/>
      <c r="S14" s="455">
        <f t="shared" ca="1" si="6"/>
        <v>106</v>
      </c>
      <c r="T14" s="458"/>
      <c r="U14" s="124"/>
      <c r="V14" s="125"/>
      <c r="W14" s="131">
        <v>0</v>
      </c>
      <c r="X14" s="132">
        <v>2</v>
      </c>
      <c r="Y14" s="379" t="s">
        <v>171</v>
      </c>
      <c r="Z14" s="380"/>
      <c r="AA14" s="381"/>
      <c r="AB14" s="382"/>
      <c r="AC14" s="195"/>
      <c r="AD14" s="69" t="s">
        <v>172</v>
      </c>
      <c r="AE14" s="482"/>
      <c r="AF14" s="483"/>
      <c r="AG14" s="199"/>
      <c r="AH14" s="482"/>
      <c r="AI14" s="483"/>
      <c r="AJ14" s="199"/>
      <c r="AK14" s="80"/>
      <c r="AL14" s="80"/>
      <c r="AM14" s="201"/>
      <c r="AN14" s="201"/>
      <c r="AO14" s="201"/>
      <c r="AP14" s="201"/>
      <c r="AQ14" s="201"/>
      <c r="AR14" s="201"/>
      <c r="AS14" s="201"/>
      <c r="AT14" s="201"/>
      <c r="AU14" s="13"/>
      <c r="AV14" s="366"/>
      <c r="AW14" s="367"/>
      <c r="AX14" s="367"/>
      <c r="AY14" s="367"/>
      <c r="AZ14" s="367"/>
      <c r="BA14" s="367"/>
      <c r="BB14" s="367"/>
      <c r="BC14" s="367"/>
      <c r="BD14" s="476"/>
      <c r="BE14" s="477"/>
      <c r="BF14" s="24"/>
      <c r="BG14" s="366"/>
      <c r="BH14" s="367"/>
      <c r="BI14" s="367"/>
      <c r="BJ14" s="367"/>
      <c r="BK14" s="367"/>
      <c r="BL14" s="367"/>
      <c r="BM14" s="367"/>
      <c r="BN14" s="367"/>
      <c r="BO14" s="476"/>
      <c r="BP14" s="477"/>
    </row>
    <row r="15" spans="1:68" ht="12" customHeight="1">
      <c r="A15" s="453" cm="1">
        <f t="array" aca="1" ref="A15" ca="1">INDIRECT("'期'!"&amp;$A$32&amp;ROW())</f>
        <v>44391</v>
      </c>
      <c r="B15" s="454"/>
      <c r="C15" s="455">
        <f t="shared" ca="1" si="3"/>
        <v>12</v>
      </c>
      <c r="D15" s="456"/>
      <c r="E15" s="64">
        <v>0</v>
      </c>
      <c r="F15" s="65">
        <v>0</v>
      </c>
      <c r="G15" s="64">
        <v>0</v>
      </c>
      <c r="H15" s="65">
        <v>0</v>
      </c>
      <c r="I15" s="457">
        <f t="shared" si="0"/>
        <v>0.875</v>
      </c>
      <c r="J15" s="457"/>
      <c r="K15" s="412">
        <f t="shared" ca="1" si="1"/>
        <v>0.66666666666666663</v>
      </c>
      <c r="L15" s="412"/>
      <c r="M15" s="412">
        <f t="shared" ca="1" si="2"/>
        <v>0.58333333333333337</v>
      </c>
      <c r="N15" s="412"/>
      <c r="O15" s="458">
        <f t="shared" si="4"/>
        <v>8</v>
      </c>
      <c r="P15" s="459"/>
      <c r="Q15" s="458">
        <f t="shared" si="5"/>
        <v>7</v>
      </c>
      <c r="R15" s="459"/>
      <c r="S15" s="455">
        <f t="shared" ca="1" si="6"/>
        <v>106</v>
      </c>
      <c r="T15" s="458"/>
      <c r="U15" s="124"/>
      <c r="V15" s="125"/>
      <c r="W15" s="131">
        <v>0</v>
      </c>
      <c r="X15" s="132">
        <v>0</v>
      </c>
      <c r="Y15" s="379" t="s">
        <v>170</v>
      </c>
      <c r="Z15" s="380"/>
      <c r="AA15" s="381"/>
      <c r="AB15" s="382"/>
      <c r="AC15" s="195"/>
      <c r="AD15" s="69"/>
      <c r="AE15" s="18"/>
      <c r="AF15" s="18"/>
      <c r="AG15" s="20"/>
      <c r="AH15" s="20"/>
      <c r="AI15" s="201"/>
      <c r="AJ15" s="201"/>
      <c r="AK15" s="201"/>
      <c r="AL15" s="201"/>
      <c r="AM15" s="201"/>
      <c r="AN15" s="201"/>
      <c r="AO15" s="201"/>
      <c r="AP15" s="201"/>
      <c r="AQ15" s="201"/>
      <c r="AR15" s="201"/>
      <c r="AS15" s="201"/>
      <c r="AT15" s="201"/>
      <c r="AU15" s="13"/>
      <c r="AV15" s="366" t="s">
        <v>37</v>
      </c>
      <c r="AW15" s="367"/>
      <c r="AX15" s="367"/>
      <c r="AY15" s="484">
        <v>10</v>
      </c>
      <c r="AZ15" s="484"/>
      <c r="BA15" s="490" t="s">
        <v>64</v>
      </c>
      <c r="BB15" s="367"/>
      <c r="BC15" s="367"/>
      <c r="BD15" s="485">
        <f>AX5/12/AVERAGE(W4:X9)</f>
        <v>0.5</v>
      </c>
      <c r="BE15" s="486"/>
      <c r="BF15" s="26"/>
      <c r="BG15" s="366" t="s">
        <v>37</v>
      </c>
      <c r="BH15" s="367"/>
      <c r="BI15" s="367"/>
      <c r="BJ15" s="484">
        <v>10.199999999999999</v>
      </c>
      <c r="BK15" s="484"/>
      <c r="BL15" s="367" t="s">
        <v>38</v>
      </c>
      <c r="BM15" s="367"/>
      <c r="BN15" s="367"/>
      <c r="BO15" s="485">
        <f>AX5/12/AVERAGE(W9:X15)</f>
        <v>0.58333333333333337</v>
      </c>
      <c r="BP15" s="486"/>
    </row>
    <row r="16" spans="1:68" ht="12" customHeight="1">
      <c r="A16" s="453" cm="1">
        <f t="array" aca="1" ref="A16" ca="1">INDIRECT("'期'!"&amp;$A$32&amp;ROW())</f>
        <v>44392</v>
      </c>
      <c r="B16" s="454"/>
      <c r="C16" s="455">
        <f t="shared" ca="1" si="3"/>
        <v>13</v>
      </c>
      <c r="D16" s="456"/>
      <c r="E16" s="64">
        <v>0</v>
      </c>
      <c r="F16" s="65">
        <v>1</v>
      </c>
      <c r="G16" s="64">
        <v>0</v>
      </c>
      <c r="H16" s="65">
        <v>1</v>
      </c>
      <c r="I16" s="457">
        <f t="shared" si="0"/>
        <v>0.88888888888888884</v>
      </c>
      <c r="J16" s="457"/>
      <c r="K16" s="412">
        <f t="shared" ca="1" si="1"/>
        <v>0.69230769230769229</v>
      </c>
      <c r="L16" s="412"/>
      <c r="M16" s="412">
        <f t="shared" ca="1" si="2"/>
        <v>0.61538461538461542</v>
      </c>
      <c r="N16" s="412"/>
      <c r="O16" s="458">
        <f t="shared" si="4"/>
        <v>9</v>
      </c>
      <c r="P16" s="459"/>
      <c r="Q16" s="458">
        <f t="shared" si="5"/>
        <v>8</v>
      </c>
      <c r="R16" s="459"/>
      <c r="S16" s="455">
        <f t="shared" ca="1" si="6"/>
        <v>105</v>
      </c>
      <c r="T16" s="458"/>
      <c r="U16" s="124"/>
      <c r="V16" s="125"/>
      <c r="W16" s="131">
        <v>0</v>
      </c>
      <c r="X16" s="132">
        <v>1</v>
      </c>
      <c r="Y16" s="379" t="s">
        <v>163</v>
      </c>
      <c r="Z16" s="380"/>
      <c r="AA16" s="381"/>
      <c r="AB16" s="382"/>
      <c r="AC16" s="195"/>
      <c r="AD16" s="69" t="s">
        <v>172</v>
      </c>
      <c r="AE16" s="18"/>
      <c r="AF16" s="20"/>
      <c r="AG16" s="20"/>
      <c r="AH16" s="20"/>
      <c r="AI16" s="201"/>
      <c r="AJ16" s="201"/>
      <c r="AK16" s="201"/>
      <c r="AL16" s="201"/>
      <c r="AM16" s="201"/>
      <c r="AN16" s="201"/>
      <c r="AO16" s="201"/>
      <c r="AP16" s="201"/>
      <c r="AQ16" s="201"/>
      <c r="AR16" s="201"/>
      <c r="AS16" s="201"/>
      <c r="AT16" s="201"/>
      <c r="AU16" s="13"/>
      <c r="AV16" s="366"/>
      <c r="AW16" s="367"/>
      <c r="AX16" s="367"/>
      <c r="AY16" s="484"/>
      <c r="AZ16" s="484"/>
      <c r="BA16" s="367"/>
      <c r="BB16" s="367"/>
      <c r="BC16" s="367"/>
      <c r="BD16" s="485"/>
      <c r="BE16" s="486"/>
      <c r="BF16" s="26"/>
      <c r="BG16" s="366"/>
      <c r="BH16" s="367"/>
      <c r="BI16" s="367"/>
      <c r="BJ16" s="484"/>
      <c r="BK16" s="484"/>
      <c r="BL16" s="367"/>
      <c r="BM16" s="367"/>
      <c r="BN16" s="367"/>
      <c r="BO16" s="485"/>
      <c r="BP16" s="486"/>
    </row>
    <row r="17" spans="1:69" ht="12" customHeight="1">
      <c r="A17" s="453" cm="1">
        <f t="array" aca="1" ref="A17" ca="1">INDIRECT("'期'!"&amp;$A$32&amp;ROW())</f>
        <v>44393</v>
      </c>
      <c r="B17" s="454"/>
      <c r="C17" s="455">
        <f t="shared" ca="1" si="3"/>
        <v>14</v>
      </c>
      <c r="D17" s="456"/>
      <c r="E17" s="64">
        <v>0</v>
      </c>
      <c r="F17" s="65">
        <v>1</v>
      </c>
      <c r="G17" s="64">
        <v>0</v>
      </c>
      <c r="H17" s="65">
        <v>1</v>
      </c>
      <c r="I17" s="457">
        <f t="shared" si="0"/>
        <v>0.9</v>
      </c>
      <c r="J17" s="457"/>
      <c r="K17" s="412">
        <f t="shared" ca="1" si="1"/>
        <v>0.7142857142857143</v>
      </c>
      <c r="L17" s="412"/>
      <c r="M17" s="412">
        <f t="shared" ca="1" si="2"/>
        <v>0.6428571428571429</v>
      </c>
      <c r="N17" s="412"/>
      <c r="O17" s="458">
        <f t="shared" si="4"/>
        <v>10</v>
      </c>
      <c r="P17" s="459"/>
      <c r="Q17" s="458">
        <f t="shared" si="5"/>
        <v>9</v>
      </c>
      <c r="R17" s="459"/>
      <c r="S17" s="455">
        <f t="shared" ca="1" si="6"/>
        <v>104</v>
      </c>
      <c r="T17" s="458"/>
      <c r="U17" s="124"/>
      <c r="V17" s="125"/>
      <c r="W17" s="131">
        <v>0</v>
      </c>
      <c r="X17" s="132">
        <v>2</v>
      </c>
      <c r="Y17" s="379" t="s">
        <v>168</v>
      </c>
      <c r="Z17" s="380"/>
      <c r="AA17" s="381"/>
      <c r="AB17" s="382"/>
      <c r="AC17" s="195"/>
      <c r="AD17" s="69" t="s">
        <v>169</v>
      </c>
      <c r="AE17" s="18"/>
      <c r="AF17" s="20"/>
      <c r="AG17" s="20"/>
      <c r="AH17" s="20"/>
      <c r="AI17" s="201"/>
      <c r="AJ17" s="201"/>
      <c r="AK17" s="201"/>
      <c r="AL17" s="201"/>
      <c r="AM17" s="201"/>
      <c r="AN17" s="201"/>
      <c r="AO17" s="201"/>
      <c r="AP17" s="201"/>
      <c r="AQ17" s="201"/>
      <c r="AR17" s="201"/>
      <c r="AS17" s="201"/>
      <c r="AT17" s="201"/>
      <c r="AU17" s="13"/>
      <c r="AV17" s="366" t="s">
        <v>58</v>
      </c>
      <c r="AW17" s="367"/>
      <c r="AX17" s="367"/>
      <c r="AY17" s="367">
        <f ca="1">AY15-AY13</f>
        <v>5.8148148148148149</v>
      </c>
      <c r="AZ17" s="367"/>
      <c r="BA17" s="367" t="s">
        <v>39</v>
      </c>
      <c r="BB17" s="367"/>
      <c r="BC17" s="367"/>
      <c r="BD17" s="465">
        <f>BD15-BD13</f>
        <v>-1.1599999999999999</v>
      </c>
      <c r="BE17" s="489"/>
      <c r="BF17" s="24"/>
      <c r="BG17" s="366" t="s">
        <v>58</v>
      </c>
      <c r="BH17" s="367"/>
      <c r="BI17" s="367"/>
      <c r="BJ17" s="367">
        <f ca="1">BJ15-BJ13</f>
        <v>6.0148148148148142</v>
      </c>
      <c r="BK17" s="367"/>
      <c r="BL17" s="367" t="s">
        <v>39</v>
      </c>
      <c r="BM17" s="367"/>
      <c r="BN17" s="367"/>
      <c r="BO17" s="487">
        <f>BO15-BO13</f>
        <v>-1.0766666666666667</v>
      </c>
      <c r="BP17" s="488"/>
    </row>
    <row r="18" spans="1:69" ht="12" customHeight="1">
      <c r="A18" s="453" cm="1">
        <f t="array" aca="1" ref="A18" ca="1">INDIRECT("'期'!"&amp;$A$32&amp;ROW())</f>
        <v>44394</v>
      </c>
      <c r="B18" s="454"/>
      <c r="C18" s="455">
        <f t="shared" ca="1" si="3"/>
        <v>15</v>
      </c>
      <c r="D18" s="456"/>
      <c r="E18" s="64">
        <v>0</v>
      </c>
      <c r="F18" s="65">
        <v>0</v>
      </c>
      <c r="G18" s="64">
        <v>0</v>
      </c>
      <c r="H18" s="65">
        <v>0</v>
      </c>
      <c r="I18" s="457">
        <f t="shared" si="0"/>
        <v>0.9</v>
      </c>
      <c r="J18" s="457"/>
      <c r="K18" s="412">
        <f t="shared" ca="1" si="1"/>
        <v>0.66666666666666663</v>
      </c>
      <c r="L18" s="412"/>
      <c r="M18" s="412">
        <f t="shared" ca="1" si="2"/>
        <v>0.6</v>
      </c>
      <c r="N18" s="412"/>
      <c r="O18" s="458">
        <f t="shared" si="4"/>
        <v>10</v>
      </c>
      <c r="P18" s="459"/>
      <c r="Q18" s="458">
        <f t="shared" si="5"/>
        <v>9</v>
      </c>
      <c r="R18" s="459"/>
      <c r="S18" s="455">
        <f t="shared" ca="1" si="6"/>
        <v>104</v>
      </c>
      <c r="T18" s="458"/>
      <c r="U18" s="124"/>
      <c r="V18" s="125"/>
      <c r="W18" s="131">
        <v>0</v>
      </c>
      <c r="X18" s="132">
        <v>0</v>
      </c>
      <c r="Y18" s="379" t="s">
        <v>165</v>
      </c>
      <c r="Z18" s="380"/>
      <c r="AA18" s="381"/>
      <c r="AB18" s="382"/>
      <c r="AC18" s="195"/>
      <c r="AD18" s="74"/>
      <c r="AE18" s="18"/>
      <c r="AF18" s="20"/>
      <c r="AG18" s="20"/>
      <c r="AH18" s="20"/>
      <c r="AI18" s="201"/>
      <c r="AJ18" s="201"/>
      <c r="AK18" s="201"/>
      <c r="AL18" s="201"/>
      <c r="AM18" s="201"/>
      <c r="AN18" s="201"/>
      <c r="AO18" s="201"/>
      <c r="AP18" s="201"/>
      <c r="AQ18" s="201"/>
      <c r="AR18" s="201"/>
      <c r="AS18" s="201"/>
      <c r="AT18" s="201"/>
      <c r="AU18" s="14"/>
      <c r="AV18" s="366"/>
      <c r="AW18" s="367"/>
      <c r="AX18" s="367"/>
      <c r="AY18" s="367"/>
      <c r="AZ18" s="367"/>
      <c r="BA18" s="367"/>
      <c r="BB18" s="367"/>
      <c r="BC18" s="367"/>
      <c r="BD18" s="465"/>
      <c r="BE18" s="489"/>
      <c r="BF18" s="24"/>
      <c r="BG18" s="366"/>
      <c r="BH18" s="367"/>
      <c r="BI18" s="367"/>
      <c r="BJ18" s="367"/>
      <c r="BK18" s="367"/>
      <c r="BL18" s="367"/>
      <c r="BM18" s="367"/>
      <c r="BN18" s="367"/>
      <c r="BO18" s="367"/>
      <c r="BP18" s="488"/>
    </row>
    <row r="19" spans="1:69" ht="12" customHeight="1">
      <c r="A19" s="453" cm="1">
        <f t="array" aca="1" ref="A19" ca="1">INDIRECT("'期'!"&amp;$A$32&amp;ROW())</f>
        <v>44396</v>
      </c>
      <c r="B19" s="454"/>
      <c r="C19" s="455">
        <f t="shared" ca="1" si="3"/>
        <v>16</v>
      </c>
      <c r="D19" s="456"/>
      <c r="E19" s="64">
        <v>0</v>
      </c>
      <c r="F19" s="65">
        <v>1</v>
      </c>
      <c r="G19" s="64">
        <v>0</v>
      </c>
      <c r="H19" s="65">
        <v>1</v>
      </c>
      <c r="I19" s="457">
        <f t="shared" si="0"/>
        <v>0.90909090909090906</v>
      </c>
      <c r="J19" s="457"/>
      <c r="K19" s="412">
        <f t="shared" ca="1" si="1"/>
        <v>0.6875</v>
      </c>
      <c r="L19" s="412"/>
      <c r="M19" s="412">
        <f t="shared" ca="1" si="2"/>
        <v>0.625</v>
      </c>
      <c r="N19" s="412"/>
      <c r="O19" s="458">
        <f t="shared" si="4"/>
        <v>11</v>
      </c>
      <c r="P19" s="459"/>
      <c r="Q19" s="458">
        <f t="shared" si="5"/>
        <v>10</v>
      </c>
      <c r="R19" s="459"/>
      <c r="S19" s="455">
        <f t="shared" ca="1" si="6"/>
        <v>103</v>
      </c>
      <c r="T19" s="458"/>
      <c r="U19" s="124"/>
      <c r="V19" s="125"/>
      <c r="W19" s="131">
        <v>0</v>
      </c>
      <c r="X19" s="132">
        <v>2</v>
      </c>
      <c r="Y19" s="379" t="s">
        <v>165</v>
      </c>
      <c r="Z19" s="380"/>
      <c r="AA19" s="381"/>
      <c r="AB19" s="382"/>
      <c r="AC19" s="195"/>
      <c r="AD19" s="69" t="s">
        <v>172</v>
      </c>
      <c r="AE19" s="18"/>
      <c r="AF19" s="20"/>
      <c r="AG19" s="20"/>
      <c r="AH19" s="20"/>
      <c r="AI19" s="201"/>
      <c r="AJ19" s="201"/>
      <c r="AK19" s="201"/>
      <c r="AL19" s="201"/>
      <c r="AM19" s="201"/>
      <c r="AN19" s="201"/>
      <c r="AO19" s="201"/>
      <c r="AP19" s="201"/>
      <c r="AQ19" s="201"/>
      <c r="AR19" s="201"/>
      <c r="AS19" s="201"/>
      <c r="AT19" s="201"/>
      <c r="AU19" s="15"/>
      <c r="AV19" s="368" t="s">
        <v>40</v>
      </c>
      <c r="AW19" s="367"/>
      <c r="AX19" s="367"/>
      <c r="AY19" s="367">
        <f ca="1">(AY15*AY21)-AX3</f>
        <v>157</v>
      </c>
      <c r="AZ19" s="367"/>
      <c r="BA19" s="367" t="s">
        <v>41</v>
      </c>
      <c r="BB19" s="367"/>
      <c r="BC19" s="367"/>
      <c r="BD19" s="465">
        <f>AX5/AVERAGE(W4:X8)</f>
        <v>5</v>
      </c>
      <c r="BE19" s="489"/>
      <c r="BF19" s="27"/>
      <c r="BG19" s="368" t="s">
        <v>40</v>
      </c>
      <c r="BH19" s="367"/>
      <c r="BI19" s="367"/>
      <c r="BJ19" s="367">
        <f ca="1">(BJ15*BJ21)-BI3</f>
        <v>162.39999999999998</v>
      </c>
      <c r="BK19" s="367"/>
      <c r="BL19" s="367" t="s">
        <v>41</v>
      </c>
      <c r="BM19" s="367"/>
      <c r="BN19" s="367"/>
      <c r="BO19" s="465">
        <f>BI5/BO15</f>
        <v>6.8571428571428568</v>
      </c>
      <c r="BP19" s="489"/>
    </row>
    <row r="20" spans="1:69" ht="12" customHeight="1" thickBot="1">
      <c r="A20" s="453" cm="1">
        <f t="array" aca="1" ref="A20" ca="1">INDIRECT("'期'!"&amp;$A$32&amp;ROW())</f>
        <v>44397</v>
      </c>
      <c r="B20" s="454"/>
      <c r="C20" s="455">
        <f t="shared" ca="1" si="3"/>
        <v>17</v>
      </c>
      <c r="D20" s="456"/>
      <c r="E20" s="64">
        <v>0</v>
      </c>
      <c r="F20" s="65">
        <v>2</v>
      </c>
      <c r="G20" s="64">
        <v>0</v>
      </c>
      <c r="H20" s="65">
        <v>2</v>
      </c>
      <c r="I20" s="457">
        <f t="shared" si="0"/>
        <v>0.92307692307692313</v>
      </c>
      <c r="J20" s="457"/>
      <c r="K20" s="412">
        <f t="shared" ca="1" si="1"/>
        <v>0.76470588235294112</v>
      </c>
      <c r="L20" s="412"/>
      <c r="M20" s="412">
        <f t="shared" ca="1" si="2"/>
        <v>0.70588235294117652</v>
      </c>
      <c r="N20" s="412"/>
      <c r="O20" s="458">
        <f t="shared" si="4"/>
        <v>13</v>
      </c>
      <c r="P20" s="459"/>
      <c r="Q20" s="458">
        <f t="shared" si="5"/>
        <v>12</v>
      </c>
      <c r="R20" s="459"/>
      <c r="S20" s="455">
        <f t="shared" ca="1" si="6"/>
        <v>101</v>
      </c>
      <c r="T20" s="458"/>
      <c r="U20" s="124"/>
      <c r="V20" s="125"/>
      <c r="W20" s="131">
        <v>0</v>
      </c>
      <c r="X20" s="132">
        <v>2</v>
      </c>
      <c r="Y20" s="379" t="s">
        <v>170</v>
      </c>
      <c r="Z20" s="380"/>
      <c r="AA20" s="381"/>
      <c r="AB20" s="382"/>
      <c r="AC20" s="195"/>
      <c r="AD20" s="69" t="s">
        <v>165</v>
      </c>
      <c r="AE20" s="18"/>
      <c r="AF20" s="20"/>
      <c r="AG20" s="20"/>
      <c r="AH20" s="20"/>
      <c r="AI20" s="201"/>
      <c r="AJ20" s="201"/>
      <c r="AK20" s="201"/>
      <c r="AL20" s="201"/>
      <c r="AM20" s="201"/>
      <c r="AN20" s="201"/>
      <c r="AO20" s="201"/>
      <c r="AP20" s="201"/>
      <c r="AQ20" s="201"/>
      <c r="AR20" s="201"/>
      <c r="AS20" s="201"/>
      <c r="AT20" s="201"/>
      <c r="AU20" s="16"/>
      <c r="AV20" s="369"/>
      <c r="AW20" s="370"/>
      <c r="AX20" s="370"/>
      <c r="AY20" s="370"/>
      <c r="AZ20" s="370"/>
      <c r="BA20" s="370"/>
      <c r="BB20" s="370"/>
      <c r="BC20" s="370"/>
      <c r="BD20" s="467"/>
      <c r="BE20" s="496"/>
      <c r="BF20" s="27"/>
      <c r="BG20" s="369"/>
      <c r="BH20" s="370"/>
      <c r="BI20" s="370"/>
      <c r="BJ20" s="370"/>
      <c r="BK20" s="370"/>
      <c r="BL20" s="370"/>
      <c r="BM20" s="370"/>
      <c r="BN20" s="370"/>
      <c r="BO20" s="467"/>
      <c r="BP20" s="496"/>
    </row>
    <row r="21" spans="1:69" ht="12" customHeight="1">
      <c r="A21" s="453" cm="1">
        <f t="array" aca="1" ref="A21" ca="1">INDIRECT("'期'!"&amp;$A$32&amp;ROW())</f>
        <v>44398</v>
      </c>
      <c r="B21" s="454"/>
      <c r="C21" s="455">
        <f t="shared" ca="1" si="3"/>
        <v>18</v>
      </c>
      <c r="D21" s="456"/>
      <c r="E21" s="64">
        <v>0</v>
      </c>
      <c r="F21" s="65">
        <v>0</v>
      </c>
      <c r="G21" s="64">
        <v>0</v>
      </c>
      <c r="H21" s="65">
        <v>0</v>
      </c>
      <c r="I21" s="495">
        <f t="shared" si="0"/>
        <v>0.92307692307692313</v>
      </c>
      <c r="J21" s="495"/>
      <c r="K21" s="412">
        <f t="shared" ca="1" si="1"/>
        <v>0.72222222222222221</v>
      </c>
      <c r="L21" s="412"/>
      <c r="M21" s="412">
        <f t="shared" ca="1" si="2"/>
        <v>0.66666666666666663</v>
      </c>
      <c r="N21" s="412"/>
      <c r="O21" s="458">
        <f t="shared" si="4"/>
        <v>13</v>
      </c>
      <c r="P21" s="459"/>
      <c r="Q21" s="458">
        <f t="shared" si="5"/>
        <v>12</v>
      </c>
      <c r="R21" s="459"/>
      <c r="S21" s="455">
        <f t="shared" ca="1" si="6"/>
        <v>101</v>
      </c>
      <c r="T21" s="458"/>
      <c r="U21" s="124"/>
      <c r="V21" s="125"/>
      <c r="W21" s="131">
        <v>0</v>
      </c>
      <c r="X21" s="132">
        <v>0</v>
      </c>
      <c r="Y21" s="379" t="s">
        <v>164</v>
      </c>
      <c r="Z21" s="380"/>
      <c r="AA21" s="381"/>
      <c r="AB21" s="382"/>
      <c r="AC21" s="195"/>
      <c r="AD21" s="69"/>
      <c r="AE21" s="18"/>
      <c r="AF21" s="20"/>
      <c r="AG21" s="20"/>
      <c r="AH21" s="20"/>
      <c r="AI21" s="201"/>
      <c r="AJ21" s="201"/>
      <c r="AK21" s="201"/>
      <c r="AL21" s="201"/>
      <c r="AM21" s="201"/>
      <c r="AN21" s="201"/>
      <c r="AO21" s="201"/>
      <c r="AP21" s="201"/>
      <c r="AQ21" s="201"/>
      <c r="AR21" s="201"/>
      <c r="AS21" s="201"/>
      <c r="AT21" s="201"/>
      <c r="AU21" s="17"/>
      <c r="AV21" s="429" t="s">
        <v>42</v>
      </c>
      <c r="AW21" s="418"/>
      <c r="AX21" s="418"/>
      <c r="AY21" s="418">
        <f ca="1">C31</f>
        <v>27</v>
      </c>
      <c r="AZ21" s="418"/>
      <c r="BA21" s="418" t="s">
        <v>43</v>
      </c>
      <c r="BB21" s="418"/>
      <c r="BC21" s="418"/>
      <c r="BD21" s="491">
        <f ca="1">AY13*AY21*AY23*1.015</f>
        <v>1646446.7249999999</v>
      </c>
      <c r="BE21" s="492"/>
      <c r="BF21" s="28"/>
      <c r="BG21" s="429" t="s">
        <v>42</v>
      </c>
      <c r="BH21" s="418"/>
      <c r="BI21" s="418"/>
      <c r="BJ21" s="418">
        <f ca="1">C31</f>
        <v>27</v>
      </c>
      <c r="BK21" s="418"/>
      <c r="BL21" s="418" t="s">
        <v>43</v>
      </c>
      <c r="BM21" s="418"/>
      <c r="BN21" s="418"/>
      <c r="BO21" s="491">
        <f ca="1">BJ13*BJ21*BJ23*1.015</f>
        <v>1204641.585</v>
      </c>
      <c r="BP21" s="492"/>
    </row>
    <row r="22" spans="1:69" ht="12" customHeight="1">
      <c r="A22" s="453" cm="1">
        <f t="array" aca="1" ref="A22" ca="1">INDIRECT("'期'!"&amp;$A$32&amp;ROW())</f>
        <v>44399</v>
      </c>
      <c r="B22" s="454"/>
      <c r="C22" s="455">
        <f t="shared" ca="1" si="3"/>
        <v>19</v>
      </c>
      <c r="D22" s="456"/>
      <c r="E22" s="64">
        <v>0</v>
      </c>
      <c r="F22" s="65">
        <v>0</v>
      </c>
      <c r="G22" s="64">
        <v>0</v>
      </c>
      <c r="H22" s="65">
        <v>0</v>
      </c>
      <c r="I22" s="457">
        <f t="shared" si="0"/>
        <v>0.92307692307692313</v>
      </c>
      <c r="J22" s="457"/>
      <c r="K22" s="412">
        <f t="shared" ca="1" si="1"/>
        <v>0.68421052631578949</v>
      </c>
      <c r="L22" s="412"/>
      <c r="M22" s="412">
        <f t="shared" ca="1" si="2"/>
        <v>0.63157894736842102</v>
      </c>
      <c r="N22" s="412"/>
      <c r="O22" s="458">
        <f t="shared" si="4"/>
        <v>13</v>
      </c>
      <c r="P22" s="459"/>
      <c r="Q22" s="458">
        <f t="shared" si="5"/>
        <v>12</v>
      </c>
      <c r="R22" s="459"/>
      <c r="S22" s="455">
        <f t="shared" ca="1" si="6"/>
        <v>101</v>
      </c>
      <c r="T22" s="458"/>
      <c r="U22" s="124"/>
      <c r="V22" s="125"/>
      <c r="W22" s="131">
        <v>0</v>
      </c>
      <c r="X22" s="132">
        <v>0</v>
      </c>
      <c r="Y22" s="379" t="s">
        <v>165</v>
      </c>
      <c r="Z22" s="380"/>
      <c r="AA22" s="381"/>
      <c r="AB22" s="382"/>
      <c r="AC22" s="195"/>
      <c r="AD22" s="69"/>
      <c r="AE22" s="18"/>
      <c r="AF22" s="20"/>
      <c r="AG22" s="20"/>
      <c r="AH22" s="20"/>
      <c r="AI22" s="201"/>
      <c r="AJ22" s="201"/>
      <c r="AK22" s="201"/>
      <c r="AL22" s="201"/>
      <c r="AM22" s="201"/>
      <c r="AN22" s="201"/>
      <c r="AO22" s="201"/>
      <c r="AP22" s="201"/>
      <c r="AQ22" s="201"/>
      <c r="AR22" s="201"/>
      <c r="AS22" s="201"/>
      <c r="AT22" s="201"/>
      <c r="AU22" s="17"/>
      <c r="AV22" s="366"/>
      <c r="AW22" s="367"/>
      <c r="AX22" s="367"/>
      <c r="AY22" s="367"/>
      <c r="AZ22" s="367"/>
      <c r="BA22" s="367"/>
      <c r="BB22" s="367"/>
      <c r="BC22" s="367"/>
      <c r="BD22" s="493"/>
      <c r="BE22" s="494"/>
      <c r="BF22" s="28"/>
      <c r="BG22" s="366"/>
      <c r="BH22" s="367"/>
      <c r="BI22" s="367"/>
      <c r="BJ22" s="367"/>
      <c r="BK22" s="367"/>
      <c r="BL22" s="367"/>
      <c r="BM22" s="367"/>
      <c r="BN22" s="367"/>
      <c r="BO22" s="493"/>
      <c r="BP22" s="494"/>
    </row>
    <row r="23" spans="1:69" ht="12" customHeight="1">
      <c r="A23" s="453" cm="1">
        <f t="array" aca="1" ref="A23" ca="1">INDIRECT("'期'!"&amp;$A$32&amp;ROW())</f>
        <v>44400</v>
      </c>
      <c r="B23" s="454"/>
      <c r="C23" s="455">
        <f t="shared" ca="1" si="3"/>
        <v>20</v>
      </c>
      <c r="D23" s="456"/>
      <c r="E23" s="64">
        <v>0</v>
      </c>
      <c r="F23" s="65">
        <v>1</v>
      </c>
      <c r="G23" s="64">
        <v>0</v>
      </c>
      <c r="H23" s="65">
        <v>1</v>
      </c>
      <c r="I23" s="457">
        <f t="shared" si="0"/>
        <v>0.9285714285714286</v>
      </c>
      <c r="J23" s="457"/>
      <c r="K23" s="412">
        <f t="shared" ca="1" si="1"/>
        <v>0.7</v>
      </c>
      <c r="L23" s="412"/>
      <c r="M23" s="412">
        <f t="shared" ca="1" si="2"/>
        <v>0.65</v>
      </c>
      <c r="N23" s="412"/>
      <c r="O23" s="458">
        <f t="shared" si="4"/>
        <v>14</v>
      </c>
      <c r="P23" s="459"/>
      <c r="Q23" s="458">
        <f t="shared" si="5"/>
        <v>13</v>
      </c>
      <c r="R23" s="459"/>
      <c r="S23" s="455">
        <f t="shared" ca="1" si="6"/>
        <v>100</v>
      </c>
      <c r="T23" s="458"/>
      <c r="U23" s="124"/>
      <c r="V23" s="125"/>
      <c r="W23" s="131">
        <v>0</v>
      </c>
      <c r="X23" s="132">
        <v>2</v>
      </c>
      <c r="Y23" s="379" t="s">
        <v>170</v>
      </c>
      <c r="Z23" s="380"/>
      <c r="AA23" s="381"/>
      <c r="AB23" s="382"/>
      <c r="AC23" s="195"/>
      <c r="AD23" s="69" t="s">
        <v>170</v>
      </c>
      <c r="AE23" s="18"/>
      <c r="AF23" s="20"/>
      <c r="AG23" s="20"/>
      <c r="AH23" s="20"/>
      <c r="AI23" s="201"/>
      <c r="AJ23" s="201"/>
      <c r="AK23" s="201"/>
      <c r="AL23" s="201"/>
      <c r="AM23" s="201"/>
      <c r="AN23" s="201"/>
      <c r="AO23" s="201"/>
      <c r="AP23" s="201"/>
      <c r="AQ23" s="201"/>
      <c r="AR23" s="201"/>
      <c r="AS23" s="201"/>
      <c r="AT23" s="201"/>
      <c r="AU23" s="17"/>
      <c r="AV23" s="366" t="s">
        <v>44</v>
      </c>
      <c r="AW23" s="367"/>
      <c r="AX23" s="367"/>
      <c r="AY23" s="497">
        <v>14355</v>
      </c>
      <c r="AZ23" s="497"/>
      <c r="BA23" s="367" t="s">
        <v>60</v>
      </c>
      <c r="BB23" s="367"/>
      <c r="BC23" s="367"/>
      <c r="BD23" s="493">
        <f ca="1">AY15*AY21*AY25</f>
        <v>3875850</v>
      </c>
      <c r="BE23" s="494"/>
      <c r="BF23" s="28"/>
      <c r="BG23" s="366" t="s">
        <v>44</v>
      </c>
      <c r="BH23" s="367"/>
      <c r="BI23" s="367"/>
      <c r="BJ23" s="497">
        <v>10503</v>
      </c>
      <c r="BK23" s="497"/>
      <c r="BL23" s="367" t="s">
        <v>60</v>
      </c>
      <c r="BM23" s="367"/>
      <c r="BN23" s="367"/>
      <c r="BO23" s="493">
        <f ca="1">BJ15*BJ21*BJ25</f>
        <v>3953366.9999999995</v>
      </c>
      <c r="BP23" s="494"/>
    </row>
    <row r="24" spans="1:69" ht="12" customHeight="1">
      <c r="A24" s="453" cm="1">
        <f t="array" aca="1" ref="A24" ca="1">INDIRECT("'期'!"&amp;$A$32&amp;ROW())</f>
        <v>44401</v>
      </c>
      <c r="B24" s="454"/>
      <c r="C24" s="455">
        <f t="shared" ca="1" si="3"/>
        <v>21</v>
      </c>
      <c r="D24" s="456"/>
      <c r="E24" s="64">
        <v>0</v>
      </c>
      <c r="F24" s="65">
        <v>0</v>
      </c>
      <c r="G24" s="64">
        <v>0</v>
      </c>
      <c r="H24" s="65">
        <v>0</v>
      </c>
      <c r="I24" s="457">
        <f t="shared" si="0"/>
        <v>0.9285714285714286</v>
      </c>
      <c r="J24" s="457"/>
      <c r="K24" s="412">
        <f t="shared" ca="1" si="1"/>
        <v>0.66666666666666663</v>
      </c>
      <c r="L24" s="412"/>
      <c r="M24" s="412">
        <f t="shared" ca="1" si="2"/>
        <v>0.61904761904761907</v>
      </c>
      <c r="N24" s="412"/>
      <c r="O24" s="458">
        <f t="shared" si="4"/>
        <v>14</v>
      </c>
      <c r="P24" s="459"/>
      <c r="Q24" s="458">
        <f t="shared" si="5"/>
        <v>13</v>
      </c>
      <c r="R24" s="459"/>
      <c r="S24" s="455">
        <f t="shared" ca="1" si="6"/>
        <v>100</v>
      </c>
      <c r="T24" s="458"/>
      <c r="U24" s="124"/>
      <c r="V24" s="125"/>
      <c r="W24" s="131">
        <v>0</v>
      </c>
      <c r="X24" s="132">
        <v>0</v>
      </c>
      <c r="Y24" s="379" t="s">
        <v>169</v>
      </c>
      <c r="Z24" s="380"/>
      <c r="AA24" s="381"/>
      <c r="AB24" s="382"/>
      <c r="AC24" s="195"/>
      <c r="AD24" s="69"/>
      <c r="AE24" s="18"/>
      <c r="AF24" s="20"/>
      <c r="AG24" s="20"/>
      <c r="AH24" s="20"/>
      <c r="AI24" s="201"/>
      <c r="AJ24" s="201"/>
      <c r="AK24" s="201"/>
      <c r="AL24" s="201"/>
      <c r="AM24" s="201"/>
      <c r="AN24" s="201"/>
      <c r="AO24" s="201"/>
      <c r="AP24" s="201"/>
      <c r="AQ24" s="201"/>
      <c r="AR24" s="201"/>
      <c r="AS24" s="201"/>
      <c r="AT24" s="201"/>
      <c r="AU24" s="17"/>
      <c r="AV24" s="366"/>
      <c r="AW24" s="367"/>
      <c r="AX24" s="367"/>
      <c r="AY24" s="497"/>
      <c r="AZ24" s="497"/>
      <c r="BA24" s="367"/>
      <c r="BB24" s="367"/>
      <c r="BC24" s="367"/>
      <c r="BD24" s="493"/>
      <c r="BE24" s="494"/>
      <c r="BF24" s="28"/>
      <c r="BG24" s="366"/>
      <c r="BH24" s="367"/>
      <c r="BI24" s="367"/>
      <c r="BJ24" s="497"/>
      <c r="BK24" s="497"/>
      <c r="BL24" s="367"/>
      <c r="BM24" s="367"/>
      <c r="BN24" s="367"/>
      <c r="BO24" s="493"/>
      <c r="BP24" s="494"/>
    </row>
    <row r="25" spans="1:69" ht="12" customHeight="1">
      <c r="A25" s="453" cm="1">
        <f t="array" aca="1" ref="A25" ca="1">INDIRECT("'期'!"&amp;$A$32&amp;ROW())</f>
        <v>44403</v>
      </c>
      <c r="B25" s="454"/>
      <c r="C25" s="455">
        <f t="shared" ca="1" si="3"/>
        <v>22</v>
      </c>
      <c r="D25" s="456"/>
      <c r="E25" s="64">
        <v>0</v>
      </c>
      <c r="F25" s="65">
        <v>1</v>
      </c>
      <c r="G25" s="64">
        <v>0</v>
      </c>
      <c r="H25" s="65">
        <v>1</v>
      </c>
      <c r="I25" s="457">
        <f t="shared" si="0"/>
        <v>0.93333333333333335</v>
      </c>
      <c r="J25" s="457"/>
      <c r="K25" s="412">
        <f t="shared" ca="1" si="1"/>
        <v>0.68181818181818177</v>
      </c>
      <c r="L25" s="412"/>
      <c r="M25" s="412">
        <f t="shared" ca="1" si="2"/>
        <v>0.63636363636363635</v>
      </c>
      <c r="N25" s="412"/>
      <c r="O25" s="458">
        <f t="shared" si="4"/>
        <v>15</v>
      </c>
      <c r="P25" s="459"/>
      <c r="Q25" s="458">
        <f t="shared" si="5"/>
        <v>14</v>
      </c>
      <c r="R25" s="459"/>
      <c r="S25" s="455">
        <f t="shared" ca="1" si="6"/>
        <v>99</v>
      </c>
      <c r="T25" s="458"/>
      <c r="U25" s="124"/>
      <c r="V25" s="125"/>
      <c r="W25" s="131">
        <v>0</v>
      </c>
      <c r="X25" s="132">
        <v>2</v>
      </c>
      <c r="Y25" s="379" t="s">
        <v>170</v>
      </c>
      <c r="Z25" s="380"/>
      <c r="AA25" s="381"/>
      <c r="AB25" s="382"/>
      <c r="AC25" s="195"/>
      <c r="AD25" s="69" t="s">
        <v>163</v>
      </c>
      <c r="AE25" s="18"/>
      <c r="AF25" s="20"/>
      <c r="AG25" s="20"/>
      <c r="AH25" s="20"/>
      <c r="AI25" s="201"/>
      <c r="AJ25" s="201"/>
      <c r="AK25" s="201"/>
      <c r="AL25" s="201"/>
      <c r="AM25" s="201"/>
      <c r="AN25" s="201"/>
      <c r="AO25" s="201"/>
      <c r="AP25" s="201"/>
      <c r="AQ25" s="201"/>
      <c r="AR25" s="201"/>
      <c r="AS25" s="201"/>
      <c r="AT25" s="201"/>
      <c r="AU25" s="17"/>
      <c r="AV25" s="366" t="s">
        <v>45</v>
      </c>
      <c r="AW25" s="367"/>
      <c r="AX25" s="367"/>
      <c r="AY25" s="503">
        <v>14355</v>
      </c>
      <c r="AZ25" s="503"/>
      <c r="BA25" s="367" t="s">
        <v>59</v>
      </c>
      <c r="BB25" s="367"/>
      <c r="BC25" s="367"/>
      <c r="BD25" s="499">
        <f ca="1">BD23-BD21</f>
        <v>2229403.2750000004</v>
      </c>
      <c r="BE25" s="500"/>
      <c r="BF25" s="28"/>
      <c r="BG25" s="366" t="s">
        <v>45</v>
      </c>
      <c r="BH25" s="367"/>
      <c r="BI25" s="367"/>
      <c r="BJ25" s="497">
        <f>AY25</f>
        <v>14355</v>
      </c>
      <c r="BK25" s="497"/>
      <c r="BL25" s="367" t="s">
        <v>59</v>
      </c>
      <c r="BM25" s="367"/>
      <c r="BN25" s="367"/>
      <c r="BO25" s="499">
        <f ca="1">BO23-BO21</f>
        <v>2748725.4149999996</v>
      </c>
      <c r="BP25" s="500"/>
    </row>
    <row r="26" spans="1:69" ht="12" customHeight="1" thickBot="1">
      <c r="A26" s="453" cm="1">
        <f t="array" aca="1" ref="A26" ca="1">INDIRECT("'期'!"&amp;$A$32&amp;ROW())</f>
        <v>44404</v>
      </c>
      <c r="B26" s="454"/>
      <c r="C26" s="455">
        <f t="shared" ca="1" si="3"/>
        <v>23</v>
      </c>
      <c r="D26" s="456"/>
      <c r="E26" s="64">
        <v>0</v>
      </c>
      <c r="F26" s="65">
        <v>2</v>
      </c>
      <c r="G26" s="64">
        <v>0</v>
      </c>
      <c r="H26" s="65">
        <v>2</v>
      </c>
      <c r="I26" s="457">
        <f t="shared" si="0"/>
        <v>0.94117647058823528</v>
      </c>
      <c r="J26" s="457"/>
      <c r="K26" s="412">
        <f t="shared" ca="1" si="1"/>
        <v>0.73913043478260865</v>
      </c>
      <c r="L26" s="412"/>
      <c r="M26" s="412">
        <f t="shared" ca="1" si="2"/>
        <v>0.69565217391304346</v>
      </c>
      <c r="N26" s="412"/>
      <c r="O26" s="458">
        <f t="shared" si="4"/>
        <v>17</v>
      </c>
      <c r="P26" s="459"/>
      <c r="Q26" s="458">
        <f t="shared" si="5"/>
        <v>16</v>
      </c>
      <c r="R26" s="459"/>
      <c r="S26" s="455">
        <f t="shared" ca="1" si="6"/>
        <v>97</v>
      </c>
      <c r="T26" s="458"/>
      <c r="U26" s="124"/>
      <c r="V26" s="125"/>
      <c r="W26" s="131">
        <v>0</v>
      </c>
      <c r="X26" s="132">
        <v>3</v>
      </c>
      <c r="Y26" s="379" t="s">
        <v>163</v>
      </c>
      <c r="Z26" s="380"/>
      <c r="AA26" s="381"/>
      <c r="AB26" s="382"/>
      <c r="AC26" s="195"/>
      <c r="AD26" s="69" t="s">
        <v>170</v>
      </c>
      <c r="AE26" s="18"/>
      <c r="AF26" s="20"/>
      <c r="AG26" s="20"/>
      <c r="AH26" s="20"/>
      <c r="AI26" s="201"/>
      <c r="AJ26" s="201"/>
      <c r="AK26" s="201"/>
      <c r="AL26" s="201"/>
      <c r="AM26" s="201"/>
      <c r="AN26" s="201"/>
      <c r="AO26" s="201"/>
      <c r="AP26" s="201"/>
      <c r="AQ26" s="201"/>
      <c r="AR26" s="201"/>
      <c r="AS26" s="201"/>
      <c r="AT26" s="201"/>
      <c r="AU26" s="17"/>
      <c r="AV26" s="471"/>
      <c r="AW26" s="469"/>
      <c r="AX26" s="469"/>
      <c r="AY26" s="504"/>
      <c r="AZ26" s="504"/>
      <c r="BA26" s="469"/>
      <c r="BB26" s="469"/>
      <c r="BC26" s="469"/>
      <c r="BD26" s="501"/>
      <c r="BE26" s="502"/>
      <c r="BF26" s="28"/>
      <c r="BG26" s="471"/>
      <c r="BH26" s="469"/>
      <c r="BI26" s="469"/>
      <c r="BJ26" s="498"/>
      <c r="BK26" s="498"/>
      <c r="BL26" s="469"/>
      <c r="BM26" s="469"/>
      <c r="BN26" s="469"/>
      <c r="BO26" s="501"/>
      <c r="BP26" s="502"/>
    </row>
    <row r="27" spans="1:69" ht="12" customHeight="1">
      <c r="A27" s="453" cm="1">
        <f t="array" aca="1" ref="A27" ca="1">INDIRECT("'期'!"&amp;$A$32&amp;ROW())</f>
        <v>44405</v>
      </c>
      <c r="B27" s="454"/>
      <c r="C27" s="455">
        <f t="shared" ca="1" si="3"/>
        <v>24</v>
      </c>
      <c r="D27" s="456"/>
      <c r="E27" s="64">
        <v>0</v>
      </c>
      <c r="F27" s="65">
        <v>0</v>
      </c>
      <c r="G27" s="64">
        <v>0</v>
      </c>
      <c r="H27" s="65">
        <v>0</v>
      </c>
      <c r="I27" s="457">
        <f t="shared" si="0"/>
        <v>0.94117647058823528</v>
      </c>
      <c r="J27" s="457"/>
      <c r="K27" s="412">
        <f t="shared" ca="1" si="1"/>
        <v>0.70833333333333337</v>
      </c>
      <c r="L27" s="412"/>
      <c r="M27" s="412">
        <f t="shared" ca="1" si="2"/>
        <v>0.66666666666666663</v>
      </c>
      <c r="N27" s="412"/>
      <c r="O27" s="458">
        <f t="shared" si="4"/>
        <v>17</v>
      </c>
      <c r="P27" s="459"/>
      <c r="Q27" s="458">
        <f t="shared" si="5"/>
        <v>16</v>
      </c>
      <c r="R27" s="459"/>
      <c r="S27" s="455">
        <f t="shared" ca="1" si="6"/>
        <v>97</v>
      </c>
      <c r="T27" s="458"/>
      <c r="U27" s="124"/>
      <c r="V27" s="125"/>
      <c r="W27" s="131">
        <v>0</v>
      </c>
      <c r="X27" s="132">
        <v>0</v>
      </c>
      <c r="Y27" s="379" t="s">
        <v>164</v>
      </c>
      <c r="Z27" s="380"/>
      <c r="AA27" s="381"/>
      <c r="AB27" s="382"/>
      <c r="AC27" s="195"/>
      <c r="AD27" s="69"/>
      <c r="AE27" s="18"/>
      <c r="AF27" s="20"/>
      <c r="AG27" s="20"/>
      <c r="AH27" s="20"/>
      <c r="AI27" s="201"/>
      <c r="AJ27" s="201"/>
      <c r="AK27" s="201"/>
      <c r="AL27" s="201"/>
      <c r="AM27" s="201"/>
      <c r="AN27" s="201"/>
      <c r="AO27" s="201"/>
      <c r="AP27" s="201"/>
      <c r="AQ27" s="201"/>
      <c r="AR27" s="201"/>
      <c r="AS27" s="201"/>
      <c r="AT27" s="201"/>
      <c r="AU27" s="17"/>
      <c r="AV27" s="505" t="s">
        <v>49</v>
      </c>
      <c r="AW27" s="505"/>
      <c r="AX27" s="29"/>
      <c r="AY27" s="30"/>
      <c r="AZ27" s="30"/>
      <c r="BA27" s="24"/>
      <c r="BB27" s="24"/>
      <c r="BC27" s="24"/>
      <c r="BD27" s="28"/>
      <c r="BE27" s="28"/>
      <c r="BF27" s="28"/>
      <c r="BG27" s="505" t="s">
        <v>48</v>
      </c>
      <c r="BH27" s="505"/>
      <c r="BI27" s="29"/>
      <c r="BJ27" s="30"/>
      <c r="BK27" s="30"/>
      <c r="BL27" s="24"/>
      <c r="BM27" s="24"/>
      <c r="BN27" s="24"/>
      <c r="BO27" s="28"/>
      <c r="BP27" s="28"/>
      <c r="BQ27" s="31"/>
    </row>
    <row r="28" spans="1:69" ht="12" customHeight="1" thickBot="1">
      <c r="A28" s="453" cm="1">
        <f t="array" aca="1" ref="A28" ca="1">INDIRECT("'期'!"&amp;$A$32&amp;ROW())</f>
        <v>44406</v>
      </c>
      <c r="B28" s="454"/>
      <c r="C28" s="455">
        <f t="shared" ca="1" si="3"/>
        <v>25</v>
      </c>
      <c r="D28" s="456"/>
      <c r="E28" s="64">
        <v>0</v>
      </c>
      <c r="F28" s="65">
        <v>2</v>
      </c>
      <c r="G28" s="64">
        <v>0</v>
      </c>
      <c r="H28" s="65">
        <v>2</v>
      </c>
      <c r="I28" s="457">
        <f t="shared" si="0"/>
        <v>0.94736842105263153</v>
      </c>
      <c r="J28" s="457"/>
      <c r="K28" s="412">
        <f t="shared" ca="1" si="1"/>
        <v>0.76</v>
      </c>
      <c r="L28" s="412"/>
      <c r="M28" s="412">
        <f t="shared" ca="1" si="2"/>
        <v>0.72</v>
      </c>
      <c r="N28" s="412"/>
      <c r="O28" s="458">
        <f t="shared" si="4"/>
        <v>19</v>
      </c>
      <c r="P28" s="459"/>
      <c r="Q28" s="458">
        <f t="shared" si="5"/>
        <v>18</v>
      </c>
      <c r="R28" s="459"/>
      <c r="S28" s="455">
        <f t="shared" ca="1" si="6"/>
        <v>95</v>
      </c>
      <c r="T28" s="458"/>
      <c r="U28" s="124"/>
      <c r="V28" s="125"/>
      <c r="W28" s="133">
        <v>0</v>
      </c>
      <c r="X28" s="134">
        <v>2</v>
      </c>
      <c r="Y28" s="379" t="s">
        <v>163</v>
      </c>
      <c r="Z28" s="380"/>
      <c r="AA28" s="381"/>
      <c r="AB28" s="382"/>
      <c r="AC28" s="195"/>
      <c r="AD28" s="69" t="s">
        <v>169</v>
      </c>
      <c r="AE28" s="18"/>
      <c r="AF28" s="20"/>
      <c r="AG28" s="20"/>
      <c r="AH28" s="20"/>
      <c r="AI28" s="201"/>
      <c r="AJ28" s="201"/>
      <c r="AK28" s="201"/>
      <c r="AL28" s="201"/>
      <c r="AM28" s="201"/>
      <c r="AN28" s="201"/>
      <c r="AO28" s="201"/>
      <c r="AP28" s="201"/>
      <c r="AQ28" s="201"/>
      <c r="AR28" s="201"/>
      <c r="AS28" s="201"/>
      <c r="AT28" s="201"/>
      <c r="AU28" s="17"/>
      <c r="AV28" s="506"/>
      <c r="AW28" s="506"/>
      <c r="AX28" s="32"/>
      <c r="AY28" s="30"/>
      <c r="AZ28" s="30"/>
      <c r="BA28" s="24"/>
      <c r="BB28" s="24"/>
      <c r="BC28" s="24"/>
      <c r="BD28" s="28"/>
      <c r="BE28" s="28"/>
      <c r="BF28" s="28"/>
      <c r="BG28" s="506"/>
      <c r="BH28" s="506"/>
      <c r="BI28" s="32"/>
      <c r="BJ28" s="30"/>
      <c r="BK28" s="30"/>
      <c r="BL28" s="24"/>
      <c r="BM28" s="24"/>
      <c r="BN28" s="24"/>
      <c r="BO28" s="28"/>
      <c r="BP28" s="28"/>
      <c r="BQ28" s="31"/>
    </row>
    <row r="29" spans="1:69" ht="12" customHeight="1">
      <c r="A29" s="453" cm="1">
        <f t="array" aca="1" ref="A29" ca="1">INDIRECT("'期'!"&amp;$A$32&amp;ROW())</f>
        <v>44407</v>
      </c>
      <c r="B29" s="454"/>
      <c r="C29" s="455">
        <f t="shared" ca="1" si="3"/>
        <v>26</v>
      </c>
      <c r="D29" s="456"/>
      <c r="E29" s="64">
        <v>0</v>
      </c>
      <c r="F29" s="65">
        <v>1</v>
      </c>
      <c r="G29" s="64">
        <v>0</v>
      </c>
      <c r="H29" s="65">
        <v>1</v>
      </c>
      <c r="I29" s="457">
        <f t="shared" si="0"/>
        <v>0.95</v>
      </c>
      <c r="J29" s="457"/>
      <c r="K29" s="412">
        <f t="shared" ca="1" si="1"/>
        <v>0.76923076923076927</v>
      </c>
      <c r="L29" s="412"/>
      <c r="M29" s="412">
        <f t="shared" ca="1" si="2"/>
        <v>0.73076923076923073</v>
      </c>
      <c r="N29" s="412"/>
      <c r="O29" s="458">
        <f t="shared" si="4"/>
        <v>20</v>
      </c>
      <c r="P29" s="459"/>
      <c r="Q29" s="458">
        <f t="shared" si="5"/>
        <v>19</v>
      </c>
      <c r="R29" s="459"/>
      <c r="S29" s="455">
        <f t="shared" ca="1" si="6"/>
        <v>94</v>
      </c>
      <c r="T29" s="458"/>
      <c r="U29" s="124"/>
      <c r="V29" s="125"/>
      <c r="W29" s="133">
        <v>0</v>
      </c>
      <c r="X29" s="134">
        <v>2</v>
      </c>
      <c r="Y29" s="379" t="s">
        <v>168</v>
      </c>
      <c r="Z29" s="380"/>
      <c r="AA29" s="381"/>
      <c r="AB29" s="382"/>
      <c r="AC29" s="195"/>
      <c r="AD29" s="69" t="s">
        <v>165</v>
      </c>
      <c r="AE29" s="18"/>
      <c r="AF29" s="20"/>
      <c r="AG29" s="20"/>
      <c r="AH29" s="20"/>
      <c r="AI29" s="201"/>
      <c r="AJ29" s="201"/>
      <c r="AK29" s="201"/>
      <c r="AL29" s="201"/>
      <c r="AM29" s="201"/>
      <c r="AN29" s="201"/>
      <c r="AO29" s="201"/>
      <c r="AP29" s="201"/>
      <c r="AQ29" s="201"/>
      <c r="AR29" s="201"/>
      <c r="AS29" s="201"/>
      <c r="AT29" s="201"/>
      <c r="AU29" s="17"/>
      <c r="AV29" s="429" t="s">
        <v>28</v>
      </c>
      <c r="AW29" s="418"/>
      <c r="AX29" s="418">
        <f ca="1">AY39*AY47</f>
        <v>113</v>
      </c>
      <c r="AY29" s="419"/>
      <c r="AZ29" s="421" t="s">
        <v>29</v>
      </c>
      <c r="BA29" s="422"/>
      <c r="BB29" s="425" t="s">
        <v>30</v>
      </c>
      <c r="BC29" s="422"/>
      <c r="BD29" s="425" t="s">
        <v>31</v>
      </c>
      <c r="BE29" s="427"/>
      <c r="BF29" s="24"/>
      <c r="BG29" s="429" t="s">
        <v>28</v>
      </c>
      <c r="BH29" s="418"/>
      <c r="BI29" s="418">
        <f ca="1">BJ39*BJ47</f>
        <v>113</v>
      </c>
      <c r="BJ29" s="419"/>
      <c r="BK29" s="421" t="s">
        <v>29</v>
      </c>
      <c r="BL29" s="422"/>
      <c r="BM29" s="425" t="s">
        <v>30</v>
      </c>
      <c r="BN29" s="422"/>
      <c r="BO29" s="425" t="s">
        <v>31</v>
      </c>
      <c r="BP29" s="427"/>
    </row>
    <row r="30" spans="1:69" ht="12" customHeight="1">
      <c r="A30" s="507" cm="1">
        <f t="array" aca="1" ref="A30" ca="1">INDIRECT("'期'!"&amp;$A$32&amp;ROW())</f>
        <v>44408</v>
      </c>
      <c r="B30" s="508"/>
      <c r="C30" s="509">
        <f t="shared" ca="1" si="3"/>
        <v>27</v>
      </c>
      <c r="D30" s="510"/>
      <c r="E30" s="66">
        <v>0</v>
      </c>
      <c r="F30" s="67">
        <v>1</v>
      </c>
      <c r="G30" s="66">
        <v>0</v>
      </c>
      <c r="H30" s="67">
        <v>1</v>
      </c>
      <c r="I30" s="511">
        <f t="shared" si="0"/>
        <v>0.95238095238095233</v>
      </c>
      <c r="J30" s="511"/>
      <c r="K30" s="512">
        <f t="shared" ca="1" si="1"/>
        <v>0.77777777777777779</v>
      </c>
      <c r="L30" s="512"/>
      <c r="M30" s="512">
        <f t="shared" ca="1" si="2"/>
        <v>0.7407407407407407</v>
      </c>
      <c r="N30" s="512"/>
      <c r="O30" s="458">
        <f t="shared" si="4"/>
        <v>21</v>
      </c>
      <c r="P30" s="459"/>
      <c r="Q30" s="515">
        <f t="shared" si="5"/>
        <v>20</v>
      </c>
      <c r="R30" s="516"/>
      <c r="S30" s="455">
        <f t="shared" ca="1" si="6"/>
        <v>93</v>
      </c>
      <c r="T30" s="458"/>
      <c r="U30" s="127"/>
      <c r="V30" s="128"/>
      <c r="W30" s="135">
        <v>0</v>
      </c>
      <c r="X30" s="136">
        <v>3</v>
      </c>
      <c r="Y30" s="517" t="s">
        <v>168</v>
      </c>
      <c r="Z30" s="518"/>
      <c r="AA30" s="513"/>
      <c r="AB30" s="514"/>
      <c r="AC30" s="196"/>
      <c r="AD30" s="70" t="s">
        <v>170</v>
      </c>
      <c r="AE30" s="18"/>
      <c r="AF30" s="20"/>
      <c r="AG30" s="20"/>
      <c r="AH30" s="20"/>
      <c r="AI30" s="201"/>
      <c r="AJ30" s="201"/>
      <c r="AK30" s="201"/>
      <c r="AL30" s="201"/>
      <c r="AM30" s="201"/>
      <c r="AN30" s="201"/>
      <c r="AO30" s="201"/>
      <c r="AP30" s="201"/>
      <c r="AQ30" s="201"/>
      <c r="AR30" s="201"/>
      <c r="AS30" s="201"/>
      <c r="AT30" s="201"/>
      <c r="AU30" s="17"/>
      <c r="AV30" s="366"/>
      <c r="AW30" s="367"/>
      <c r="AX30" s="367"/>
      <c r="AY30" s="420"/>
      <c r="AZ30" s="423"/>
      <c r="BA30" s="424"/>
      <c r="BB30" s="426"/>
      <c r="BC30" s="424"/>
      <c r="BD30" s="426"/>
      <c r="BE30" s="428"/>
      <c r="BF30" s="25"/>
      <c r="BG30" s="366"/>
      <c r="BH30" s="367"/>
      <c r="BI30" s="367"/>
      <c r="BJ30" s="420"/>
      <c r="BK30" s="423"/>
      <c r="BL30" s="424"/>
      <c r="BM30" s="426"/>
      <c r="BN30" s="424"/>
      <c r="BO30" s="426"/>
      <c r="BP30" s="428"/>
    </row>
    <row r="31" spans="1:69" ht="12" customHeight="1">
      <c r="A31" s="530" t="s">
        <v>16</v>
      </c>
      <c r="B31" s="530"/>
      <c r="C31" s="531">
        <f ca="1">MAX(C4:D30)</f>
        <v>27</v>
      </c>
      <c r="D31" s="531"/>
      <c r="E31" s="532">
        <f>SUM(E4:E30)+SUM(F4:F30)</f>
        <v>21</v>
      </c>
      <c r="F31" s="533"/>
      <c r="G31" s="532">
        <f>SUM(G4:G30)+SUM(H4:H30)</f>
        <v>20</v>
      </c>
      <c r="H31" s="533"/>
      <c r="I31" s="511">
        <f>IFERROR(G31/E31,0)</f>
        <v>0.95238095238095233</v>
      </c>
      <c r="J31" s="511"/>
      <c r="K31" s="534">
        <f>O30-Q30</f>
        <v>1</v>
      </c>
      <c r="L31" s="535"/>
      <c r="M31" s="536">
        <f ca="1">G31/C31</f>
        <v>0.7407407407407407</v>
      </c>
      <c r="N31" s="537"/>
      <c r="O31" s="6" t="s">
        <v>27</v>
      </c>
      <c r="P31" s="6"/>
      <c r="Q31" s="6"/>
      <c r="R31" s="6"/>
      <c r="S31" s="6"/>
      <c r="T31" s="6"/>
      <c r="U31" s="71">
        <f>SUM(U4:U30)</f>
        <v>0</v>
      </c>
      <c r="V31" s="120">
        <f>SUM(V4:V30)</f>
        <v>0</v>
      </c>
      <c r="W31" s="121">
        <f>IFERROR(AVERAGE(W4:W30),0)</f>
        <v>0</v>
      </c>
      <c r="X31" s="121">
        <f>IFERROR(AVERAGE(X4:X30),0)</f>
        <v>1.2222222222222223</v>
      </c>
      <c r="Y31" s="539"/>
      <c r="Z31" s="540"/>
      <c r="AA31" s="7"/>
      <c r="AB31" s="7"/>
      <c r="AC31" s="18"/>
      <c r="AD31" s="18"/>
      <c r="AE31" s="18"/>
      <c r="AF31" s="20"/>
      <c r="AG31" s="20"/>
      <c r="AH31" s="20"/>
      <c r="AI31" s="200"/>
      <c r="AJ31" s="200"/>
      <c r="AK31" s="200"/>
      <c r="AL31" s="200"/>
      <c r="AM31" s="200"/>
      <c r="AN31" s="200"/>
      <c r="AO31" s="200"/>
      <c r="AP31" s="200"/>
      <c r="AQ31" s="200"/>
      <c r="AR31" s="200"/>
      <c r="AS31" s="200"/>
      <c r="AT31" s="200"/>
      <c r="AU31" s="17"/>
      <c r="AV31" s="525" t="s">
        <v>32</v>
      </c>
      <c r="AW31" s="526"/>
      <c r="AX31" s="447">
        <f>SUM(G16:H21)</f>
        <v>5</v>
      </c>
      <c r="AY31" s="527"/>
      <c r="AZ31" s="369" t="s">
        <v>51</v>
      </c>
      <c r="BA31" s="520">
        <f>BA5</f>
        <v>0.5</v>
      </c>
      <c r="BB31" s="370" t="s">
        <v>51</v>
      </c>
      <c r="BC31" s="541">
        <f>BC5</f>
        <v>0.91666666666666663</v>
      </c>
      <c r="BD31" s="370" t="s">
        <v>51</v>
      </c>
      <c r="BE31" s="523">
        <f>AT31</f>
        <v>0</v>
      </c>
      <c r="BF31" s="25"/>
      <c r="BG31" s="525" t="s">
        <v>32</v>
      </c>
      <c r="BH31" s="526"/>
      <c r="BI31" s="447">
        <f>SUM(G22:H28)</f>
        <v>6</v>
      </c>
      <c r="BJ31" s="527"/>
      <c r="BK31" s="369" t="s">
        <v>51</v>
      </c>
      <c r="BL31" s="522">
        <f>BA31</f>
        <v>0.5</v>
      </c>
      <c r="BM31" s="370" t="s">
        <v>51</v>
      </c>
      <c r="BN31" s="522">
        <f>BC31</f>
        <v>0.91666666666666663</v>
      </c>
      <c r="BO31" s="370" t="s">
        <v>51</v>
      </c>
      <c r="BP31" s="523">
        <f>BE31</f>
        <v>0</v>
      </c>
    </row>
    <row r="32" spans="1:69" ht="12" customHeight="1">
      <c r="A32" s="137" t="str">
        <f ca="1">VLOOKUP(B32,支援効果集計!$D$4:$N$15,11,FALSE)</f>
        <v>R</v>
      </c>
      <c r="B32" s="137" t="str">
        <f ca="1">RIGHT(CELL("filename",A1),LEN(CELL("filename",A1))-FIND("]",CELL("filename",A1)))</f>
        <v>R3.7</v>
      </c>
      <c r="Y32" s="18"/>
      <c r="Z32" s="18"/>
      <c r="AA32" s="18"/>
      <c r="AB32" s="18"/>
      <c r="AC32" s="18"/>
      <c r="AD32" s="18"/>
      <c r="AE32" s="18"/>
      <c r="AF32" s="20"/>
      <c r="AG32" s="20"/>
      <c r="AH32" s="20"/>
      <c r="AI32" s="20"/>
      <c r="AJ32" s="20"/>
      <c r="AK32" s="20"/>
      <c r="AL32" s="20"/>
      <c r="AM32" s="20"/>
      <c r="AN32" s="20"/>
      <c r="AO32" s="20"/>
      <c r="AP32" s="20"/>
      <c r="AQ32" s="20"/>
      <c r="AR32" s="20"/>
      <c r="AS32" s="20"/>
      <c r="AT32" s="20"/>
      <c r="AU32" s="17"/>
      <c r="AV32" s="423"/>
      <c r="AW32" s="424"/>
      <c r="AX32" s="449"/>
      <c r="AY32" s="528"/>
      <c r="AZ32" s="529"/>
      <c r="BA32" s="521"/>
      <c r="BB32" s="479"/>
      <c r="BC32" s="521"/>
      <c r="BD32" s="479"/>
      <c r="BE32" s="524"/>
      <c r="BF32" s="25"/>
      <c r="BG32" s="423"/>
      <c r="BH32" s="424"/>
      <c r="BI32" s="449"/>
      <c r="BJ32" s="528"/>
      <c r="BK32" s="529"/>
      <c r="BL32" s="521"/>
      <c r="BM32" s="479"/>
      <c r="BN32" s="521"/>
      <c r="BO32" s="479"/>
      <c r="BP32" s="524"/>
    </row>
    <row r="33" spans="1:69" ht="12" customHeight="1">
      <c r="A33" s="207"/>
      <c r="B33" s="208"/>
      <c r="C33" s="208"/>
      <c r="D33" s="209"/>
      <c r="E33" s="210"/>
      <c r="F33" s="208"/>
      <c r="G33" s="208"/>
      <c r="H33" s="208"/>
      <c r="I33" s="208"/>
      <c r="J33" s="208"/>
      <c r="K33" s="208"/>
      <c r="L33" s="211"/>
      <c r="M33" s="208"/>
      <c r="N33" s="208"/>
      <c r="O33" s="208"/>
      <c r="P33" s="208"/>
      <c r="Q33" s="208"/>
      <c r="R33" s="208"/>
      <c r="S33" s="208"/>
      <c r="T33" s="208"/>
      <c r="U33" s="208"/>
      <c r="V33" s="208"/>
      <c r="W33" s="212"/>
      <c r="X33" s="208"/>
      <c r="Y33" s="213"/>
      <c r="Z33" s="20"/>
      <c r="AA33" s="20"/>
      <c r="AB33" s="33"/>
      <c r="AC33" s="33"/>
      <c r="AD33" s="33"/>
      <c r="AE33" s="33"/>
      <c r="AF33" s="33"/>
      <c r="AG33" s="33"/>
      <c r="AH33" s="33"/>
      <c r="AI33" s="33"/>
      <c r="AJ33" s="33"/>
      <c r="AK33" s="33"/>
      <c r="AL33" s="33"/>
      <c r="AM33" s="33"/>
      <c r="AN33" s="33"/>
      <c r="AO33" s="33"/>
      <c r="AP33" s="16"/>
      <c r="AQ33" s="16"/>
      <c r="AR33" s="33"/>
      <c r="AS33" s="34"/>
      <c r="AT33" s="34"/>
      <c r="AU33" s="17"/>
      <c r="AV33" s="366" t="s">
        <v>33</v>
      </c>
      <c r="AW33" s="367"/>
      <c r="AX33" s="460">
        <f ca="1">AX29-AX31</f>
        <v>108</v>
      </c>
      <c r="AY33" s="461"/>
      <c r="AZ33" s="366" t="s">
        <v>52</v>
      </c>
      <c r="BA33" s="445">
        <f>BL7</f>
        <v>0.66666666666666663</v>
      </c>
      <c r="BB33" s="367" t="s">
        <v>52</v>
      </c>
      <c r="BC33" s="464">
        <f>BN7</f>
        <v>0.84166666666666679</v>
      </c>
      <c r="BD33" s="367" t="s">
        <v>52</v>
      </c>
      <c r="BE33" s="444">
        <f>BP7</f>
        <v>0</v>
      </c>
      <c r="BF33" s="25"/>
      <c r="BG33" s="366" t="s">
        <v>33</v>
      </c>
      <c r="BH33" s="367"/>
      <c r="BI33" s="460">
        <f ca="1">BI29-BI31</f>
        <v>107</v>
      </c>
      <c r="BJ33" s="461"/>
      <c r="BK33" s="366" t="s">
        <v>52</v>
      </c>
      <c r="BL33" s="445">
        <f>BL7</f>
        <v>0.66666666666666663</v>
      </c>
      <c r="BM33" s="367" t="s">
        <v>52</v>
      </c>
      <c r="BN33" s="519">
        <f>BN7</f>
        <v>0.84166666666666679</v>
      </c>
      <c r="BO33" s="367" t="s">
        <v>52</v>
      </c>
      <c r="BP33" s="444">
        <f>BP7</f>
        <v>0</v>
      </c>
    </row>
    <row r="34" spans="1:69" ht="12" customHeight="1">
      <c r="A34" s="538" t="s">
        <v>133</v>
      </c>
      <c r="B34" s="538"/>
      <c r="C34" s="538"/>
      <c r="D34" s="538"/>
      <c r="E34" s="538"/>
      <c r="F34" s="538"/>
      <c r="G34" s="538"/>
      <c r="H34" s="565" t="str">
        <f>支援効果集計!C22</f>
        <v>Smile &amp; Happy～職員の笑顔がお子さんの笑顔に繋がる～</v>
      </c>
      <c r="I34" s="566"/>
      <c r="J34" s="566"/>
      <c r="K34" s="566"/>
      <c r="L34" s="566"/>
      <c r="M34" s="566"/>
      <c r="N34" s="566"/>
      <c r="O34" s="566"/>
      <c r="P34" s="566"/>
      <c r="Q34" s="566"/>
      <c r="R34" s="566"/>
      <c r="S34" s="566"/>
      <c r="T34" s="566"/>
      <c r="U34" s="567"/>
      <c r="V34" s="228"/>
      <c r="W34" s="228"/>
      <c r="X34" s="228"/>
      <c r="Y34" s="228"/>
      <c r="Z34" s="228"/>
      <c r="AA34" s="228"/>
      <c r="AB34" s="228"/>
      <c r="AC34" s="228"/>
      <c r="AD34" s="228"/>
      <c r="AE34" s="228"/>
      <c r="AF34" s="228"/>
      <c r="AG34" s="228"/>
      <c r="AH34" s="228"/>
      <c r="AI34" s="228"/>
      <c r="AJ34" s="228"/>
      <c r="AK34" s="228"/>
      <c r="AL34" s="216"/>
      <c r="AM34" s="201"/>
      <c r="AN34" s="221"/>
      <c r="AO34" s="221"/>
      <c r="AP34" s="221"/>
      <c r="AQ34" s="221"/>
      <c r="AR34" s="221"/>
      <c r="AS34" s="221"/>
      <c r="AT34" s="221"/>
      <c r="AU34" s="17"/>
      <c r="AV34" s="366"/>
      <c r="AW34" s="367"/>
      <c r="AX34" s="426"/>
      <c r="AY34" s="462"/>
      <c r="AZ34" s="366"/>
      <c r="BA34" s="445"/>
      <c r="BB34" s="367"/>
      <c r="BC34" s="464"/>
      <c r="BD34" s="367"/>
      <c r="BE34" s="444"/>
      <c r="BF34" s="24"/>
      <c r="BG34" s="366"/>
      <c r="BH34" s="367"/>
      <c r="BI34" s="426"/>
      <c r="BJ34" s="462"/>
      <c r="BK34" s="366"/>
      <c r="BL34" s="445"/>
      <c r="BM34" s="367"/>
      <c r="BN34" s="519"/>
      <c r="BO34" s="367"/>
      <c r="BP34" s="444"/>
    </row>
    <row r="35" spans="1:69" ht="12" customHeight="1">
      <c r="A35" s="538"/>
      <c r="B35" s="538"/>
      <c r="C35" s="538"/>
      <c r="D35" s="538"/>
      <c r="E35" s="538"/>
      <c r="F35" s="538"/>
      <c r="G35" s="538"/>
      <c r="H35" s="568"/>
      <c r="I35" s="569"/>
      <c r="J35" s="569"/>
      <c r="K35" s="569"/>
      <c r="L35" s="569"/>
      <c r="M35" s="569"/>
      <c r="N35" s="569"/>
      <c r="O35" s="569"/>
      <c r="P35" s="569"/>
      <c r="Q35" s="569"/>
      <c r="R35" s="569"/>
      <c r="S35" s="569"/>
      <c r="T35" s="569"/>
      <c r="U35" s="570"/>
      <c r="V35" s="228"/>
      <c r="W35" s="228"/>
      <c r="X35" s="228"/>
      <c r="Y35" s="228"/>
      <c r="Z35" s="228"/>
      <c r="AA35" s="228"/>
      <c r="AB35" s="228"/>
      <c r="AC35" s="228"/>
      <c r="AD35" s="228"/>
      <c r="AE35" s="228"/>
      <c r="AF35" s="228"/>
      <c r="AG35" s="228"/>
      <c r="AH35" s="228"/>
      <c r="AI35" s="228"/>
      <c r="AJ35" s="228"/>
      <c r="AK35" s="228"/>
      <c r="AL35" s="216"/>
      <c r="AM35" s="201"/>
      <c r="AN35" s="221"/>
      <c r="AO35" s="221"/>
      <c r="AP35" s="221"/>
      <c r="AQ35" s="221"/>
      <c r="AR35" s="221"/>
      <c r="AS35" s="221"/>
      <c r="AT35" s="221"/>
      <c r="AU35" s="17"/>
      <c r="AV35" s="366" t="s">
        <v>34</v>
      </c>
      <c r="AW35" s="367"/>
      <c r="AX35" s="447">
        <f ca="1">C31-12</f>
        <v>15</v>
      </c>
      <c r="AY35" s="448"/>
      <c r="AZ35" s="366" t="s">
        <v>53</v>
      </c>
      <c r="BA35" s="452">
        <f>AVERAGE(G16:H21)*2</f>
        <v>0.83333333333333337</v>
      </c>
      <c r="BB35" s="367" t="s">
        <v>53</v>
      </c>
      <c r="BC35" s="415">
        <f>AVERAGE(I16:J21)</f>
        <v>0.90735560735560739</v>
      </c>
      <c r="BD35" s="367" t="s">
        <v>53</v>
      </c>
      <c r="BE35" s="417">
        <f>SUM(U16:V21)/AX31</f>
        <v>0</v>
      </c>
      <c r="BF35" s="25"/>
      <c r="BG35" s="366" t="s">
        <v>34</v>
      </c>
      <c r="BH35" s="367"/>
      <c r="BI35" s="447">
        <f ca="1">C31-18</f>
        <v>9</v>
      </c>
      <c r="BJ35" s="448"/>
      <c r="BK35" s="544" t="s">
        <v>55</v>
      </c>
      <c r="BL35" s="546">
        <f>BA35</f>
        <v>0.83333333333333337</v>
      </c>
      <c r="BM35" s="548" t="s">
        <v>55</v>
      </c>
      <c r="BN35" s="550">
        <f>BC35</f>
        <v>0.90735560735560739</v>
      </c>
      <c r="BO35" s="548" t="s">
        <v>55</v>
      </c>
      <c r="BP35" s="542">
        <f>BE35</f>
        <v>0</v>
      </c>
    </row>
    <row r="36" spans="1:69" ht="12" customHeight="1">
      <c r="A36" s="217"/>
      <c r="B36" s="571" t="s">
        <v>131</v>
      </c>
      <c r="C36" s="571"/>
      <c r="D36" s="571"/>
      <c r="E36" s="571"/>
      <c r="F36" s="223"/>
      <c r="G36" s="223"/>
      <c r="H36" s="223"/>
      <c r="I36" s="223"/>
      <c r="J36" s="223"/>
      <c r="K36" s="223"/>
      <c r="L36" s="217"/>
      <c r="M36" s="223"/>
      <c r="N36" s="223"/>
      <c r="O36" s="218"/>
      <c r="P36" s="223"/>
      <c r="Q36" s="223"/>
      <c r="R36" s="223"/>
      <c r="S36" s="223"/>
      <c r="T36" s="223"/>
      <c r="U36" s="224"/>
      <c r="V36" s="220"/>
      <c r="W36" s="220"/>
      <c r="X36" s="220"/>
      <c r="Y36" s="215"/>
      <c r="Z36" s="201"/>
      <c r="AA36" s="216"/>
      <c r="AB36" s="201"/>
      <c r="AC36" s="221"/>
      <c r="AD36" s="221"/>
      <c r="AE36" s="221"/>
      <c r="AF36" s="221"/>
      <c r="AG36" s="221"/>
      <c r="AH36" s="221"/>
      <c r="AI36" s="221"/>
      <c r="AJ36" s="215"/>
      <c r="AK36" s="201"/>
      <c r="AL36" s="216"/>
      <c r="AM36" s="201"/>
      <c r="AN36" s="221"/>
      <c r="AO36" s="221"/>
      <c r="AP36" s="221"/>
      <c r="AQ36" s="221"/>
      <c r="AR36" s="221"/>
      <c r="AS36" s="221"/>
      <c r="AT36" s="221"/>
      <c r="AU36" s="18"/>
      <c r="AV36" s="366"/>
      <c r="AW36" s="367"/>
      <c r="AX36" s="449"/>
      <c r="AY36" s="450"/>
      <c r="AZ36" s="366"/>
      <c r="BA36" s="452"/>
      <c r="BB36" s="367"/>
      <c r="BC36" s="416"/>
      <c r="BD36" s="367"/>
      <c r="BE36" s="417"/>
      <c r="BF36" s="25"/>
      <c r="BG36" s="366"/>
      <c r="BH36" s="367"/>
      <c r="BI36" s="449"/>
      <c r="BJ36" s="450"/>
      <c r="BK36" s="545"/>
      <c r="BL36" s="547"/>
      <c r="BM36" s="549"/>
      <c r="BN36" s="551"/>
      <c r="BO36" s="549"/>
      <c r="BP36" s="543"/>
    </row>
    <row r="37" spans="1:69" ht="12" customHeight="1" thickBot="1">
      <c r="A37" s="217"/>
      <c r="B37" s="571"/>
      <c r="C37" s="571"/>
      <c r="D37" s="571"/>
      <c r="E37" s="571"/>
      <c r="F37" s="223"/>
      <c r="G37" s="223"/>
      <c r="H37" s="223"/>
      <c r="I37" s="223"/>
      <c r="J37" s="223"/>
      <c r="K37" s="223"/>
      <c r="L37" s="563" t="s">
        <v>136</v>
      </c>
      <c r="M37" s="563"/>
      <c r="N37" s="563"/>
      <c r="O37" s="218"/>
      <c r="P37" s="223"/>
      <c r="Q37" s="571" t="s">
        <v>146</v>
      </c>
      <c r="R37" s="571"/>
      <c r="S37" s="571"/>
      <c r="T37" s="571"/>
      <c r="X37" s="36"/>
      <c r="Y37" s="215"/>
      <c r="Z37" s="201"/>
      <c r="AA37" s="216"/>
      <c r="AB37" s="201"/>
      <c r="AC37" s="221"/>
      <c r="AD37" s="221"/>
      <c r="AE37" s="221"/>
      <c r="AF37" s="221"/>
      <c r="AG37" s="221"/>
      <c r="AH37" s="221"/>
      <c r="AI37" s="221"/>
      <c r="AJ37" s="215"/>
      <c r="AK37" s="201"/>
      <c r="AL37" s="216"/>
      <c r="AM37" s="201"/>
      <c r="AN37" s="221"/>
      <c r="AO37" s="221"/>
      <c r="AP37" s="221"/>
      <c r="AQ37" s="221"/>
      <c r="AR37" s="221"/>
      <c r="AS37" s="221"/>
      <c r="AT37" s="221"/>
      <c r="AU37" s="33"/>
      <c r="AV37" s="368" t="s">
        <v>50</v>
      </c>
      <c r="AW37" s="367"/>
      <c r="AX37" s="465">
        <f ca="1">AX33/AX35</f>
        <v>7.2</v>
      </c>
      <c r="AY37" s="466"/>
      <c r="AZ37" s="366" t="s">
        <v>54</v>
      </c>
      <c r="BA37" s="446">
        <f>BL37</f>
        <v>0.8571428571428571</v>
      </c>
      <c r="BB37" s="367" t="s">
        <v>54</v>
      </c>
      <c r="BC37" s="446">
        <f>BN37</f>
        <v>0.9347534965403167</v>
      </c>
      <c r="BD37" s="367" t="s">
        <v>54</v>
      </c>
      <c r="BE37" s="444">
        <f>BP37</f>
        <v>0</v>
      </c>
      <c r="BF37" s="25"/>
      <c r="BG37" s="368" t="s">
        <v>50</v>
      </c>
      <c r="BH37" s="367"/>
      <c r="BI37" s="465">
        <f ca="1">BI33/BI35</f>
        <v>11.888888888888889</v>
      </c>
      <c r="BJ37" s="466"/>
      <c r="BK37" s="366" t="s">
        <v>54</v>
      </c>
      <c r="BL37" s="452">
        <f>AVERAGE(G22:H28)*2</f>
        <v>0.8571428571428571</v>
      </c>
      <c r="BM37" s="367" t="s">
        <v>54</v>
      </c>
      <c r="BN37" s="554">
        <f>AVERAGE(I22:J28)</f>
        <v>0.9347534965403167</v>
      </c>
      <c r="BO37" s="367" t="s">
        <v>54</v>
      </c>
      <c r="BP37" s="417">
        <f>SUM(U22:V28)/BI31</f>
        <v>0</v>
      </c>
    </row>
    <row r="38" spans="1:69" ht="12" customHeight="1" thickBot="1">
      <c r="A38" s="217"/>
      <c r="B38" s="587" t="s">
        <v>128</v>
      </c>
      <c r="C38" s="578" t="str">
        <f>IF(支援効果集計!E23=0,"",支援効果集計!E23)</f>
        <v>好きなものシート</v>
      </c>
      <c r="D38" s="578"/>
      <c r="E38" s="578"/>
      <c r="F38" s="578"/>
      <c r="G38" s="578"/>
      <c r="H38" s="578"/>
      <c r="I38" s="578"/>
      <c r="J38" s="581">
        <v>30</v>
      </c>
      <c r="K38" s="582"/>
      <c r="L38" s="564">
        <v>5</v>
      </c>
      <c r="M38" s="564"/>
      <c r="N38" s="556" t="s">
        <v>132</v>
      </c>
      <c r="O38" s="218"/>
      <c r="P38" s="223"/>
      <c r="Q38" s="571"/>
      <c r="R38" s="571"/>
      <c r="S38" s="571"/>
      <c r="T38" s="571"/>
      <c r="V38" s="280" t="s">
        <v>147</v>
      </c>
      <c r="Y38" s="279" t="s">
        <v>148</v>
      </c>
      <c r="Z38" s="215"/>
      <c r="AA38" s="201"/>
      <c r="AB38" s="279" t="s">
        <v>149</v>
      </c>
      <c r="AC38" s="201"/>
      <c r="AD38" s="221"/>
      <c r="AE38" s="221"/>
      <c r="AF38" s="221"/>
      <c r="AG38" s="221"/>
      <c r="AH38" s="221"/>
      <c r="AI38" s="221"/>
      <c r="AJ38" s="215"/>
      <c r="AK38" s="201"/>
      <c r="AL38" s="216"/>
      <c r="AM38" s="201"/>
      <c r="AN38" s="221"/>
      <c r="AO38" s="221"/>
      <c r="AP38" s="221"/>
      <c r="AQ38" s="221"/>
      <c r="AR38" s="221"/>
      <c r="AS38" s="221"/>
      <c r="AT38" s="221"/>
      <c r="AU38" s="33"/>
      <c r="AV38" s="369"/>
      <c r="AW38" s="370"/>
      <c r="AX38" s="467"/>
      <c r="AY38" s="468"/>
      <c r="AZ38" s="471"/>
      <c r="BA38" s="472"/>
      <c r="BB38" s="469"/>
      <c r="BC38" s="472"/>
      <c r="BD38" s="469"/>
      <c r="BE38" s="470"/>
      <c r="BF38" s="25"/>
      <c r="BG38" s="369"/>
      <c r="BH38" s="370"/>
      <c r="BI38" s="467"/>
      <c r="BJ38" s="468"/>
      <c r="BK38" s="471"/>
      <c r="BL38" s="553"/>
      <c r="BM38" s="469"/>
      <c r="BN38" s="555"/>
      <c r="BO38" s="469"/>
      <c r="BP38" s="552"/>
    </row>
    <row r="39" spans="1:69" ht="12" customHeight="1">
      <c r="A39" s="217"/>
      <c r="B39" s="588"/>
      <c r="C39" s="579"/>
      <c r="D39" s="579"/>
      <c r="E39" s="579"/>
      <c r="F39" s="579"/>
      <c r="G39" s="579"/>
      <c r="H39" s="579"/>
      <c r="I39" s="579"/>
      <c r="J39" s="583"/>
      <c r="K39" s="584"/>
      <c r="L39" s="564"/>
      <c r="M39" s="564"/>
      <c r="N39" s="556"/>
      <c r="O39" s="218"/>
      <c r="P39" s="223"/>
      <c r="R39" s="557"/>
      <c r="S39" s="558"/>
      <c r="T39" s="561" t="s">
        <v>132</v>
      </c>
      <c r="U39" s="223"/>
      <c r="V39" s="557"/>
      <c r="W39" s="558"/>
      <c r="X39" s="561" t="s">
        <v>132</v>
      </c>
      <c r="Y39" s="557"/>
      <c r="Z39" s="558"/>
      <c r="AA39" s="561" t="s">
        <v>132</v>
      </c>
      <c r="AB39" s="557"/>
      <c r="AC39" s="558"/>
      <c r="AD39" s="561" t="s">
        <v>132</v>
      </c>
      <c r="AE39" s="221"/>
      <c r="AF39" s="221"/>
      <c r="AG39" s="221"/>
      <c r="AH39" s="221"/>
      <c r="AI39" s="221"/>
      <c r="AJ39" s="215"/>
      <c r="AK39" s="201"/>
      <c r="AL39" s="216"/>
      <c r="AM39" s="201"/>
      <c r="AN39" s="221"/>
      <c r="AO39" s="221"/>
      <c r="AP39" s="221"/>
      <c r="AQ39" s="221"/>
      <c r="AR39" s="221"/>
      <c r="AS39" s="221"/>
      <c r="AT39" s="221"/>
      <c r="AU39" s="33"/>
      <c r="AV39" s="429" t="s">
        <v>35</v>
      </c>
      <c r="AW39" s="418"/>
      <c r="AX39" s="418"/>
      <c r="AY39" s="418">
        <f ca="1">AY13</f>
        <v>4.1851851851851851</v>
      </c>
      <c r="AZ39" s="479"/>
      <c r="BA39" s="479" t="s">
        <v>36</v>
      </c>
      <c r="BB39" s="479"/>
      <c r="BC39" s="479"/>
      <c r="BD39" s="474">
        <v>1.66</v>
      </c>
      <c r="BE39" s="475"/>
      <c r="BF39" s="24"/>
      <c r="BG39" s="429" t="s">
        <v>35</v>
      </c>
      <c r="BH39" s="418"/>
      <c r="BI39" s="418"/>
      <c r="BJ39" s="418">
        <f ca="1">AY13</f>
        <v>4.1851851851851851</v>
      </c>
      <c r="BK39" s="479"/>
      <c r="BL39" s="479" t="s">
        <v>36</v>
      </c>
      <c r="BM39" s="479"/>
      <c r="BN39" s="479"/>
      <c r="BO39" s="474">
        <v>1.66</v>
      </c>
      <c r="BP39" s="475"/>
    </row>
    <row r="40" spans="1:69" ht="12" customHeight="1">
      <c r="A40" s="217"/>
      <c r="B40" s="588" t="s">
        <v>129</v>
      </c>
      <c r="C40" s="579" t="str">
        <f>IF(支援効果集計!E24=0,"",支援効果集計!E24)</f>
        <v>ヒヤリハット</v>
      </c>
      <c r="D40" s="579"/>
      <c r="E40" s="579"/>
      <c r="F40" s="579"/>
      <c r="G40" s="579"/>
      <c r="H40" s="579"/>
      <c r="I40" s="579"/>
      <c r="J40" s="583">
        <v>65</v>
      </c>
      <c r="K40" s="584"/>
      <c r="L40" s="564">
        <v>18</v>
      </c>
      <c r="M40" s="564"/>
      <c r="N40" s="556" t="s">
        <v>132</v>
      </c>
      <c r="O40" s="218"/>
      <c r="P40" s="223"/>
      <c r="R40" s="559"/>
      <c r="S40" s="560"/>
      <c r="T40" s="562"/>
      <c r="U40" s="223"/>
      <c r="V40" s="559"/>
      <c r="W40" s="560"/>
      <c r="X40" s="562"/>
      <c r="Y40" s="559"/>
      <c r="Z40" s="560"/>
      <c r="AA40" s="562"/>
      <c r="AB40" s="559"/>
      <c r="AC40" s="560"/>
      <c r="AD40" s="562"/>
      <c r="AE40" s="221"/>
      <c r="AF40" s="221"/>
      <c r="AG40" s="221"/>
      <c r="AH40" s="221"/>
      <c r="AI40" s="221"/>
      <c r="AJ40" s="215"/>
      <c r="AK40" s="201"/>
      <c r="AL40" s="216"/>
      <c r="AM40" s="201"/>
      <c r="AN40" s="221"/>
      <c r="AO40" s="221"/>
      <c r="AP40" s="221"/>
      <c r="AQ40" s="221"/>
      <c r="AR40" s="221"/>
      <c r="AS40" s="221"/>
      <c r="AT40" s="221"/>
      <c r="AU40" s="33"/>
      <c r="AV40" s="366"/>
      <c r="AW40" s="367"/>
      <c r="AX40" s="367"/>
      <c r="AY40" s="367"/>
      <c r="AZ40" s="367"/>
      <c r="BA40" s="367"/>
      <c r="BB40" s="367"/>
      <c r="BC40" s="367"/>
      <c r="BD40" s="476"/>
      <c r="BE40" s="477"/>
      <c r="BF40" s="24"/>
      <c r="BG40" s="366"/>
      <c r="BH40" s="367"/>
      <c r="BI40" s="367"/>
      <c r="BJ40" s="367"/>
      <c r="BK40" s="367"/>
      <c r="BL40" s="367"/>
      <c r="BM40" s="367"/>
      <c r="BN40" s="367"/>
      <c r="BO40" s="476"/>
      <c r="BP40" s="477"/>
    </row>
    <row r="41" spans="1:69" ht="12" customHeight="1">
      <c r="A41" s="217"/>
      <c r="B41" s="588"/>
      <c r="C41" s="579"/>
      <c r="D41" s="579"/>
      <c r="E41" s="579"/>
      <c r="F41" s="579"/>
      <c r="G41" s="579"/>
      <c r="H41" s="579"/>
      <c r="I41" s="579"/>
      <c r="J41" s="583"/>
      <c r="K41" s="584"/>
      <c r="L41" s="564"/>
      <c r="M41" s="564"/>
      <c r="N41" s="556"/>
      <c r="O41" s="218"/>
      <c r="P41" s="223"/>
      <c r="Q41" s="223"/>
      <c r="R41" s="223"/>
      <c r="S41" s="223"/>
      <c r="T41" s="223"/>
      <c r="U41" s="225"/>
      <c r="V41" s="225"/>
      <c r="W41" s="225"/>
      <c r="X41" s="225"/>
      <c r="Y41" s="215"/>
      <c r="Z41" s="201"/>
      <c r="AA41" s="216"/>
      <c r="AB41" s="201"/>
      <c r="AC41" s="221"/>
      <c r="AD41" s="221"/>
      <c r="AE41" s="221"/>
      <c r="AF41" s="221"/>
      <c r="AG41" s="221"/>
      <c r="AH41" s="221"/>
      <c r="AI41" s="221"/>
      <c r="AJ41" s="215"/>
      <c r="AK41" s="201"/>
      <c r="AL41" s="216"/>
      <c r="AM41" s="201"/>
      <c r="AN41" s="221"/>
      <c r="AO41" s="221"/>
      <c r="AP41" s="221"/>
      <c r="AQ41" s="221"/>
      <c r="AR41" s="221"/>
      <c r="AS41" s="221"/>
      <c r="AT41" s="221"/>
      <c r="AU41" s="33"/>
      <c r="AV41" s="366" t="s">
        <v>37</v>
      </c>
      <c r="AW41" s="367"/>
      <c r="AX41" s="367"/>
      <c r="AY41" s="484">
        <v>10</v>
      </c>
      <c r="AZ41" s="484"/>
      <c r="BA41" s="367" t="s">
        <v>38</v>
      </c>
      <c r="BB41" s="367"/>
      <c r="BC41" s="367"/>
      <c r="BD41" s="485">
        <f>AX31/12/AVERAGE(W16:X21)</f>
        <v>0.7142857142857143</v>
      </c>
      <c r="BE41" s="486"/>
      <c r="BF41" s="26"/>
      <c r="BG41" s="366" t="s">
        <v>37</v>
      </c>
      <c r="BH41" s="367"/>
      <c r="BI41" s="367"/>
      <c r="BJ41" s="484">
        <v>10</v>
      </c>
      <c r="BK41" s="484"/>
      <c r="BL41" s="367" t="s">
        <v>38</v>
      </c>
      <c r="BM41" s="367"/>
      <c r="BN41" s="367"/>
      <c r="BO41" s="485">
        <f>BI31/12/AVERAGE(W22:X28)</f>
        <v>0.77777777777777768</v>
      </c>
      <c r="BP41" s="486"/>
    </row>
    <row r="42" spans="1:69" ht="12" customHeight="1">
      <c r="A42" s="217"/>
      <c r="B42" s="588" t="s">
        <v>130</v>
      </c>
      <c r="C42" s="579" t="str">
        <f>IF(支援効果集計!E25=0,"",支援効果集計!E25)</f>
        <v>にやりショット</v>
      </c>
      <c r="D42" s="579"/>
      <c r="E42" s="579"/>
      <c r="F42" s="579"/>
      <c r="G42" s="579"/>
      <c r="H42" s="579"/>
      <c r="I42" s="579"/>
      <c r="J42" s="583">
        <v>12</v>
      </c>
      <c r="K42" s="584"/>
      <c r="L42" s="564">
        <v>7</v>
      </c>
      <c r="M42" s="564"/>
      <c r="N42" s="556" t="s">
        <v>132</v>
      </c>
      <c r="O42" s="218"/>
      <c r="P42" s="223"/>
      <c r="Q42" s="281" t="s">
        <v>150</v>
      </c>
      <c r="R42" s="572"/>
      <c r="S42" s="573"/>
      <c r="T42" s="573"/>
      <c r="U42" s="573"/>
      <c r="V42" s="573"/>
      <c r="W42" s="573"/>
      <c r="X42" s="573"/>
      <c r="Y42" s="573"/>
      <c r="Z42" s="573"/>
      <c r="AA42" s="573"/>
      <c r="AB42" s="573"/>
      <c r="AC42" s="573"/>
      <c r="AD42" s="574"/>
      <c r="AF42" s="221"/>
      <c r="AG42" s="221"/>
      <c r="AH42" s="221"/>
      <c r="AI42" s="221"/>
      <c r="AJ42" s="215"/>
      <c r="AK42" s="201"/>
      <c r="AL42" s="216"/>
      <c r="AM42" s="201"/>
      <c r="AN42" s="221"/>
      <c r="AO42" s="221"/>
      <c r="AP42" s="221"/>
      <c r="AQ42" s="221"/>
      <c r="AR42" s="221"/>
      <c r="AS42" s="221"/>
      <c r="AT42" s="221"/>
      <c r="AU42" s="33"/>
      <c r="AV42" s="366"/>
      <c r="AW42" s="367"/>
      <c r="AX42" s="367"/>
      <c r="AY42" s="484"/>
      <c r="AZ42" s="484"/>
      <c r="BA42" s="367"/>
      <c r="BB42" s="367"/>
      <c r="BC42" s="367"/>
      <c r="BD42" s="485"/>
      <c r="BE42" s="486"/>
      <c r="BF42" s="26"/>
      <c r="BG42" s="366"/>
      <c r="BH42" s="367"/>
      <c r="BI42" s="367"/>
      <c r="BJ42" s="484"/>
      <c r="BK42" s="484"/>
      <c r="BL42" s="367"/>
      <c r="BM42" s="367"/>
      <c r="BN42" s="367"/>
      <c r="BO42" s="485"/>
      <c r="BP42" s="486"/>
    </row>
    <row r="43" spans="1:69" ht="12" customHeight="1" thickBot="1">
      <c r="A43" s="217"/>
      <c r="B43" s="589"/>
      <c r="C43" s="580"/>
      <c r="D43" s="580"/>
      <c r="E43" s="580"/>
      <c r="F43" s="580"/>
      <c r="G43" s="580"/>
      <c r="H43" s="580"/>
      <c r="I43" s="580"/>
      <c r="J43" s="585"/>
      <c r="K43" s="586"/>
      <c r="L43" s="564"/>
      <c r="M43" s="564"/>
      <c r="N43" s="556"/>
      <c r="O43" s="218"/>
      <c r="P43" s="223"/>
      <c r="Q43" s="223"/>
      <c r="R43" s="575"/>
      <c r="S43" s="576"/>
      <c r="T43" s="576"/>
      <c r="U43" s="576"/>
      <c r="V43" s="576"/>
      <c r="W43" s="576"/>
      <c r="X43" s="576"/>
      <c r="Y43" s="576"/>
      <c r="Z43" s="576"/>
      <c r="AA43" s="576"/>
      <c r="AB43" s="576"/>
      <c r="AC43" s="576"/>
      <c r="AD43" s="577"/>
      <c r="AF43" s="221"/>
      <c r="AG43" s="221"/>
      <c r="AH43" s="221"/>
      <c r="AI43" s="221"/>
      <c r="AJ43" s="215"/>
      <c r="AK43" s="201"/>
      <c r="AL43" s="216"/>
      <c r="AM43" s="201"/>
      <c r="AN43" s="221"/>
      <c r="AO43" s="221"/>
      <c r="AP43" s="221"/>
      <c r="AQ43" s="221"/>
      <c r="AR43" s="221"/>
      <c r="AS43" s="221"/>
      <c r="AT43" s="221"/>
      <c r="AU43" s="33"/>
      <c r="AV43" s="366" t="s">
        <v>58</v>
      </c>
      <c r="AW43" s="367"/>
      <c r="AX43" s="367"/>
      <c r="AY43" s="367">
        <f ca="1">AY41-AY39</f>
        <v>5.8148148148148149</v>
      </c>
      <c r="AZ43" s="367"/>
      <c r="BA43" s="367" t="s">
        <v>39</v>
      </c>
      <c r="BB43" s="367"/>
      <c r="BC43" s="367"/>
      <c r="BD43" s="465">
        <f>BD41-BD39</f>
        <v>-0.94571428571428562</v>
      </c>
      <c r="BE43" s="489"/>
      <c r="BF43" s="24"/>
      <c r="BG43" s="366" t="s">
        <v>58</v>
      </c>
      <c r="BH43" s="367"/>
      <c r="BI43" s="367"/>
      <c r="BJ43" s="367">
        <f ca="1">BJ41-BJ39</f>
        <v>5.8148148148148149</v>
      </c>
      <c r="BK43" s="367"/>
      <c r="BL43" s="367" t="s">
        <v>39</v>
      </c>
      <c r="BM43" s="367"/>
      <c r="BN43" s="367"/>
      <c r="BO43" s="465">
        <f>BO41-BO39</f>
        <v>-0.88222222222222224</v>
      </c>
      <c r="BP43" s="489"/>
    </row>
    <row r="44" spans="1:69" ht="12" customHeight="1">
      <c r="A44" s="217"/>
      <c r="B44" s="222"/>
      <c r="C44" s="222"/>
      <c r="D44" s="222"/>
      <c r="E44" s="222"/>
      <c r="F44" s="223"/>
      <c r="G44" s="223"/>
      <c r="H44" s="223"/>
      <c r="I44" s="223"/>
      <c r="J44" s="223"/>
      <c r="K44" s="223"/>
      <c r="L44" s="217"/>
      <c r="M44" s="223"/>
      <c r="N44" s="223"/>
      <c r="O44" s="218"/>
      <c r="P44" s="223"/>
      <c r="Q44" s="223"/>
      <c r="R44" s="223"/>
      <c r="S44" s="223"/>
      <c r="T44" s="223"/>
      <c r="U44" s="220"/>
      <c r="V44" s="214"/>
      <c r="W44" s="226"/>
      <c r="X44" s="226"/>
      <c r="Y44" s="215"/>
      <c r="Z44" s="201"/>
      <c r="AA44" s="216"/>
      <c r="AB44" s="201"/>
      <c r="AC44" s="221"/>
      <c r="AD44" s="221"/>
      <c r="AE44" s="221"/>
      <c r="AF44" s="221"/>
      <c r="AG44" s="221"/>
      <c r="AH44" s="221"/>
      <c r="AI44" s="221"/>
      <c r="AJ44" s="215"/>
      <c r="AK44" s="201"/>
      <c r="AL44" s="216"/>
      <c r="AM44" s="201"/>
      <c r="AN44" s="221"/>
      <c r="AO44" s="221"/>
      <c r="AP44" s="221"/>
      <c r="AQ44" s="221"/>
      <c r="AR44" s="221"/>
      <c r="AS44" s="221"/>
      <c r="AT44" s="221"/>
      <c r="AU44" s="33"/>
      <c r="AV44" s="366"/>
      <c r="AW44" s="367"/>
      <c r="AX44" s="367"/>
      <c r="AY44" s="367"/>
      <c r="AZ44" s="367"/>
      <c r="BA44" s="367"/>
      <c r="BB44" s="367"/>
      <c r="BC44" s="367"/>
      <c r="BD44" s="465"/>
      <c r="BE44" s="489"/>
      <c r="BF44" s="24"/>
      <c r="BG44" s="366"/>
      <c r="BH44" s="367"/>
      <c r="BI44" s="367"/>
      <c r="BJ44" s="367"/>
      <c r="BK44" s="367"/>
      <c r="BL44" s="367"/>
      <c r="BM44" s="367"/>
      <c r="BN44" s="367"/>
      <c r="BO44" s="465"/>
      <c r="BP44" s="489"/>
    </row>
    <row r="45" spans="1:69" s="18" customFormat="1" ht="12" customHeight="1">
      <c r="A45" s="59"/>
      <c r="B45" s="35"/>
      <c r="C45" s="35"/>
      <c r="D45" s="35"/>
      <c r="L45" s="35"/>
      <c r="M45" s="59"/>
      <c r="N45" s="35"/>
      <c r="O45" s="35"/>
      <c r="P45" s="35"/>
      <c r="Q45" s="35"/>
      <c r="R45" s="35"/>
      <c r="S45" s="35"/>
      <c r="T45" s="35"/>
      <c r="U45" s="35"/>
      <c r="V45" s="35"/>
      <c r="W45" s="35"/>
      <c r="X45" s="35"/>
      <c r="Y45" s="215"/>
      <c r="Z45" s="201"/>
      <c r="AA45" s="216"/>
      <c r="AB45" s="201"/>
      <c r="AC45" s="221"/>
      <c r="AD45" s="221"/>
      <c r="AE45" s="221"/>
      <c r="AF45" s="221"/>
      <c r="AG45" s="221"/>
      <c r="AH45" s="221"/>
      <c r="AI45" s="221"/>
      <c r="AJ45" s="215"/>
      <c r="AK45" s="201"/>
      <c r="AL45" s="216"/>
      <c r="AM45" s="201"/>
      <c r="AN45" s="221"/>
      <c r="AO45" s="221"/>
      <c r="AP45" s="221"/>
      <c r="AQ45" s="221"/>
      <c r="AR45" s="221"/>
      <c r="AS45" s="221"/>
      <c r="AT45" s="221"/>
      <c r="AU45" s="33"/>
      <c r="AV45" s="368" t="s">
        <v>40</v>
      </c>
      <c r="AW45" s="367"/>
      <c r="AX45" s="367"/>
      <c r="AY45" s="367">
        <f ca="1">(AY41*AY47)-AX29</f>
        <v>157</v>
      </c>
      <c r="AZ45" s="367"/>
      <c r="BA45" s="367" t="s">
        <v>41</v>
      </c>
      <c r="BB45" s="367"/>
      <c r="BC45" s="367"/>
      <c r="BD45" s="465">
        <f>AX31/BD41</f>
        <v>7</v>
      </c>
      <c r="BE45" s="489"/>
      <c r="BF45" s="27"/>
      <c r="BG45" s="368" t="s">
        <v>40</v>
      </c>
      <c r="BH45" s="367"/>
      <c r="BI45" s="367"/>
      <c r="BJ45" s="367">
        <f ca="1">(BJ41*BJ47)-BI29</f>
        <v>157</v>
      </c>
      <c r="BK45" s="367"/>
      <c r="BL45" s="367" t="s">
        <v>41</v>
      </c>
      <c r="BM45" s="367"/>
      <c r="BN45" s="367"/>
      <c r="BO45" s="465">
        <f>BI31/BO41</f>
        <v>7.7142857142857153</v>
      </c>
      <c r="BP45" s="489"/>
      <c r="BQ45" s="21"/>
    </row>
    <row r="46" spans="1:69" ht="12" customHeight="1" thickBot="1">
      <c r="A46" s="217"/>
      <c r="B46" s="201"/>
      <c r="C46" s="216"/>
      <c r="D46" s="220"/>
      <c r="L46" s="220"/>
      <c r="M46" s="217"/>
      <c r="N46" s="201"/>
      <c r="O46" s="216"/>
      <c r="P46" s="220"/>
      <c r="Q46" s="220"/>
      <c r="R46" s="220"/>
      <c r="S46" s="219"/>
      <c r="T46" s="201"/>
      <c r="U46" s="220"/>
      <c r="V46" s="214"/>
      <c r="W46" s="201"/>
      <c r="X46" s="220"/>
      <c r="Y46" s="215"/>
      <c r="Z46" s="201"/>
      <c r="AA46" s="216"/>
      <c r="AB46" s="201"/>
      <c r="AC46" s="221"/>
      <c r="AD46" s="221"/>
      <c r="AE46" s="221"/>
      <c r="AF46" s="221"/>
      <c r="AG46" s="221"/>
      <c r="AH46" s="221"/>
      <c r="AI46" s="221"/>
      <c r="AJ46" s="215"/>
      <c r="AK46" s="201"/>
      <c r="AL46" s="216"/>
      <c r="AM46" s="201"/>
      <c r="AN46" s="221"/>
      <c r="AO46" s="221"/>
      <c r="AP46" s="221"/>
      <c r="AQ46" s="221"/>
      <c r="AR46" s="221"/>
      <c r="AS46" s="221"/>
      <c r="AT46" s="221"/>
      <c r="AU46" s="33"/>
      <c r="AV46" s="369"/>
      <c r="AW46" s="370"/>
      <c r="AX46" s="370"/>
      <c r="AY46" s="370"/>
      <c r="AZ46" s="370"/>
      <c r="BA46" s="370"/>
      <c r="BB46" s="370"/>
      <c r="BC46" s="370"/>
      <c r="BD46" s="467"/>
      <c r="BE46" s="496"/>
      <c r="BF46" s="27"/>
      <c r="BG46" s="369"/>
      <c r="BH46" s="370"/>
      <c r="BI46" s="370"/>
      <c r="BJ46" s="370"/>
      <c r="BK46" s="370"/>
      <c r="BL46" s="370"/>
      <c r="BM46" s="370"/>
      <c r="BN46" s="370"/>
      <c r="BO46" s="467"/>
      <c r="BP46" s="496"/>
    </row>
    <row r="47" spans="1:69" ht="12" customHeight="1">
      <c r="A47" s="217"/>
      <c r="B47" s="201"/>
      <c r="C47" s="216"/>
      <c r="D47" s="220"/>
      <c r="L47" s="220"/>
      <c r="M47" s="217"/>
      <c r="N47" s="201"/>
      <c r="O47" s="216"/>
      <c r="P47" s="220"/>
      <c r="Q47" s="220"/>
      <c r="R47" s="220"/>
      <c r="S47" s="219"/>
      <c r="T47" s="201"/>
      <c r="U47" s="220"/>
      <c r="V47" s="214"/>
      <c r="W47" s="216"/>
      <c r="X47" s="220"/>
      <c r="Y47" s="215"/>
      <c r="Z47" s="201"/>
      <c r="AA47" s="216"/>
      <c r="AB47" s="201"/>
      <c r="AC47" s="221"/>
      <c r="AD47" s="221"/>
      <c r="AE47" s="221"/>
      <c r="AF47" s="221"/>
      <c r="AG47" s="221"/>
      <c r="AH47" s="221"/>
      <c r="AI47" s="221"/>
      <c r="AJ47" s="215"/>
      <c r="AK47" s="201"/>
      <c r="AL47" s="216"/>
      <c r="AM47" s="201"/>
      <c r="AN47" s="221"/>
      <c r="AO47" s="221"/>
      <c r="AP47" s="221"/>
      <c r="AQ47" s="221"/>
      <c r="AR47" s="221"/>
      <c r="AS47" s="221"/>
      <c r="AT47" s="221"/>
      <c r="AU47" s="33"/>
      <c r="AV47" s="429" t="s">
        <v>42</v>
      </c>
      <c r="AW47" s="418"/>
      <c r="AX47" s="418"/>
      <c r="AY47" s="418">
        <f ca="1">C31</f>
        <v>27</v>
      </c>
      <c r="AZ47" s="418"/>
      <c r="BA47" s="418" t="s">
        <v>43</v>
      </c>
      <c r="BB47" s="418"/>
      <c r="BC47" s="418"/>
      <c r="BD47" s="491">
        <f ca="1">AY39*AY47*AY49*1.015</f>
        <v>1646446.7249999999</v>
      </c>
      <c r="BE47" s="492"/>
      <c r="BF47" s="28"/>
      <c r="BG47" s="429" t="s">
        <v>42</v>
      </c>
      <c r="BH47" s="418"/>
      <c r="BI47" s="418"/>
      <c r="BJ47" s="418">
        <f ca="1">C31</f>
        <v>27</v>
      </c>
      <c r="BK47" s="418"/>
      <c r="BL47" s="418" t="s">
        <v>43</v>
      </c>
      <c r="BM47" s="418"/>
      <c r="BN47" s="418"/>
      <c r="BO47" s="491">
        <f ca="1">BJ39*BJ47*BJ49*1.015</f>
        <v>1646446.7249999999</v>
      </c>
      <c r="BP47" s="492"/>
    </row>
    <row r="48" spans="1:69" ht="12" customHeight="1">
      <c r="A48" s="217"/>
      <c r="B48" s="201"/>
      <c r="C48" s="216"/>
      <c r="D48" s="220"/>
      <c r="L48" s="220"/>
      <c r="M48" s="217"/>
      <c r="N48" s="201"/>
      <c r="O48" s="216"/>
      <c r="P48" s="220"/>
      <c r="Q48" s="220"/>
      <c r="R48" s="220"/>
      <c r="S48" s="219"/>
      <c r="T48" s="201"/>
      <c r="U48" s="220"/>
      <c r="V48" s="214"/>
      <c r="W48" s="216"/>
      <c r="X48" s="220"/>
      <c r="Y48" s="215"/>
      <c r="Z48" s="201"/>
      <c r="AA48" s="216"/>
      <c r="AB48" s="201"/>
      <c r="AC48" s="221"/>
      <c r="AD48" s="221"/>
      <c r="AE48" s="221"/>
      <c r="AF48" s="221"/>
      <c r="AG48" s="221"/>
      <c r="AH48" s="221"/>
      <c r="AI48" s="221"/>
      <c r="AJ48" s="215"/>
      <c r="AK48" s="201"/>
      <c r="AL48" s="216"/>
      <c r="AM48" s="201"/>
      <c r="AN48" s="221"/>
      <c r="AO48" s="221"/>
      <c r="AP48" s="221"/>
      <c r="AQ48" s="221"/>
      <c r="AR48" s="221"/>
      <c r="AS48" s="221"/>
      <c r="AT48" s="221"/>
      <c r="AU48" s="33"/>
      <c r="AV48" s="366"/>
      <c r="AW48" s="367"/>
      <c r="AX48" s="367"/>
      <c r="AY48" s="367"/>
      <c r="AZ48" s="367"/>
      <c r="BA48" s="367"/>
      <c r="BB48" s="367"/>
      <c r="BC48" s="367"/>
      <c r="BD48" s="493"/>
      <c r="BE48" s="494"/>
      <c r="BF48" s="28"/>
      <c r="BG48" s="366"/>
      <c r="BH48" s="367"/>
      <c r="BI48" s="367"/>
      <c r="BJ48" s="367"/>
      <c r="BK48" s="367"/>
      <c r="BL48" s="367"/>
      <c r="BM48" s="367"/>
      <c r="BN48" s="367"/>
      <c r="BO48" s="493"/>
      <c r="BP48" s="494"/>
    </row>
    <row r="49" spans="1:69" ht="12" customHeight="1">
      <c r="A49" s="217"/>
      <c r="B49" s="201"/>
      <c r="C49" s="216"/>
      <c r="D49" s="220"/>
      <c r="L49" s="220"/>
      <c r="M49" s="217"/>
      <c r="N49" s="201"/>
      <c r="O49" s="216"/>
      <c r="P49" s="220"/>
      <c r="Q49" s="220"/>
      <c r="R49" s="220"/>
      <c r="S49" s="219"/>
      <c r="T49" s="201"/>
      <c r="U49" s="220"/>
      <c r="V49" s="214"/>
      <c r="W49" s="216"/>
      <c r="X49" s="220"/>
      <c r="Y49" s="215"/>
      <c r="Z49" s="201"/>
      <c r="AA49" s="216"/>
      <c r="AB49" s="201"/>
      <c r="AC49" s="221"/>
      <c r="AD49" s="221"/>
      <c r="AE49" s="221"/>
      <c r="AF49" s="221"/>
      <c r="AG49" s="221"/>
      <c r="AH49" s="221"/>
      <c r="AI49" s="221"/>
      <c r="AJ49" s="215"/>
      <c r="AK49" s="201"/>
      <c r="AL49" s="216"/>
      <c r="AM49" s="201"/>
      <c r="AN49" s="221"/>
      <c r="AO49" s="221"/>
      <c r="AP49" s="221"/>
      <c r="AQ49" s="221"/>
      <c r="AR49" s="221"/>
      <c r="AS49" s="221"/>
      <c r="AT49" s="221"/>
      <c r="AU49" s="16"/>
      <c r="AV49" s="366" t="s">
        <v>44</v>
      </c>
      <c r="AW49" s="367"/>
      <c r="AX49" s="367"/>
      <c r="AY49" s="497">
        <v>14355</v>
      </c>
      <c r="AZ49" s="497"/>
      <c r="BA49" s="367" t="s">
        <v>60</v>
      </c>
      <c r="BB49" s="367"/>
      <c r="BC49" s="367"/>
      <c r="BD49" s="493">
        <f ca="1">AY41*AY47*AY51</f>
        <v>3875850</v>
      </c>
      <c r="BE49" s="494"/>
      <c r="BF49" s="28"/>
      <c r="BG49" s="366" t="s">
        <v>44</v>
      </c>
      <c r="BH49" s="367"/>
      <c r="BI49" s="367"/>
      <c r="BJ49" s="497">
        <v>14355</v>
      </c>
      <c r="BK49" s="497"/>
      <c r="BL49" s="367" t="s">
        <v>60</v>
      </c>
      <c r="BM49" s="367"/>
      <c r="BN49" s="367"/>
      <c r="BO49" s="493">
        <f ca="1">BJ41*BJ47*BJ51</f>
        <v>3875850</v>
      </c>
      <c r="BP49" s="494"/>
      <c r="BQ49" s="18"/>
    </row>
    <row r="50" spans="1:69" ht="12" customHeight="1">
      <c r="A50" s="217"/>
      <c r="B50" s="201"/>
      <c r="C50" s="216"/>
      <c r="D50" s="220"/>
      <c r="L50" s="220"/>
      <c r="M50" s="217"/>
      <c r="N50" s="201"/>
      <c r="O50" s="216"/>
      <c r="P50" s="220"/>
      <c r="Q50" s="220"/>
      <c r="R50" s="220"/>
      <c r="S50" s="219"/>
      <c r="T50" s="201"/>
      <c r="U50" s="220"/>
      <c r="V50" s="214"/>
      <c r="W50" s="216"/>
      <c r="X50" s="220"/>
      <c r="Y50" s="215"/>
      <c r="Z50" s="201"/>
      <c r="AA50" s="216"/>
      <c r="AB50" s="201"/>
      <c r="AC50" s="221"/>
      <c r="AD50" s="221"/>
      <c r="AE50" s="221"/>
      <c r="AF50" s="221"/>
      <c r="AG50" s="221"/>
      <c r="AH50" s="221"/>
      <c r="AI50" s="221"/>
      <c r="AJ50" s="215"/>
      <c r="AK50" s="201"/>
      <c r="AL50" s="216"/>
      <c r="AM50" s="201"/>
      <c r="AN50" s="221"/>
      <c r="AO50" s="221"/>
      <c r="AP50" s="221"/>
      <c r="AQ50" s="221"/>
      <c r="AR50" s="221"/>
      <c r="AS50" s="221"/>
      <c r="AT50" s="221"/>
      <c r="AU50" s="16"/>
      <c r="AV50" s="366"/>
      <c r="AW50" s="367"/>
      <c r="AX50" s="367"/>
      <c r="AY50" s="497"/>
      <c r="AZ50" s="497"/>
      <c r="BA50" s="367"/>
      <c r="BB50" s="367"/>
      <c r="BC50" s="367"/>
      <c r="BD50" s="493"/>
      <c r="BE50" s="494"/>
      <c r="BF50" s="28"/>
      <c r="BG50" s="366"/>
      <c r="BH50" s="367"/>
      <c r="BI50" s="367"/>
      <c r="BJ50" s="497"/>
      <c r="BK50" s="497"/>
      <c r="BL50" s="367"/>
      <c r="BM50" s="367"/>
      <c r="BN50" s="367"/>
      <c r="BO50" s="493"/>
      <c r="BP50" s="494"/>
    </row>
    <row r="51" spans="1:69" ht="12" customHeight="1">
      <c r="A51" s="217"/>
      <c r="B51" s="201"/>
      <c r="C51" s="216"/>
      <c r="D51" s="220"/>
      <c r="E51" s="220"/>
      <c r="F51" s="220"/>
      <c r="G51" s="219"/>
      <c r="H51" s="201"/>
      <c r="I51" s="220"/>
      <c r="J51" s="214"/>
      <c r="K51" s="216"/>
      <c r="L51" s="220"/>
      <c r="M51" s="217"/>
      <c r="N51" s="201"/>
      <c r="O51" s="216"/>
      <c r="P51" s="220"/>
      <c r="Q51" s="220"/>
      <c r="R51" s="220"/>
      <c r="S51" s="219"/>
      <c r="T51" s="201"/>
      <c r="U51" s="220"/>
      <c r="V51" s="214"/>
      <c r="W51" s="216"/>
      <c r="X51" s="220"/>
      <c r="Y51" s="215"/>
      <c r="Z51" s="201"/>
      <c r="AA51" s="216"/>
      <c r="AB51" s="201"/>
      <c r="AC51" s="221"/>
      <c r="AD51" s="221"/>
      <c r="AE51" s="221"/>
      <c r="AF51" s="221"/>
      <c r="AG51" s="221"/>
      <c r="AH51" s="221"/>
      <c r="AI51" s="221"/>
      <c r="AJ51" s="215"/>
      <c r="AK51" s="201"/>
      <c r="AL51" s="216"/>
      <c r="AM51" s="201"/>
      <c r="AN51" s="222"/>
      <c r="AO51" s="222"/>
      <c r="AP51" s="222"/>
      <c r="AQ51" s="222"/>
      <c r="AR51" s="222"/>
      <c r="AS51" s="222"/>
      <c r="AT51" s="222"/>
      <c r="AU51" s="16"/>
      <c r="AV51" s="366" t="s">
        <v>45</v>
      </c>
      <c r="AW51" s="367"/>
      <c r="AX51" s="367"/>
      <c r="AY51" s="497">
        <f>AY25</f>
        <v>14355</v>
      </c>
      <c r="AZ51" s="497"/>
      <c r="BA51" s="367" t="s">
        <v>59</v>
      </c>
      <c r="BB51" s="367"/>
      <c r="BC51" s="367"/>
      <c r="BD51" s="499">
        <f ca="1">BD49-BD47</f>
        <v>2229403.2750000004</v>
      </c>
      <c r="BE51" s="500"/>
      <c r="BF51" s="28"/>
      <c r="BG51" s="366" t="s">
        <v>45</v>
      </c>
      <c r="BH51" s="367"/>
      <c r="BI51" s="367"/>
      <c r="BJ51" s="497">
        <f>AY25</f>
        <v>14355</v>
      </c>
      <c r="BK51" s="497"/>
      <c r="BL51" s="367" t="s">
        <v>59</v>
      </c>
      <c r="BM51" s="367"/>
      <c r="BN51" s="367"/>
      <c r="BO51" s="499">
        <f ca="1">BO49-BO47</f>
        <v>2229403.2750000004</v>
      </c>
      <c r="BP51" s="500"/>
    </row>
    <row r="52" spans="1:69" ht="12" customHeight="1" thickBot="1">
      <c r="A52" s="217"/>
      <c r="B52" s="201"/>
      <c r="C52" s="216"/>
      <c r="D52" s="220"/>
      <c r="E52" s="220"/>
      <c r="F52" s="220"/>
      <c r="G52" s="219"/>
      <c r="H52" s="201"/>
      <c r="I52" s="220"/>
      <c r="J52" s="214"/>
      <c r="K52" s="216"/>
      <c r="L52" s="220"/>
      <c r="M52" s="217"/>
      <c r="N52" s="201"/>
      <c r="O52" s="216"/>
      <c r="P52" s="220"/>
      <c r="Q52" s="220"/>
      <c r="R52" s="220"/>
      <c r="S52" s="219"/>
      <c r="T52" s="201"/>
      <c r="U52" s="220"/>
      <c r="V52" s="214"/>
      <c r="W52" s="216"/>
      <c r="X52" s="220"/>
      <c r="Y52" s="215"/>
      <c r="Z52" s="201"/>
      <c r="AA52" s="216"/>
      <c r="AB52" s="201"/>
      <c r="AC52" s="227"/>
      <c r="AD52" s="227"/>
      <c r="AE52" s="227"/>
      <c r="AF52" s="227"/>
      <c r="AG52" s="227"/>
      <c r="AH52" s="227"/>
      <c r="AI52" s="227"/>
      <c r="AJ52" s="215"/>
      <c r="AK52" s="201"/>
      <c r="AL52" s="216"/>
      <c r="AM52" s="201"/>
      <c r="AN52" s="222"/>
      <c r="AO52" s="222"/>
      <c r="AP52" s="222"/>
      <c r="AQ52" s="222"/>
      <c r="AR52" s="222"/>
      <c r="AS52" s="222"/>
      <c r="AT52" s="222"/>
      <c r="AU52" s="16"/>
      <c r="AV52" s="471"/>
      <c r="AW52" s="469"/>
      <c r="AX52" s="469"/>
      <c r="AY52" s="498"/>
      <c r="AZ52" s="498"/>
      <c r="BA52" s="469"/>
      <c r="BB52" s="469"/>
      <c r="BC52" s="469"/>
      <c r="BD52" s="501"/>
      <c r="BE52" s="502"/>
      <c r="BF52" s="28"/>
      <c r="BG52" s="471"/>
      <c r="BH52" s="469"/>
      <c r="BI52" s="469"/>
      <c r="BJ52" s="498"/>
      <c r="BK52" s="498"/>
      <c r="BL52" s="469"/>
      <c r="BM52" s="469"/>
      <c r="BN52" s="469"/>
      <c r="BO52" s="501"/>
      <c r="BP52" s="502"/>
    </row>
    <row r="53" spans="1:69" ht="12" customHeight="1">
      <c r="A53" s="36"/>
      <c r="B53" s="220"/>
      <c r="C53" s="220"/>
      <c r="D53" s="220"/>
      <c r="E53" s="220"/>
      <c r="F53" s="220"/>
      <c r="G53" s="220"/>
      <c r="H53" s="220"/>
      <c r="I53" s="220"/>
      <c r="J53" s="220"/>
      <c r="K53" s="220"/>
      <c r="L53" s="220"/>
      <c r="M53" s="220"/>
      <c r="N53" s="220"/>
      <c r="O53" s="220"/>
      <c r="P53" s="220"/>
      <c r="Q53" s="220"/>
      <c r="R53" s="220"/>
      <c r="S53" s="36"/>
      <c r="T53" s="36"/>
      <c r="U53" s="36"/>
      <c r="V53" s="36"/>
      <c r="W53" s="229"/>
      <c r="X53" s="201"/>
      <c r="Y53" s="230"/>
      <c r="Z53" s="34"/>
      <c r="AA53" s="34"/>
      <c r="AB53" s="34"/>
      <c r="AC53" s="34"/>
      <c r="AD53" s="34"/>
      <c r="AE53" s="34"/>
      <c r="AF53" s="34"/>
      <c r="AG53" s="34"/>
      <c r="AH53" s="229"/>
      <c r="AI53" s="201"/>
      <c r="AJ53" s="230"/>
      <c r="AK53" s="34"/>
      <c r="AL53" s="34"/>
      <c r="AM53" s="34"/>
      <c r="AN53" s="34"/>
      <c r="AO53" s="34"/>
      <c r="AP53" s="34"/>
      <c r="AQ53" s="34"/>
      <c r="AR53" s="34"/>
      <c r="AS53" s="34"/>
      <c r="AT53" s="34"/>
      <c r="AU53" s="34"/>
      <c r="AV53" s="82"/>
      <c r="AW53" s="82"/>
      <c r="AX53" s="29"/>
      <c r="AY53" s="30"/>
      <c r="AZ53" s="30"/>
      <c r="BA53" s="24"/>
      <c r="BB53" s="24"/>
      <c r="BC53" s="24"/>
      <c r="BD53" s="28"/>
      <c r="BE53" s="28"/>
      <c r="BF53" s="39"/>
    </row>
    <row r="54" spans="1:69" ht="12" customHeight="1">
      <c r="A54" s="36"/>
      <c r="B54" s="37"/>
      <c r="C54" s="37"/>
      <c r="D54" s="37"/>
      <c r="E54" s="37"/>
      <c r="F54" s="37"/>
      <c r="G54" s="37"/>
      <c r="H54" s="37"/>
      <c r="I54" s="37"/>
      <c r="J54" s="37"/>
      <c r="K54" s="37"/>
      <c r="L54" s="37"/>
      <c r="M54" s="37"/>
      <c r="N54" s="37"/>
      <c r="O54" s="37"/>
      <c r="P54" s="37"/>
      <c r="Q54" s="37"/>
      <c r="R54" s="37"/>
      <c r="S54" s="38"/>
      <c r="T54" s="38"/>
      <c r="U54" s="38"/>
      <c r="V54" s="38"/>
      <c r="W54" s="38"/>
      <c r="X54" s="38"/>
      <c r="Y54" s="3"/>
      <c r="Z54" s="8"/>
      <c r="AA54" s="9"/>
      <c r="AB54" s="10"/>
      <c r="AC54" s="10"/>
      <c r="AD54" s="10"/>
      <c r="AE54" s="10"/>
      <c r="AF54" s="10"/>
      <c r="AG54" s="10"/>
      <c r="AH54" s="10"/>
      <c r="AI54" s="10"/>
      <c r="AJ54" s="3"/>
      <c r="AK54" s="8"/>
      <c r="AL54" s="9"/>
      <c r="AM54" s="10"/>
      <c r="AN54" s="10"/>
      <c r="AO54" s="10"/>
      <c r="AP54" s="10"/>
      <c r="AQ54" s="10"/>
      <c r="AR54" s="10"/>
      <c r="AS54" s="10"/>
      <c r="AT54" s="10"/>
      <c r="AU54" s="34"/>
      <c r="AV54" s="34"/>
      <c r="AW54" s="39"/>
      <c r="AX54" s="40"/>
      <c r="AY54" s="40"/>
      <c r="AZ54" s="30"/>
      <c r="BA54" s="24"/>
      <c r="BB54" s="24"/>
      <c r="BC54" s="24"/>
      <c r="BD54" s="28"/>
      <c r="BE54" s="28"/>
      <c r="BF54" s="39"/>
    </row>
    <row r="55" spans="1:69" ht="12" customHeight="1">
      <c r="A55" s="36"/>
      <c r="B55" s="37"/>
      <c r="C55" s="37"/>
      <c r="D55" s="37"/>
      <c r="E55" s="37"/>
      <c r="F55" s="37"/>
      <c r="G55" s="37"/>
      <c r="H55" s="37"/>
      <c r="I55" s="37"/>
      <c r="J55" s="37"/>
      <c r="K55" s="37"/>
      <c r="L55" s="37"/>
      <c r="M55" s="37"/>
      <c r="N55" s="37"/>
      <c r="O55" s="37"/>
      <c r="P55" s="37"/>
      <c r="Q55" s="37"/>
      <c r="R55" s="37"/>
      <c r="S55" s="38"/>
      <c r="T55" s="38"/>
      <c r="U55" s="38"/>
      <c r="V55" s="38"/>
      <c r="W55" s="38"/>
      <c r="X55" s="38"/>
      <c r="Y55" s="3"/>
      <c r="Z55" s="8"/>
      <c r="AA55" s="9"/>
      <c r="AB55" s="10"/>
      <c r="AC55" s="10"/>
      <c r="AD55" s="10"/>
      <c r="AE55" s="10"/>
      <c r="AF55" s="10"/>
      <c r="AG55" s="10"/>
      <c r="AH55" s="10"/>
      <c r="AI55" s="10"/>
      <c r="AJ55" s="3"/>
      <c r="AK55" s="8"/>
      <c r="AL55" s="9"/>
      <c r="AM55" s="10"/>
      <c r="AN55" s="10"/>
      <c r="AO55" s="10"/>
      <c r="AP55" s="10"/>
      <c r="AQ55" s="10"/>
      <c r="AR55" s="10"/>
      <c r="AS55" s="10"/>
      <c r="AT55" s="10"/>
      <c r="AU55" s="34"/>
      <c r="AV55" s="34"/>
      <c r="AW55" s="39"/>
      <c r="AX55" s="40"/>
      <c r="AY55" s="40"/>
      <c r="AZ55" s="30"/>
      <c r="BA55" s="24"/>
      <c r="BB55" s="24"/>
      <c r="BC55" s="24"/>
      <c r="BD55" s="28"/>
      <c r="BE55" s="28"/>
      <c r="BF55" s="39"/>
    </row>
    <row r="56" spans="1:69" ht="12" customHeight="1">
      <c r="A56" s="36"/>
      <c r="B56" s="37"/>
      <c r="C56" s="37"/>
      <c r="D56" s="37"/>
      <c r="E56" s="37"/>
      <c r="F56" s="37"/>
      <c r="G56" s="37"/>
      <c r="H56" s="37"/>
      <c r="I56" s="37"/>
      <c r="J56" s="37"/>
      <c r="K56" s="37"/>
      <c r="L56" s="37"/>
      <c r="M56" s="37"/>
      <c r="N56" s="37"/>
      <c r="O56" s="37"/>
      <c r="P56" s="37"/>
      <c r="Q56" s="37"/>
      <c r="R56" s="37"/>
      <c r="S56" s="38"/>
      <c r="T56" s="38"/>
      <c r="U56" s="38"/>
      <c r="V56" s="38"/>
      <c r="W56" s="38"/>
      <c r="X56" s="38"/>
      <c r="Y56" s="3"/>
      <c r="Z56" s="8"/>
      <c r="AA56" s="9"/>
      <c r="AB56" s="10"/>
      <c r="AC56" s="10"/>
      <c r="AD56" s="10"/>
      <c r="AE56" s="10"/>
      <c r="AF56" s="10"/>
      <c r="AG56" s="10"/>
      <c r="AH56" s="10"/>
      <c r="AI56" s="10"/>
      <c r="AJ56" s="3"/>
      <c r="AK56" s="8"/>
      <c r="AL56" s="9"/>
      <c r="AM56" s="10"/>
      <c r="AN56" s="10"/>
      <c r="AO56" s="10"/>
      <c r="AP56" s="10"/>
      <c r="AQ56" s="10"/>
      <c r="AR56" s="10"/>
      <c r="AS56" s="10"/>
      <c r="AT56" s="10"/>
      <c r="AU56" s="34"/>
      <c r="AV56" s="34"/>
      <c r="AW56" s="39"/>
      <c r="AX56" s="40"/>
      <c r="AY56" s="40"/>
      <c r="AZ56" s="30"/>
      <c r="BA56" s="24"/>
      <c r="BB56" s="24"/>
      <c r="BC56" s="24"/>
      <c r="BD56" s="28"/>
      <c r="BE56" s="28"/>
      <c r="BF56" s="39"/>
    </row>
    <row r="57" spans="1:69" ht="12" customHeight="1">
      <c r="A57" s="36"/>
      <c r="B57" s="37"/>
      <c r="C57" s="37"/>
      <c r="D57" s="37"/>
      <c r="E57" s="37"/>
      <c r="F57" s="37"/>
      <c r="G57" s="37"/>
      <c r="H57" s="37"/>
      <c r="I57" s="37"/>
      <c r="J57" s="37"/>
      <c r="K57" s="37"/>
      <c r="L57" s="37"/>
      <c r="M57" s="37"/>
      <c r="N57" s="37"/>
      <c r="O57" s="37"/>
      <c r="P57" s="37"/>
      <c r="Q57" s="37"/>
      <c r="R57" s="37"/>
      <c r="S57" s="38"/>
      <c r="T57" s="38"/>
      <c r="U57" s="38"/>
      <c r="V57" s="38"/>
      <c r="W57" s="38"/>
      <c r="X57" s="38"/>
      <c r="Y57" s="3"/>
      <c r="Z57" s="8"/>
      <c r="AA57" s="9"/>
      <c r="AB57" s="10"/>
      <c r="AC57" s="10"/>
      <c r="AD57" s="10"/>
      <c r="AE57" s="10"/>
      <c r="AF57" s="10"/>
      <c r="AG57" s="10"/>
      <c r="AH57" s="10"/>
      <c r="AI57" s="10"/>
      <c r="AJ57" s="3"/>
      <c r="AK57" s="8"/>
      <c r="AL57" s="9"/>
      <c r="AM57" s="10"/>
      <c r="AN57" s="10"/>
      <c r="AO57" s="10"/>
      <c r="AP57" s="10"/>
      <c r="AQ57" s="10"/>
      <c r="AR57" s="10"/>
      <c r="AS57" s="10"/>
      <c r="AT57" s="10"/>
      <c r="AU57" s="39"/>
      <c r="AV57" s="34"/>
      <c r="AW57" s="39"/>
      <c r="AX57" s="40"/>
      <c r="AY57" s="40"/>
      <c r="AZ57" s="30"/>
      <c r="BA57" s="24"/>
      <c r="BB57" s="24"/>
      <c r="BC57" s="24"/>
      <c r="BD57" s="28"/>
      <c r="BE57" s="28"/>
      <c r="BF57" s="39"/>
    </row>
    <row r="58" spans="1:69" ht="12" customHeight="1">
      <c r="A58" s="36"/>
      <c r="B58" s="37"/>
      <c r="C58" s="37"/>
      <c r="D58" s="37"/>
      <c r="E58" s="37"/>
      <c r="F58" s="37"/>
      <c r="G58" s="37"/>
      <c r="H58" s="37"/>
      <c r="I58" s="37"/>
      <c r="J58" s="37"/>
      <c r="K58" s="37"/>
      <c r="L58" s="37"/>
      <c r="M58" s="37"/>
      <c r="N58" s="37"/>
      <c r="O58" s="37"/>
      <c r="P58" s="37"/>
      <c r="Q58" s="37"/>
      <c r="R58" s="37"/>
      <c r="S58" s="38"/>
      <c r="T58" s="38"/>
      <c r="U58" s="38"/>
      <c r="V58" s="38"/>
      <c r="W58" s="38"/>
      <c r="X58" s="38"/>
      <c r="Y58" s="3"/>
      <c r="Z58" s="8"/>
      <c r="AA58" s="9"/>
      <c r="AB58" s="10"/>
      <c r="AC58" s="10"/>
      <c r="AD58" s="10"/>
      <c r="AE58" s="10"/>
      <c r="AF58" s="10"/>
      <c r="AG58" s="10"/>
      <c r="AH58" s="10"/>
      <c r="AI58" s="10"/>
      <c r="AJ58" s="3"/>
      <c r="AK58" s="8"/>
      <c r="AL58" s="9"/>
      <c r="AM58" s="10"/>
      <c r="AN58" s="10"/>
      <c r="AO58" s="10"/>
      <c r="AP58" s="10"/>
      <c r="AQ58" s="10"/>
      <c r="AR58" s="10"/>
      <c r="AS58" s="10"/>
      <c r="AT58" s="10"/>
      <c r="AU58" s="34"/>
      <c r="AV58" s="34"/>
      <c r="AW58" s="39"/>
      <c r="AX58" s="40"/>
      <c r="AY58" s="40"/>
      <c r="AZ58" s="30"/>
      <c r="BA58" s="24"/>
      <c r="BB58" s="24"/>
      <c r="BC58" s="24"/>
      <c r="BD58" s="28"/>
      <c r="BE58" s="28"/>
      <c r="BF58" s="39"/>
    </row>
    <row r="59" spans="1:69" ht="12" customHeight="1">
      <c r="A59" s="36"/>
      <c r="B59" s="37"/>
      <c r="C59" s="37"/>
      <c r="D59" s="37"/>
      <c r="E59" s="37"/>
      <c r="F59" s="37"/>
      <c r="G59" s="37"/>
      <c r="H59" s="37"/>
      <c r="I59" s="37"/>
      <c r="J59" s="37"/>
      <c r="K59" s="37"/>
      <c r="L59" s="37"/>
      <c r="M59" s="37"/>
      <c r="N59" s="37"/>
      <c r="O59" s="37"/>
      <c r="P59" s="37"/>
      <c r="Q59" s="37"/>
      <c r="R59" s="37"/>
      <c r="S59" s="38"/>
      <c r="T59" s="38"/>
      <c r="U59" s="38"/>
      <c r="V59" s="38"/>
      <c r="W59" s="38"/>
      <c r="X59" s="38"/>
      <c r="Y59" s="3"/>
      <c r="Z59" s="8"/>
      <c r="AA59" s="9"/>
      <c r="AB59" s="10"/>
      <c r="AC59" s="10"/>
      <c r="AD59" s="10"/>
      <c r="AE59" s="10"/>
      <c r="AF59" s="10"/>
      <c r="AG59" s="10"/>
      <c r="AH59" s="10"/>
      <c r="AI59" s="10"/>
      <c r="AJ59" s="3"/>
      <c r="AK59" s="8"/>
      <c r="AL59" s="9"/>
      <c r="AM59" s="10"/>
      <c r="AN59" s="10"/>
      <c r="AO59" s="10"/>
      <c r="AP59" s="10"/>
      <c r="AQ59" s="10"/>
      <c r="AR59" s="10"/>
      <c r="AS59" s="10"/>
      <c r="AT59" s="10"/>
      <c r="AU59" s="34"/>
      <c r="AV59" s="34"/>
      <c r="AW59" s="39"/>
      <c r="AX59" s="40"/>
      <c r="AY59" s="40"/>
      <c r="AZ59" s="30"/>
      <c r="BA59" s="24"/>
      <c r="BB59" s="24"/>
      <c r="BC59" s="24"/>
      <c r="BD59" s="28"/>
      <c r="BE59" s="28"/>
      <c r="BF59" s="39"/>
    </row>
    <row r="60" spans="1:69" ht="12" customHeight="1">
      <c r="A60" s="36"/>
      <c r="B60" s="37"/>
      <c r="C60" s="37"/>
      <c r="D60" s="37"/>
      <c r="E60" s="37"/>
      <c r="F60" s="37"/>
      <c r="G60" s="37"/>
      <c r="H60" s="37"/>
      <c r="I60" s="37"/>
      <c r="J60" s="37"/>
      <c r="K60" s="37"/>
      <c r="L60" s="37"/>
      <c r="M60" s="37"/>
      <c r="N60" s="37"/>
      <c r="O60" s="37"/>
      <c r="P60" s="37"/>
      <c r="Q60" s="37"/>
      <c r="R60" s="37"/>
      <c r="S60" s="38"/>
      <c r="T60" s="38"/>
      <c r="U60" s="38"/>
      <c r="V60" s="38"/>
      <c r="W60" s="38"/>
      <c r="X60" s="38"/>
      <c r="Y60" s="3"/>
      <c r="Z60" s="8"/>
      <c r="AA60" s="9"/>
      <c r="AB60" s="10"/>
      <c r="AC60" s="10"/>
      <c r="AD60" s="10"/>
      <c r="AE60" s="10"/>
      <c r="AF60" s="10"/>
      <c r="AG60" s="10"/>
      <c r="AH60" s="10"/>
      <c r="AI60" s="10"/>
      <c r="AJ60" s="3"/>
      <c r="AK60" s="8"/>
      <c r="AL60" s="9"/>
      <c r="AM60" s="10"/>
      <c r="AN60" s="10"/>
      <c r="AO60" s="10"/>
      <c r="AP60" s="10"/>
      <c r="AQ60" s="10"/>
      <c r="AR60" s="10"/>
      <c r="AS60" s="10"/>
      <c r="AT60" s="10"/>
      <c r="AU60" s="34"/>
      <c r="AV60" s="34"/>
      <c r="AW60" s="39"/>
      <c r="AX60" s="40"/>
      <c r="AY60" s="40"/>
      <c r="AZ60" s="30"/>
      <c r="BA60" s="24"/>
      <c r="BB60" s="24"/>
      <c r="BC60" s="24"/>
      <c r="BD60" s="28"/>
      <c r="BE60" s="28"/>
      <c r="BF60" s="39"/>
    </row>
    <row r="61" spans="1:69" ht="12" customHeight="1">
      <c r="A61" s="36"/>
      <c r="B61" s="37"/>
      <c r="C61" s="37"/>
      <c r="D61" s="37"/>
      <c r="E61" s="37"/>
      <c r="F61" s="37"/>
      <c r="G61" s="37"/>
      <c r="H61" s="37"/>
      <c r="I61" s="37"/>
      <c r="J61" s="37"/>
      <c r="K61" s="37"/>
      <c r="L61" s="37"/>
      <c r="M61" s="37"/>
      <c r="N61" s="37"/>
      <c r="O61" s="37"/>
      <c r="P61" s="37"/>
      <c r="Q61" s="37"/>
      <c r="R61" s="37"/>
      <c r="S61" s="38"/>
      <c r="T61" s="38"/>
      <c r="U61" s="38"/>
      <c r="V61" s="38"/>
      <c r="W61" s="38"/>
      <c r="X61" s="38"/>
      <c r="Y61" s="3"/>
      <c r="Z61" s="8"/>
      <c r="AA61" s="9"/>
      <c r="AB61" s="10"/>
      <c r="AC61" s="10"/>
      <c r="AD61" s="10"/>
      <c r="AE61" s="10"/>
      <c r="AF61" s="10"/>
      <c r="AG61" s="10"/>
      <c r="AH61" s="10"/>
      <c r="AI61" s="10"/>
      <c r="AJ61" s="3"/>
      <c r="AK61" s="8"/>
      <c r="AL61" s="9"/>
      <c r="AM61" s="10"/>
      <c r="AN61" s="10"/>
      <c r="AO61" s="10"/>
      <c r="AP61" s="10"/>
      <c r="AQ61" s="10"/>
      <c r="AR61" s="10"/>
      <c r="AS61" s="10"/>
      <c r="AT61" s="10"/>
      <c r="AU61" s="34"/>
      <c r="AV61" s="34"/>
      <c r="AW61" s="39"/>
      <c r="AX61" s="40"/>
      <c r="AY61" s="40"/>
      <c r="AZ61" s="30"/>
      <c r="BA61" s="24"/>
      <c r="BB61" s="24"/>
      <c r="BC61" s="24"/>
      <c r="BD61" s="28"/>
      <c r="BE61" s="28"/>
      <c r="BF61" s="39"/>
    </row>
    <row r="62" spans="1:69" ht="12" customHeight="1">
      <c r="A62" s="36"/>
      <c r="B62" s="37"/>
      <c r="C62" s="37"/>
      <c r="D62" s="37"/>
      <c r="E62" s="37"/>
      <c r="F62" s="37"/>
      <c r="G62" s="37"/>
      <c r="H62" s="37"/>
      <c r="I62" s="37"/>
      <c r="J62" s="37"/>
      <c r="K62" s="37"/>
      <c r="L62" s="37"/>
      <c r="M62" s="37"/>
      <c r="N62" s="37"/>
      <c r="O62" s="37"/>
      <c r="P62" s="37"/>
      <c r="Q62" s="37"/>
      <c r="R62" s="37"/>
      <c r="S62" s="38"/>
      <c r="T62" s="38"/>
      <c r="U62" s="38"/>
      <c r="V62" s="38"/>
      <c r="W62" s="38"/>
      <c r="X62" s="38"/>
      <c r="Y62" s="3"/>
      <c r="Z62" s="8"/>
      <c r="AA62" s="9"/>
      <c r="AB62" s="10"/>
      <c r="AC62" s="10"/>
      <c r="AD62" s="10"/>
      <c r="AE62" s="10"/>
      <c r="AF62" s="10"/>
      <c r="AG62" s="10"/>
      <c r="AH62" s="10"/>
      <c r="AI62" s="10"/>
      <c r="AJ62" s="3"/>
      <c r="AK62" s="8"/>
      <c r="AL62" s="9"/>
      <c r="AM62" s="10"/>
      <c r="AN62" s="10"/>
      <c r="AO62" s="10"/>
      <c r="AP62" s="10"/>
      <c r="AQ62" s="10"/>
      <c r="AR62" s="10"/>
      <c r="AS62" s="10"/>
      <c r="AT62" s="10"/>
      <c r="AU62" s="34"/>
      <c r="AV62" s="34"/>
      <c r="AW62" s="39"/>
      <c r="AX62" s="40"/>
      <c r="AY62" s="40"/>
      <c r="AZ62" s="30"/>
      <c r="BA62" s="24"/>
      <c r="BB62" s="24"/>
      <c r="BC62" s="24"/>
      <c r="BD62" s="28"/>
      <c r="BE62" s="28"/>
      <c r="BF62" s="39"/>
    </row>
    <row r="63" spans="1:69" ht="12" customHeight="1">
      <c r="A63" s="36"/>
      <c r="B63" s="37"/>
      <c r="C63" s="37"/>
      <c r="D63" s="37"/>
      <c r="E63" s="37"/>
      <c r="F63" s="37"/>
      <c r="G63" s="37"/>
      <c r="H63" s="37"/>
      <c r="I63" s="37"/>
      <c r="J63" s="37"/>
      <c r="K63" s="37"/>
      <c r="L63" s="37"/>
      <c r="M63" s="37"/>
      <c r="N63" s="37"/>
      <c r="O63" s="37"/>
      <c r="P63" s="37"/>
      <c r="Q63" s="37"/>
      <c r="R63" s="37"/>
      <c r="S63" s="38"/>
      <c r="T63" s="38"/>
      <c r="U63" s="38"/>
      <c r="V63" s="38"/>
      <c r="W63" s="38"/>
      <c r="X63" s="38"/>
      <c r="Y63" s="3"/>
      <c r="Z63" s="8"/>
      <c r="AA63" s="9"/>
      <c r="AB63" s="10"/>
      <c r="AC63" s="10"/>
      <c r="AD63" s="10"/>
      <c r="AE63" s="10"/>
      <c r="AF63" s="10"/>
      <c r="AG63" s="10"/>
      <c r="AH63" s="10"/>
      <c r="AI63" s="10"/>
      <c r="AJ63" s="3"/>
      <c r="AK63" s="8"/>
      <c r="AL63" s="9"/>
      <c r="AM63" s="10"/>
      <c r="AN63" s="10"/>
      <c r="AO63" s="10"/>
      <c r="AP63" s="10"/>
      <c r="AQ63" s="10"/>
      <c r="AR63" s="10"/>
      <c r="AS63" s="10"/>
      <c r="AT63" s="10"/>
      <c r="AU63" s="34"/>
      <c r="AV63" s="34"/>
      <c r="AW63" s="39"/>
      <c r="AX63" s="40"/>
      <c r="AY63" s="40"/>
      <c r="AZ63" s="30"/>
      <c r="BA63" s="24"/>
      <c r="BB63" s="24"/>
      <c r="BC63" s="24"/>
      <c r="BD63" s="28"/>
      <c r="BE63" s="28"/>
      <c r="BF63" s="39"/>
    </row>
    <row r="64" spans="1:69" ht="12" customHeight="1">
      <c r="A64" s="36"/>
      <c r="B64" s="37"/>
      <c r="C64" s="37"/>
      <c r="D64" s="37"/>
      <c r="E64" s="37"/>
      <c r="F64" s="37"/>
      <c r="G64" s="37"/>
      <c r="H64" s="37"/>
      <c r="I64" s="37"/>
      <c r="J64" s="37"/>
      <c r="K64" s="37"/>
      <c r="L64" s="37"/>
      <c r="M64" s="37"/>
      <c r="N64" s="37"/>
      <c r="O64" s="37"/>
      <c r="P64" s="37"/>
      <c r="Q64" s="37"/>
      <c r="R64" s="37"/>
      <c r="S64" s="38"/>
      <c r="T64" s="38"/>
      <c r="U64" s="38"/>
      <c r="V64" s="38"/>
      <c r="W64" s="38"/>
      <c r="X64" s="38"/>
      <c r="Y64" s="3"/>
      <c r="Z64" s="8"/>
      <c r="AA64" s="9"/>
      <c r="AB64" s="10"/>
      <c r="AC64" s="10"/>
      <c r="AD64" s="10"/>
      <c r="AE64" s="10"/>
      <c r="AF64" s="10"/>
      <c r="AG64" s="10"/>
      <c r="AH64" s="10"/>
      <c r="AI64" s="10"/>
      <c r="AJ64" s="3"/>
      <c r="AK64" s="8"/>
      <c r="AL64" s="9"/>
      <c r="AM64" s="10"/>
      <c r="AN64" s="10"/>
      <c r="AO64" s="10"/>
      <c r="AP64" s="10"/>
      <c r="AQ64" s="10"/>
      <c r="AR64" s="10"/>
      <c r="AS64" s="10"/>
      <c r="AT64" s="10"/>
      <c r="AU64" s="34"/>
      <c r="AV64" s="34"/>
      <c r="AW64" s="39"/>
      <c r="AX64" s="40"/>
      <c r="AY64" s="40"/>
      <c r="AZ64" s="30"/>
      <c r="BA64" s="24"/>
      <c r="BB64" s="24"/>
      <c r="BC64" s="24"/>
      <c r="BD64" s="28"/>
      <c r="BE64" s="28"/>
      <c r="BF64" s="39"/>
    </row>
    <row r="65" spans="1:58" ht="12" customHeight="1">
      <c r="A65" s="36"/>
      <c r="B65" s="37"/>
      <c r="C65" s="37"/>
      <c r="D65" s="37"/>
      <c r="E65" s="37"/>
      <c r="F65" s="37"/>
      <c r="G65" s="37"/>
      <c r="H65" s="37"/>
      <c r="I65" s="37"/>
      <c r="J65" s="37"/>
      <c r="K65" s="37"/>
      <c r="L65" s="37"/>
      <c r="M65" s="37"/>
      <c r="N65" s="37"/>
      <c r="O65" s="37"/>
      <c r="P65" s="37"/>
      <c r="Q65" s="37"/>
      <c r="R65" s="37"/>
      <c r="S65" s="38"/>
      <c r="T65" s="38"/>
      <c r="U65" s="38"/>
      <c r="V65" s="38"/>
      <c r="W65" s="38"/>
      <c r="X65" s="38"/>
      <c r="Y65" s="3"/>
      <c r="Z65" s="8"/>
      <c r="AA65" s="9"/>
      <c r="AB65" s="10"/>
      <c r="AC65" s="10"/>
      <c r="AD65" s="10"/>
      <c r="AE65" s="10"/>
      <c r="AF65" s="10"/>
      <c r="AG65" s="10"/>
      <c r="AH65" s="10"/>
      <c r="AI65" s="10"/>
      <c r="AJ65" s="3"/>
      <c r="AK65" s="8"/>
      <c r="AL65" s="9"/>
      <c r="AM65" s="10"/>
      <c r="AN65" s="10"/>
      <c r="AO65" s="10"/>
      <c r="AP65" s="10"/>
      <c r="AQ65" s="10"/>
      <c r="AR65" s="10"/>
      <c r="AS65" s="10"/>
      <c r="AT65" s="10"/>
      <c r="AU65" s="34"/>
      <c r="AV65" s="34"/>
      <c r="AW65" s="39"/>
      <c r="AX65" s="40"/>
      <c r="AY65" s="40"/>
      <c r="AZ65" s="30"/>
      <c r="BA65" s="24"/>
      <c r="BB65" s="24"/>
      <c r="BC65" s="24"/>
      <c r="BD65" s="28"/>
      <c r="BE65" s="28"/>
      <c r="BF65" s="39"/>
    </row>
    <row r="66" spans="1:58" ht="12" customHeight="1">
      <c r="A66" s="36"/>
      <c r="B66" s="37"/>
      <c r="C66" s="37"/>
      <c r="D66" s="37"/>
      <c r="E66" s="37"/>
      <c r="F66" s="37"/>
      <c r="G66" s="37"/>
      <c r="H66" s="37"/>
      <c r="I66" s="37"/>
      <c r="J66" s="37"/>
      <c r="K66" s="37"/>
      <c r="L66" s="37"/>
      <c r="M66" s="37"/>
      <c r="N66" s="37"/>
      <c r="O66" s="37"/>
      <c r="P66" s="37"/>
      <c r="Q66" s="37"/>
      <c r="R66" s="37"/>
      <c r="S66" s="38"/>
      <c r="T66" s="38"/>
      <c r="U66" s="38"/>
      <c r="V66" s="38"/>
      <c r="W66" s="38"/>
      <c r="X66" s="38"/>
      <c r="Y66" s="3"/>
      <c r="Z66" s="8"/>
      <c r="AA66" s="9"/>
      <c r="AB66" s="10"/>
      <c r="AC66" s="10"/>
      <c r="AD66" s="10"/>
      <c r="AE66" s="10"/>
      <c r="AF66" s="10"/>
      <c r="AG66" s="10"/>
      <c r="AH66" s="10"/>
      <c r="AI66" s="10"/>
      <c r="AJ66" s="3"/>
      <c r="AK66" s="8"/>
      <c r="AL66" s="9"/>
      <c r="AM66" s="10"/>
      <c r="AN66" s="10"/>
      <c r="AO66" s="10"/>
      <c r="AP66" s="10"/>
      <c r="AQ66" s="10"/>
      <c r="AR66" s="10"/>
      <c r="AS66" s="10"/>
      <c r="AT66" s="10"/>
      <c r="AU66" s="34"/>
      <c r="AV66" s="34"/>
      <c r="AW66" s="39"/>
      <c r="AX66" s="40"/>
      <c r="AY66" s="40"/>
      <c r="AZ66" s="30"/>
      <c r="BA66" s="24"/>
      <c r="BB66" s="24"/>
      <c r="BC66" s="24"/>
      <c r="BD66" s="28"/>
      <c r="BE66" s="28"/>
      <c r="BF66" s="39"/>
    </row>
    <row r="67" spans="1:58" ht="12" customHeight="1">
      <c r="A67" s="36"/>
      <c r="B67" s="37"/>
      <c r="C67" s="37"/>
      <c r="D67" s="37"/>
      <c r="E67" s="37"/>
      <c r="F67" s="37"/>
      <c r="G67" s="37"/>
      <c r="H67" s="37"/>
      <c r="I67" s="37"/>
      <c r="J67" s="37"/>
      <c r="K67" s="37"/>
      <c r="L67" s="37"/>
      <c r="M67" s="37"/>
      <c r="N67" s="37"/>
      <c r="O67" s="37"/>
      <c r="P67" s="37"/>
      <c r="Q67" s="37"/>
      <c r="R67" s="37"/>
      <c r="S67" s="38"/>
      <c r="T67" s="38"/>
      <c r="U67" s="38"/>
      <c r="V67" s="38"/>
      <c r="W67" s="38"/>
      <c r="X67" s="38"/>
      <c r="Y67" s="3"/>
      <c r="Z67" s="8"/>
      <c r="AA67" s="9"/>
      <c r="AB67" s="10"/>
      <c r="AC67" s="10"/>
      <c r="AD67" s="10"/>
      <c r="AE67" s="10"/>
      <c r="AF67" s="10"/>
      <c r="AG67" s="10"/>
      <c r="AH67" s="10"/>
      <c r="AI67" s="10"/>
      <c r="AJ67" s="3"/>
      <c r="AK67" s="8"/>
      <c r="AL67" s="9"/>
      <c r="AM67" s="10"/>
      <c r="AN67" s="10"/>
      <c r="AO67" s="10"/>
      <c r="AP67" s="10"/>
      <c r="AQ67" s="10"/>
      <c r="AR67" s="10"/>
      <c r="AS67" s="10"/>
      <c r="AT67" s="10"/>
      <c r="AU67" s="34"/>
      <c r="AV67" s="34"/>
      <c r="AW67" s="39"/>
      <c r="AX67" s="40"/>
      <c r="AY67" s="40"/>
      <c r="AZ67" s="30"/>
      <c r="BA67" s="24"/>
      <c r="BB67" s="24"/>
      <c r="BC67" s="24"/>
      <c r="BD67" s="28"/>
      <c r="BE67" s="28"/>
      <c r="BF67" s="39"/>
    </row>
    <row r="68" spans="1:58" ht="12" customHeight="1">
      <c r="A68" s="36"/>
      <c r="B68" s="37"/>
      <c r="C68" s="37"/>
      <c r="D68" s="37"/>
      <c r="E68" s="37"/>
      <c r="F68" s="37"/>
      <c r="G68" s="37"/>
      <c r="H68" s="37"/>
      <c r="I68" s="37"/>
      <c r="J68" s="37"/>
      <c r="K68" s="37"/>
      <c r="L68" s="37"/>
      <c r="M68" s="37"/>
      <c r="N68" s="37"/>
      <c r="O68" s="37"/>
      <c r="P68" s="37"/>
      <c r="Q68" s="37"/>
      <c r="R68" s="37"/>
      <c r="S68" s="38"/>
      <c r="T68" s="38"/>
      <c r="U68" s="38"/>
      <c r="V68" s="38"/>
      <c r="W68" s="38"/>
      <c r="X68" s="38"/>
      <c r="Y68" s="3"/>
      <c r="Z68" s="8"/>
      <c r="AA68" s="9"/>
      <c r="AB68" s="10"/>
      <c r="AC68" s="10"/>
      <c r="AD68" s="10"/>
      <c r="AE68" s="10"/>
      <c r="AF68" s="10"/>
      <c r="AG68" s="10"/>
      <c r="AH68" s="10"/>
      <c r="AI68" s="10"/>
      <c r="AJ68" s="3"/>
      <c r="AK68" s="8"/>
      <c r="AL68" s="9"/>
      <c r="AM68" s="10"/>
      <c r="AN68" s="10"/>
      <c r="AO68" s="10"/>
      <c r="AP68" s="10"/>
      <c r="AQ68" s="10"/>
      <c r="AR68" s="10"/>
      <c r="AS68" s="10"/>
      <c r="AT68" s="10"/>
      <c r="AU68" s="34"/>
      <c r="AV68" s="34"/>
      <c r="AW68" s="39"/>
      <c r="AX68" s="40"/>
      <c r="AY68" s="40"/>
      <c r="AZ68" s="30"/>
      <c r="BA68" s="24"/>
      <c r="BB68" s="24"/>
      <c r="BC68" s="24"/>
      <c r="BD68" s="28"/>
      <c r="BE68" s="28"/>
      <c r="BF68" s="39"/>
    </row>
    <row r="69" spans="1:58" ht="12" customHeight="1">
      <c r="A69" s="36"/>
      <c r="B69" s="37"/>
      <c r="C69" s="37"/>
      <c r="D69" s="37"/>
      <c r="E69" s="37"/>
      <c r="F69" s="37"/>
      <c r="G69" s="37"/>
      <c r="H69" s="37"/>
      <c r="I69" s="37"/>
      <c r="J69" s="37"/>
      <c r="K69" s="37"/>
      <c r="L69" s="37"/>
      <c r="M69" s="37"/>
      <c r="N69" s="37"/>
      <c r="O69" s="37"/>
      <c r="P69" s="37"/>
      <c r="Q69" s="37"/>
      <c r="R69" s="37"/>
      <c r="S69" s="38"/>
      <c r="T69" s="38"/>
      <c r="U69" s="38"/>
      <c r="V69" s="38"/>
      <c r="W69" s="38"/>
      <c r="X69" s="38"/>
      <c r="Y69" s="3"/>
      <c r="Z69" s="8"/>
      <c r="AA69" s="9"/>
      <c r="AB69" s="10"/>
      <c r="AC69" s="10"/>
      <c r="AD69" s="10"/>
      <c r="AE69" s="10"/>
      <c r="AF69" s="10"/>
      <c r="AG69" s="10"/>
      <c r="AH69" s="10"/>
      <c r="AI69" s="10"/>
      <c r="AJ69" s="3"/>
      <c r="AK69" s="8"/>
      <c r="AL69" s="9"/>
      <c r="AM69" s="10"/>
      <c r="AN69" s="10"/>
      <c r="AO69" s="10"/>
      <c r="AP69" s="10"/>
      <c r="AQ69" s="10"/>
      <c r="AR69" s="10"/>
      <c r="AS69" s="10"/>
      <c r="AT69" s="10"/>
      <c r="AU69" s="34"/>
      <c r="AV69" s="34"/>
      <c r="AW69" s="39"/>
      <c r="AX69" s="40"/>
      <c r="AY69" s="40"/>
      <c r="AZ69" s="30"/>
      <c r="BA69" s="24"/>
      <c r="BB69" s="24"/>
      <c r="BC69" s="24"/>
      <c r="BD69" s="28"/>
      <c r="BE69" s="28"/>
      <c r="BF69" s="39"/>
    </row>
    <row r="70" spans="1:58" ht="12" customHeight="1">
      <c r="A70" s="36"/>
      <c r="B70" s="37"/>
      <c r="C70" s="37"/>
      <c r="D70" s="37"/>
      <c r="E70" s="37"/>
      <c r="F70" s="37"/>
      <c r="G70" s="37"/>
      <c r="H70" s="37"/>
      <c r="I70" s="37"/>
      <c r="J70" s="37"/>
      <c r="K70" s="37"/>
      <c r="L70" s="37"/>
      <c r="M70" s="37"/>
      <c r="N70" s="37"/>
      <c r="O70" s="37"/>
      <c r="P70" s="37"/>
      <c r="Q70" s="37"/>
      <c r="R70" s="37"/>
      <c r="S70" s="38"/>
      <c r="T70" s="38"/>
      <c r="U70" s="38"/>
      <c r="V70" s="38"/>
      <c r="W70" s="38"/>
      <c r="X70" s="38"/>
      <c r="Y70" s="3"/>
      <c r="Z70" s="8"/>
      <c r="AA70" s="9"/>
      <c r="AB70" s="10"/>
      <c r="AC70" s="10"/>
      <c r="AD70" s="10"/>
      <c r="AE70" s="10"/>
      <c r="AF70" s="10"/>
      <c r="AG70" s="10"/>
      <c r="AH70" s="10"/>
      <c r="AI70" s="10"/>
      <c r="AJ70" s="3"/>
      <c r="AK70" s="8"/>
      <c r="AL70" s="9"/>
      <c r="AM70" s="10"/>
      <c r="AN70" s="10"/>
      <c r="AO70" s="10"/>
      <c r="AP70" s="10"/>
      <c r="AQ70" s="10"/>
      <c r="AR70" s="10"/>
      <c r="AS70" s="10"/>
      <c r="AT70" s="10"/>
      <c r="AU70" s="34"/>
      <c r="AV70" s="34"/>
      <c r="AW70" s="39"/>
      <c r="AX70" s="40"/>
      <c r="AY70" s="40"/>
      <c r="AZ70" s="30"/>
      <c r="BA70" s="24"/>
      <c r="BB70" s="24"/>
      <c r="BC70" s="24"/>
      <c r="BD70" s="28"/>
      <c r="BE70" s="28"/>
      <c r="BF70" s="39"/>
    </row>
    <row r="71" spans="1:58" ht="12" customHeight="1">
      <c r="A71" s="36"/>
      <c r="B71" s="37"/>
      <c r="C71" s="37"/>
      <c r="D71" s="37"/>
      <c r="E71" s="37"/>
      <c r="F71" s="37"/>
      <c r="G71" s="37"/>
      <c r="H71" s="37"/>
      <c r="I71" s="37"/>
      <c r="J71" s="37"/>
      <c r="K71" s="37"/>
      <c r="L71" s="37"/>
      <c r="M71" s="37"/>
      <c r="N71" s="37"/>
      <c r="O71" s="37"/>
      <c r="P71" s="37"/>
      <c r="Q71" s="37"/>
      <c r="R71" s="37"/>
      <c r="S71" s="38"/>
      <c r="T71" s="38"/>
      <c r="U71" s="38"/>
      <c r="V71" s="38"/>
      <c r="W71" s="38"/>
      <c r="X71" s="38"/>
      <c r="Y71" s="3"/>
      <c r="Z71" s="8"/>
      <c r="AA71" s="9"/>
      <c r="AB71" s="10"/>
      <c r="AC71" s="10"/>
      <c r="AD71" s="10"/>
      <c r="AE71" s="10"/>
      <c r="AF71" s="10"/>
      <c r="AG71" s="10"/>
      <c r="AH71" s="10"/>
      <c r="AI71" s="10"/>
      <c r="AJ71" s="3"/>
      <c r="AK71" s="8"/>
      <c r="AL71" s="9"/>
      <c r="AM71" s="10"/>
      <c r="AN71" s="10"/>
      <c r="AO71" s="10"/>
      <c r="AP71" s="10"/>
      <c r="AQ71" s="10"/>
      <c r="AR71" s="10"/>
      <c r="AS71" s="10"/>
      <c r="AT71" s="10"/>
      <c r="AU71" s="34"/>
      <c r="AV71" s="34"/>
      <c r="AW71" s="39"/>
      <c r="AX71" s="40"/>
      <c r="AY71" s="40"/>
      <c r="AZ71" s="30"/>
      <c r="BA71" s="24"/>
      <c r="BB71" s="24"/>
      <c r="BC71" s="24"/>
      <c r="BD71" s="28"/>
      <c r="BE71" s="28"/>
      <c r="BF71" s="39"/>
    </row>
    <row r="72" spans="1:58" ht="12" customHeight="1">
      <c r="A72" s="36"/>
      <c r="B72" s="37"/>
      <c r="C72" s="37"/>
      <c r="D72" s="37"/>
      <c r="E72" s="37"/>
      <c r="F72" s="37"/>
      <c r="G72" s="37"/>
      <c r="H72" s="37"/>
      <c r="I72" s="37"/>
      <c r="J72" s="37"/>
      <c r="K72" s="37"/>
      <c r="L72" s="37"/>
      <c r="M72" s="37"/>
      <c r="N72" s="37"/>
      <c r="O72" s="37"/>
      <c r="P72" s="37"/>
      <c r="Q72" s="37"/>
      <c r="R72" s="37"/>
      <c r="S72" s="38"/>
      <c r="T72" s="38"/>
      <c r="U72" s="38"/>
      <c r="V72" s="38"/>
      <c r="W72" s="38"/>
      <c r="X72" s="38"/>
      <c r="Y72" s="3"/>
      <c r="Z72" s="8"/>
      <c r="AA72" s="9"/>
      <c r="AB72" s="10"/>
      <c r="AC72" s="10"/>
      <c r="AD72" s="10"/>
      <c r="AE72" s="10"/>
      <c r="AF72" s="10"/>
      <c r="AG72" s="10"/>
      <c r="AH72" s="10"/>
      <c r="AI72" s="10"/>
      <c r="AJ72" s="3"/>
      <c r="AK72" s="8"/>
      <c r="AL72" s="9"/>
      <c r="AM72" s="10"/>
      <c r="AN72" s="10"/>
      <c r="AO72" s="10"/>
      <c r="AP72" s="10"/>
      <c r="AQ72" s="10"/>
      <c r="AR72" s="10"/>
      <c r="AS72" s="10"/>
      <c r="AT72" s="10"/>
      <c r="AU72" s="34"/>
      <c r="AV72" s="34"/>
      <c r="AW72" s="39"/>
      <c r="AX72" s="40"/>
      <c r="AY72" s="40"/>
      <c r="AZ72" s="30"/>
      <c r="BA72" s="24"/>
      <c r="BB72" s="24"/>
      <c r="BC72" s="24"/>
      <c r="BD72" s="28"/>
      <c r="BE72" s="28"/>
      <c r="BF72" s="39"/>
    </row>
    <row r="73" spans="1:58" ht="12" customHeight="1">
      <c r="A73" s="36"/>
      <c r="B73" s="37"/>
      <c r="C73" s="37"/>
      <c r="D73" s="37"/>
      <c r="E73" s="37"/>
      <c r="F73" s="37"/>
      <c r="G73" s="37"/>
      <c r="H73" s="37"/>
      <c r="I73" s="37"/>
      <c r="J73" s="37"/>
      <c r="K73" s="37"/>
      <c r="L73" s="37"/>
      <c r="M73" s="37"/>
      <c r="N73" s="37"/>
      <c r="O73" s="37"/>
      <c r="P73" s="37"/>
      <c r="Q73" s="37"/>
      <c r="R73" s="37"/>
      <c r="S73" s="38"/>
      <c r="T73" s="38"/>
      <c r="U73" s="38"/>
      <c r="V73" s="38"/>
      <c r="W73" s="38"/>
      <c r="X73" s="38"/>
      <c r="Y73" s="3"/>
      <c r="Z73" s="8"/>
      <c r="AA73" s="9"/>
      <c r="AB73" s="10"/>
      <c r="AC73" s="10"/>
      <c r="AD73" s="10"/>
      <c r="AE73" s="10"/>
      <c r="AF73" s="10"/>
      <c r="AG73" s="10"/>
      <c r="AH73" s="10"/>
      <c r="AI73" s="10"/>
      <c r="AJ73" s="3"/>
      <c r="AK73" s="8"/>
      <c r="AL73" s="9"/>
      <c r="AM73" s="10"/>
      <c r="AN73" s="10"/>
      <c r="AO73" s="10"/>
      <c r="AP73" s="10"/>
      <c r="AQ73" s="10"/>
      <c r="AR73" s="10"/>
      <c r="AS73" s="10"/>
      <c r="AT73" s="10"/>
      <c r="AU73" s="34"/>
      <c r="AV73" s="34"/>
      <c r="AW73" s="39"/>
      <c r="AX73" s="40"/>
      <c r="AY73" s="40"/>
      <c r="AZ73" s="30"/>
      <c r="BA73" s="24"/>
      <c r="BB73" s="24"/>
      <c r="BC73" s="24"/>
      <c r="BD73" s="28"/>
      <c r="BE73" s="28"/>
      <c r="BF73" s="39"/>
    </row>
    <row r="74" spans="1:58" ht="12" customHeight="1">
      <c r="A74" s="36"/>
      <c r="B74" s="37"/>
      <c r="C74" s="37"/>
      <c r="D74" s="37"/>
      <c r="E74" s="37"/>
      <c r="F74" s="37"/>
      <c r="G74" s="37"/>
      <c r="H74" s="37"/>
      <c r="I74" s="37"/>
      <c r="J74" s="37"/>
      <c r="K74" s="37"/>
      <c r="L74" s="37"/>
      <c r="M74" s="37"/>
      <c r="N74" s="37"/>
      <c r="O74" s="37"/>
      <c r="P74" s="37"/>
      <c r="Q74" s="37"/>
      <c r="R74" s="37"/>
      <c r="S74" s="38"/>
      <c r="T74" s="38"/>
      <c r="U74" s="38"/>
      <c r="V74" s="38"/>
      <c r="W74" s="38"/>
      <c r="X74" s="38"/>
      <c r="Y74" s="3"/>
      <c r="Z74" s="8"/>
      <c r="AA74" s="9"/>
      <c r="AB74" s="10"/>
      <c r="AC74" s="10"/>
      <c r="AD74" s="10"/>
      <c r="AE74" s="10"/>
      <c r="AF74" s="10"/>
      <c r="AG74" s="10"/>
      <c r="AH74" s="10"/>
      <c r="AI74" s="10"/>
      <c r="AJ74" s="3"/>
      <c r="AK74" s="8"/>
      <c r="AL74" s="9"/>
      <c r="AM74" s="10"/>
      <c r="AN74" s="10"/>
      <c r="AO74" s="10"/>
      <c r="AP74" s="10"/>
      <c r="AQ74" s="10"/>
      <c r="AR74" s="10"/>
      <c r="AS74" s="10"/>
      <c r="AT74" s="10"/>
      <c r="AU74" s="34"/>
      <c r="AV74" s="34"/>
      <c r="AW74" s="39"/>
      <c r="AX74" s="40"/>
      <c r="AY74" s="40"/>
      <c r="AZ74" s="30"/>
      <c r="BA74" s="24"/>
      <c r="BB74" s="24"/>
      <c r="BC74" s="24"/>
      <c r="BD74" s="28"/>
      <c r="BE74" s="28"/>
      <c r="BF74" s="39"/>
    </row>
    <row r="75" spans="1:58" ht="12" customHeight="1">
      <c r="A75" s="36"/>
      <c r="B75" s="37"/>
      <c r="C75" s="37"/>
      <c r="D75" s="37"/>
      <c r="E75" s="37"/>
      <c r="F75" s="37"/>
      <c r="G75" s="37"/>
      <c r="H75" s="37"/>
      <c r="I75" s="37"/>
      <c r="J75" s="37"/>
      <c r="K75" s="37"/>
      <c r="L75" s="37"/>
      <c r="M75" s="37"/>
      <c r="N75" s="37"/>
      <c r="O75" s="37"/>
      <c r="P75" s="37"/>
      <c r="Q75" s="37"/>
      <c r="R75" s="37"/>
      <c r="S75" s="38"/>
      <c r="T75" s="38"/>
      <c r="U75" s="38"/>
      <c r="V75" s="38"/>
      <c r="W75" s="38"/>
      <c r="X75" s="38"/>
      <c r="Y75" s="3"/>
      <c r="Z75" s="8"/>
      <c r="AA75" s="9"/>
      <c r="AB75" s="10"/>
      <c r="AC75" s="10"/>
      <c r="AD75" s="10"/>
      <c r="AE75" s="10"/>
      <c r="AF75" s="10"/>
      <c r="AG75" s="10"/>
      <c r="AH75" s="10"/>
      <c r="AI75" s="10"/>
      <c r="AJ75" s="3"/>
      <c r="AK75" s="8"/>
      <c r="AL75" s="9"/>
      <c r="AM75" s="10"/>
      <c r="AN75" s="10"/>
      <c r="AO75" s="10"/>
      <c r="AP75" s="10"/>
      <c r="AQ75" s="10"/>
      <c r="AR75" s="10"/>
      <c r="AS75" s="10"/>
      <c r="AT75" s="10"/>
      <c r="AU75" s="34"/>
      <c r="AV75" s="34"/>
      <c r="AW75" s="39"/>
      <c r="AX75" s="40"/>
      <c r="AY75" s="40"/>
      <c r="AZ75" s="30"/>
      <c r="BA75" s="24"/>
      <c r="BB75" s="24"/>
      <c r="BC75" s="24"/>
      <c r="BD75" s="28"/>
      <c r="BE75" s="28"/>
      <c r="BF75" s="39"/>
    </row>
    <row r="76" spans="1:58" ht="12" customHeight="1">
      <c r="A76" s="36"/>
      <c r="B76" s="37"/>
      <c r="C76" s="37"/>
      <c r="D76" s="37"/>
      <c r="E76" s="37"/>
      <c r="F76" s="37"/>
      <c r="G76" s="37"/>
      <c r="H76" s="37"/>
      <c r="I76" s="37"/>
      <c r="J76" s="37"/>
      <c r="K76" s="37"/>
      <c r="L76" s="37"/>
      <c r="M76" s="37"/>
      <c r="N76" s="37"/>
      <c r="O76" s="37"/>
      <c r="P76" s="37"/>
      <c r="Q76" s="37"/>
      <c r="R76" s="37"/>
      <c r="S76" s="38"/>
      <c r="T76" s="38"/>
      <c r="U76" s="38"/>
      <c r="V76" s="38"/>
      <c r="W76" s="38"/>
      <c r="X76" s="38"/>
      <c r="Y76" s="3"/>
      <c r="Z76" s="8"/>
      <c r="AA76" s="9"/>
      <c r="AB76" s="10"/>
      <c r="AC76" s="10"/>
      <c r="AD76" s="10"/>
      <c r="AE76" s="10"/>
      <c r="AF76" s="10"/>
      <c r="AG76" s="10"/>
      <c r="AH76" s="10"/>
      <c r="AI76" s="10"/>
      <c r="AJ76" s="3"/>
      <c r="AK76" s="8"/>
      <c r="AL76" s="9"/>
      <c r="AM76" s="10"/>
      <c r="AN76" s="10"/>
      <c r="AO76" s="10"/>
      <c r="AP76" s="10"/>
      <c r="AQ76" s="10"/>
      <c r="AR76" s="10"/>
      <c r="AS76" s="10"/>
      <c r="AT76" s="10"/>
      <c r="AU76" s="34"/>
      <c r="AV76" s="34"/>
      <c r="AW76" s="39"/>
      <c r="AX76" s="40"/>
      <c r="AY76" s="40"/>
      <c r="AZ76" s="30"/>
      <c r="BA76" s="24"/>
      <c r="BB76" s="24"/>
      <c r="BC76" s="24"/>
      <c r="BD76" s="28"/>
      <c r="BE76" s="28"/>
      <c r="BF76" s="39"/>
    </row>
    <row r="77" spans="1:58" ht="12" customHeight="1">
      <c r="A77" s="36"/>
      <c r="B77" s="37"/>
      <c r="C77" s="37"/>
      <c r="D77" s="37"/>
      <c r="E77" s="37"/>
      <c r="F77" s="37"/>
      <c r="G77" s="37"/>
      <c r="H77" s="37"/>
      <c r="I77" s="37"/>
      <c r="J77" s="37"/>
      <c r="K77" s="37"/>
      <c r="L77" s="37"/>
      <c r="M77" s="37"/>
      <c r="N77" s="37"/>
      <c r="O77" s="37"/>
      <c r="P77" s="37"/>
      <c r="Q77" s="37"/>
      <c r="R77" s="37"/>
      <c r="S77" s="38"/>
      <c r="T77" s="38"/>
      <c r="U77" s="38"/>
      <c r="V77" s="38"/>
      <c r="W77" s="38"/>
      <c r="X77" s="38"/>
      <c r="Y77" s="3"/>
      <c r="Z77" s="8"/>
      <c r="AA77" s="9"/>
      <c r="AB77" s="10"/>
      <c r="AC77" s="10"/>
      <c r="AD77" s="10"/>
      <c r="AE77" s="10"/>
      <c r="AF77" s="10"/>
      <c r="AG77" s="10"/>
      <c r="AH77" s="10"/>
      <c r="AI77" s="10"/>
      <c r="AJ77" s="3"/>
      <c r="AK77" s="8"/>
      <c r="AL77" s="9"/>
      <c r="AM77" s="10"/>
      <c r="AN77" s="10"/>
      <c r="AO77" s="10"/>
      <c r="AP77" s="10"/>
      <c r="AQ77" s="10"/>
      <c r="AR77" s="10"/>
      <c r="AS77" s="10"/>
      <c r="AT77" s="10"/>
      <c r="AU77" s="34"/>
      <c r="AV77" s="34"/>
      <c r="AW77" s="39"/>
      <c r="AX77" s="40"/>
      <c r="AY77" s="40"/>
      <c r="AZ77" s="30"/>
      <c r="BA77" s="24"/>
      <c r="BB77" s="24"/>
      <c r="BC77" s="24"/>
      <c r="BD77" s="28"/>
      <c r="BE77" s="28"/>
      <c r="BF77" s="39"/>
    </row>
    <row r="78" spans="1:58" ht="12" customHeight="1">
      <c r="A78" s="36"/>
      <c r="B78" s="37"/>
      <c r="C78" s="37"/>
      <c r="D78" s="37"/>
      <c r="E78" s="37"/>
      <c r="F78" s="37"/>
      <c r="G78" s="37"/>
      <c r="H78" s="37"/>
      <c r="I78" s="37"/>
      <c r="J78" s="37"/>
      <c r="K78" s="37"/>
      <c r="L78" s="37"/>
      <c r="M78" s="37"/>
      <c r="N78" s="37"/>
      <c r="O78" s="37"/>
      <c r="P78" s="37"/>
      <c r="Q78" s="37"/>
      <c r="R78" s="37"/>
      <c r="S78" s="38"/>
      <c r="T78" s="38"/>
      <c r="U78" s="38"/>
      <c r="V78" s="38"/>
      <c r="W78" s="38"/>
      <c r="X78" s="38"/>
      <c r="Y78" s="3"/>
      <c r="Z78" s="8"/>
      <c r="AA78" s="9"/>
      <c r="AB78" s="10"/>
      <c r="AC78" s="10"/>
      <c r="AD78" s="10"/>
      <c r="AE78" s="10"/>
      <c r="AF78" s="10"/>
      <c r="AG78" s="10"/>
      <c r="AH78" s="10"/>
      <c r="AI78" s="10"/>
      <c r="AJ78" s="3"/>
      <c r="AK78" s="8"/>
      <c r="AL78" s="9"/>
      <c r="AM78" s="10"/>
      <c r="AN78" s="10"/>
      <c r="AO78" s="10"/>
      <c r="AP78" s="10"/>
      <c r="AQ78" s="10"/>
      <c r="AR78" s="10"/>
      <c r="AS78" s="10"/>
      <c r="AT78" s="10"/>
      <c r="AU78" s="34"/>
      <c r="AV78" s="34"/>
      <c r="AW78" s="39"/>
      <c r="AX78" s="40"/>
      <c r="AY78" s="40"/>
      <c r="AZ78" s="30"/>
      <c r="BA78" s="24"/>
      <c r="BB78" s="24"/>
      <c r="BC78" s="24"/>
      <c r="BD78" s="28"/>
      <c r="BE78" s="28"/>
      <c r="BF78" s="39"/>
    </row>
    <row r="79" spans="1:58" ht="12" customHeight="1">
      <c r="A79" s="36"/>
      <c r="B79" s="37"/>
      <c r="C79" s="37"/>
      <c r="D79" s="37"/>
      <c r="E79" s="37"/>
      <c r="F79" s="37"/>
      <c r="G79" s="37"/>
      <c r="H79" s="37"/>
      <c r="I79" s="37"/>
      <c r="J79" s="37"/>
      <c r="K79" s="37"/>
      <c r="L79" s="37"/>
      <c r="M79" s="37"/>
      <c r="N79" s="37"/>
      <c r="O79" s="37"/>
      <c r="P79" s="37"/>
      <c r="Q79" s="37"/>
      <c r="R79" s="37"/>
      <c r="S79" s="38"/>
      <c r="T79" s="38"/>
      <c r="U79" s="38"/>
      <c r="V79" s="38"/>
      <c r="W79" s="38"/>
      <c r="X79" s="38"/>
      <c r="Y79" s="3"/>
      <c r="Z79" s="8"/>
      <c r="AA79" s="9"/>
      <c r="AB79" s="10"/>
      <c r="AC79" s="10"/>
      <c r="AD79" s="10"/>
      <c r="AE79" s="10"/>
      <c r="AF79" s="10"/>
      <c r="AG79" s="10"/>
      <c r="AH79" s="10"/>
      <c r="AI79" s="10"/>
      <c r="AJ79" s="3"/>
      <c r="AK79" s="8"/>
      <c r="AL79" s="9"/>
      <c r="AM79" s="10"/>
      <c r="AN79" s="10"/>
      <c r="AO79" s="10"/>
      <c r="AP79" s="10"/>
      <c r="AQ79" s="10"/>
      <c r="AR79" s="10"/>
      <c r="AS79" s="10"/>
      <c r="AT79" s="10"/>
      <c r="AU79" s="34"/>
      <c r="AV79" s="34"/>
      <c r="AW79" s="39"/>
      <c r="AX79" s="40"/>
      <c r="AY79" s="40"/>
      <c r="AZ79" s="30"/>
      <c r="BA79" s="24"/>
      <c r="BB79" s="24"/>
      <c r="BC79" s="24"/>
      <c r="BD79" s="28"/>
      <c r="BE79" s="28"/>
      <c r="BF79" s="39"/>
    </row>
    <row r="80" spans="1:58" ht="12" customHeight="1">
      <c r="A80" s="36"/>
      <c r="B80" s="37"/>
      <c r="C80" s="37"/>
      <c r="D80" s="37"/>
      <c r="E80" s="37"/>
      <c r="F80" s="37"/>
      <c r="G80" s="37"/>
      <c r="H80" s="37"/>
      <c r="I80" s="37"/>
      <c r="J80" s="37"/>
      <c r="K80" s="37"/>
      <c r="L80" s="37"/>
      <c r="M80" s="37"/>
      <c r="N80" s="37"/>
      <c r="O80" s="37"/>
      <c r="P80" s="37"/>
      <c r="Q80" s="37"/>
      <c r="R80" s="37"/>
      <c r="S80" s="38"/>
      <c r="T80" s="38"/>
      <c r="U80" s="38"/>
      <c r="V80" s="38"/>
      <c r="W80" s="38"/>
      <c r="X80" s="38"/>
      <c r="Y80" s="3"/>
      <c r="Z80" s="8"/>
      <c r="AA80" s="9"/>
      <c r="AB80" s="10"/>
      <c r="AC80" s="10"/>
      <c r="AD80" s="10"/>
      <c r="AE80" s="10"/>
      <c r="AF80" s="10"/>
      <c r="AG80" s="10"/>
      <c r="AH80" s="10"/>
      <c r="AI80" s="10"/>
      <c r="AJ80" s="3"/>
      <c r="AK80" s="8"/>
      <c r="AL80" s="9"/>
      <c r="AM80" s="10"/>
      <c r="AN80" s="10"/>
      <c r="AO80" s="10"/>
      <c r="AP80" s="10"/>
      <c r="AQ80" s="10"/>
      <c r="AR80" s="10"/>
      <c r="AS80" s="10"/>
      <c r="AT80" s="10"/>
      <c r="AU80" s="34"/>
      <c r="AV80" s="34"/>
      <c r="AW80" s="39"/>
      <c r="AX80" s="40"/>
      <c r="AY80" s="40"/>
      <c r="AZ80" s="30"/>
      <c r="BA80" s="24"/>
      <c r="BB80" s="24"/>
      <c r="BC80" s="24"/>
      <c r="BD80" s="28"/>
      <c r="BE80" s="28"/>
      <c r="BF80" s="39"/>
    </row>
    <row r="81" spans="1:58" ht="12" customHeight="1">
      <c r="A81" s="36"/>
      <c r="B81" s="37"/>
      <c r="C81" s="37"/>
      <c r="D81" s="37"/>
      <c r="E81" s="37"/>
      <c r="F81" s="37"/>
      <c r="G81" s="37"/>
      <c r="H81" s="37"/>
      <c r="I81" s="37"/>
      <c r="J81" s="37"/>
      <c r="K81" s="37"/>
      <c r="L81" s="37"/>
      <c r="M81" s="37"/>
      <c r="N81" s="37"/>
      <c r="O81" s="37"/>
      <c r="P81" s="37"/>
      <c r="Q81" s="37"/>
      <c r="R81" s="37"/>
      <c r="S81" s="38"/>
      <c r="T81" s="38"/>
      <c r="U81" s="38"/>
      <c r="V81" s="38"/>
      <c r="W81" s="38"/>
      <c r="X81" s="38"/>
      <c r="Y81" s="3"/>
      <c r="Z81" s="8"/>
      <c r="AA81" s="9"/>
      <c r="AB81" s="10"/>
      <c r="AC81" s="10"/>
      <c r="AD81" s="10"/>
      <c r="AE81" s="10"/>
      <c r="AF81" s="10"/>
      <c r="AG81" s="10"/>
      <c r="AH81" s="10"/>
      <c r="AI81" s="10"/>
      <c r="AJ81" s="3"/>
      <c r="AK81" s="8"/>
      <c r="AL81" s="9"/>
      <c r="AM81" s="10"/>
      <c r="AN81" s="10"/>
      <c r="AO81" s="10"/>
      <c r="AP81" s="10"/>
      <c r="AQ81" s="10"/>
      <c r="AR81" s="10"/>
      <c r="AS81" s="10"/>
      <c r="AT81" s="10"/>
      <c r="AU81" s="34"/>
      <c r="AV81" s="34"/>
      <c r="AW81" s="39"/>
      <c r="AX81" s="40"/>
      <c r="AY81" s="40"/>
      <c r="AZ81" s="40"/>
      <c r="BA81" s="40"/>
      <c r="BB81" s="39"/>
      <c r="BC81" s="39"/>
      <c r="BD81" s="39"/>
      <c r="BE81" s="39"/>
      <c r="BF81" s="39"/>
    </row>
    <row r="82" spans="1:58" ht="12" customHeight="1">
      <c r="A82" s="36"/>
      <c r="B82" s="37"/>
      <c r="C82" s="37"/>
      <c r="D82" s="37"/>
      <c r="E82" s="37"/>
      <c r="F82" s="37"/>
      <c r="G82" s="37"/>
      <c r="H82" s="37"/>
      <c r="I82" s="37"/>
      <c r="J82" s="37"/>
      <c r="K82" s="37"/>
      <c r="L82" s="37"/>
      <c r="M82" s="37"/>
      <c r="N82" s="37"/>
      <c r="O82" s="37"/>
      <c r="P82" s="37"/>
      <c r="Q82" s="37"/>
      <c r="R82" s="37"/>
      <c r="S82" s="38"/>
      <c r="T82" s="38"/>
      <c r="U82" s="38"/>
      <c r="V82" s="38"/>
      <c r="W82" s="38"/>
      <c r="X82" s="38"/>
      <c r="Y82" s="3"/>
      <c r="Z82" s="8"/>
      <c r="AA82" s="9"/>
      <c r="AB82" s="10"/>
      <c r="AC82" s="10"/>
      <c r="AD82" s="10"/>
      <c r="AE82" s="10"/>
      <c r="AF82" s="10"/>
      <c r="AG82" s="10"/>
      <c r="AH82" s="10"/>
      <c r="AI82" s="10"/>
      <c r="AJ82" s="3"/>
      <c r="AK82" s="8"/>
      <c r="AL82" s="9"/>
      <c r="AM82" s="10"/>
      <c r="AN82" s="10"/>
      <c r="AO82" s="10"/>
      <c r="AP82" s="10"/>
      <c r="AQ82" s="10"/>
      <c r="AR82" s="10"/>
      <c r="AS82" s="10"/>
      <c r="AT82" s="10"/>
      <c r="AU82" s="34"/>
      <c r="AV82" s="34"/>
      <c r="AW82" s="39"/>
      <c r="AX82" s="40"/>
      <c r="AY82" s="40"/>
      <c r="AZ82" s="40"/>
      <c r="BA82" s="40"/>
      <c r="BB82" s="39"/>
      <c r="BC82" s="39"/>
      <c r="BD82" s="39"/>
      <c r="BE82" s="39"/>
      <c r="BF82" s="39"/>
    </row>
    <row r="83" spans="1:58" ht="12" customHeight="1">
      <c r="A83" s="36"/>
      <c r="B83" s="37"/>
      <c r="C83" s="37"/>
      <c r="D83" s="37"/>
      <c r="E83" s="37"/>
      <c r="F83" s="37"/>
      <c r="G83" s="37"/>
      <c r="H83" s="37"/>
      <c r="I83" s="37"/>
      <c r="J83" s="37"/>
      <c r="K83" s="37"/>
      <c r="L83" s="37"/>
      <c r="M83" s="37"/>
      <c r="N83" s="37"/>
      <c r="O83" s="37"/>
      <c r="P83" s="37"/>
      <c r="Q83" s="37"/>
      <c r="R83" s="37"/>
      <c r="S83" s="38"/>
      <c r="T83" s="38"/>
      <c r="U83" s="38"/>
      <c r="V83" s="38"/>
      <c r="W83" s="38"/>
      <c r="X83" s="38"/>
      <c r="Y83" s="3"/>
      <c r="Z83" s="8"/>
      <c r="AA83" s="9"/>
      <c r="AB83" s="10"/>
      <c r="AC83" s="10"/>
      <c r="AD83" s="10"/>
      <c r="AE83" s="10"/>
      <c r="AF83" s="10"/>
      <c r="AG83" s="10"/>
      <c r="AH83" s="10"/>
      <c r="AI83" s="10"/>
      <c r="AJ83" s="3"/>
      <c r="AK83" s="8"/>
      <c r="AL83" s="9"/>
      <c r="AM83" s="10"/>
      <c r="AN83" s="10"/>
      <c r="AO83" s="10"/>
      <c r="AP83" s="10"/>
      <c r="AQ83" s="10"/>
      <c r="AR83" s="10"/>
      <c r="AS83" s="10"/>
      <c r="AT83" s="10"/>
      <c r="AU83" s="34"/>
      <c r="AV83" s="34"/>
      <c r="AW83" s="39"/>
      <c r="AX83" s="40"/>
      <c r="AY83" s="40"/>
      <c r="AZ83" s="40"/>
      <c r="BA83" s="40"/>
      <c r="BB83" s="39"/>
      <c r="BC83" s="39"/>
      <c r="BD83" s="39"/>
      <c r="BE83" s="39"/>
      <c r="BF83" s="39"/>
    </row>
    <row r="84" spans="1:58" ht="12" customHeight="1">
      <c r="A84" s="36"/>
      <c r="B84" s="37"/>
      <c r="C84" s="37"/>
      <c r="D84" s="37"/>
      <c r="E84" s="37"/>
      <c r="F84" s="37"/>
      <c r="G84" s="37"/>
      <c r="H84" s="37"/>
      <c r="I84" s="37"/>
      <c r="J84" s="37"/>
      <c r="K84" s="37"/>
      <c r="L84" s="37"/>
      <c r="M84" s="37"/>
      <c r="N84" s="37"/>
      <c r="O84" s="37"/>
      <c r="P84" s="37"/>
      <c r="Q84" s="37"/>
      <c r="R84" s="37"/>
      <c r="S84" s="38"/>
      <c r="T84" s="38"/>
      <c r="U84" s="38"/>
      <c r="V84" s="38"/>
      <c r="W84" s="38"/>
      <c r="X84" s="38"/>
      <c r="Y84" s="3"/>
      <c r="Z84" s="8"/>
      <c r="AA84" s="9"/>
      <c r="AB84" s="10"/>
      <c r="AC84" s="10"/>
      <c r="AD84" s="10"/>
      <c r="AE84" s="10"/>
      <c r="AF84" s="10"/>
      <c r="AG84" s="10"/>
      <c r="AH84" s="10"/>
      <c r="AI84" s="10"/>
      <c r="AJ84" s="3"/>
      <c r="AK84" s="8"/>
      <c r="AL84" s="9"/>
      <c r="AM84" s="10"/>
      <c r="AN84" s="10"/>
      <c r="AO84" s="10"/>
      <c r="AP84" s="10"/>
      <c r="AQ84" s="10"/>
      <c r="AR84" s="10"/>
      <c r="AS84" s="10"/>
      <c r="AT84" s="10"/>
      <c r="AU84" s="34"/>
      <c r="AV84" s="34"/>
      <c r="AW84" s="39"/>
      <c r="AX84" s="40"/>
      <c r="AY84" s="40"/>
      <c r="AZ84" s="40"/>
      <c r="BA84" s="40"/>
      <c r="BB84" s="39"/>
      <c r="BC84" s="39"/>
      <c r="BD84" s="39"/>
      <c r="BE84" s="39"/>
      <c r="BF84" s="39"/>
    </row>
    <row r="85" spans="1:58" ht="12" customHeight="1">
      <c r="A85" s="36"/>
      <c r="B85" s="37"/>
      <c r="C85" s="37"/>
      <c r="D85" s="37"/>
      <c r="E85" s="37"/>
      <c r="F85" s="37"/>
      <c r="G85" s="37"/>
      <c r="H85" s="37"/>
      <c r="I85" s="37"/>
      <c r="J85" s="37"/>
      <c r="K85" s="37"/>
      <c r="L85" s="37"/>
      <c r="M85" s="37"/>
      <c r="N85" s="37"/>
      <c r="O85" s="37"/>
      <c r="P85" s="37"/>
      <c r="Q85" s="37"/>
      <c r="R85" s="37"/>
      <c r="S85" s="38"/>
      <c r="T85" s="38"/>
      <c r="U85" s="38"/>
      <c r="V85" s="38"/>
      <c r="W85" s="38"/>
      <c r="X85" s="38"/>
      <c r="Y85" s="3"/>
      <c r="Z85" s="8"/>
      <c r="AA85" s="9"/>
      <c r="AB85" s="10"/>
      <c r="AC85" s="10"/>
      <c r="AD85" s="10"/>
      <c r="AE85" s="10"/>
      <c r="AF85" s="10"/>
      <c r="AG85" s="10"/>
      <c r="AH85" s="10"/>
      <c r="AI85" s="10"/>
      <c r="AJ85" s="3"/>
      <c r="AK85" s="8"/>
      <c r="AL85" s="9"/>
      <c r="AM85" s="10"/>
      <c r="AN85" s="10"/>
      <c r="AO85" s="10"/>
      <c r="AP85" s="10"/>
      <c r="AQ85" s="10"/>
      <c r="AR85" s="10"/>
      <c r="AS85" s="10"/>
      <c r="AT85" s="10"/>
      <c r="AU85" s="34"/>
      <c r="AV85" s="34"/>
      <c r="AW85" s="39"/>
      <c r="AX85" s="40"/>
      <c r="AY85" s="40"/>
      <c r="AZ85" s="40"/>
      <c r="BA85" s="40"/>
      <c r="BB85" s="39"/>
      <c r="BC85" s="39"/>
      <c r="BD85" s="39"/>
      <c r="BE85" s="39"/>
      <c r="BF85" s="39"/>
    </row>
    <row r="86" spans="1:58" ht="12" customHeight="1">
      <c r="A86" s="36"/>
      <c r="B86" s="37"/>
      <c r="C86" s="37"/>
      <c r="D86" s="37"/>
      <c r="E86" s="37"/>
      <c r="F86" s="37"/>
      <c r="G86" s="37"/>
      <c r="H86" s="37"/>
      <c r="I86" s="37"/>
      <c r="J86" s="37"/>
      <c r="K86" s="37"/>
      <c r="L86" s="37"/>
      <c r="M86" s="37"/>
      <c r="N86" s="37"/>
      <c r="O86" s="37"/>
      <c r="P86" s="37"/>
      <c r="Q86" s="37"/>
      <c r="R86" s="37"/>
      <c r="S86" s="38"/>
      <c r="T86" s="38"/>
      <c r="U86" s="38"/>
      <c r="V86" s="38"/>
      <c r="W86" s="38"/>
      <c r="X86" s="38"/>
      <c r="Y86" s="3"/>
      <c r="Z86" s="8"/>
      <c r="AA86" s="9"/>
      <c r="AB86" s="10"/>
      <c r="AC86" s="10"/>
      <c r="AD86" s="10"/>
      <c r="AE86" s="10"/>
      <c r="AF86" s="10"/>
      <c r="AG86" s="10"/>
      <c r="AH86" s="10"/>
      <c r="AI86" s="10"/>
      <c r="AJ86" s="3"/>
      <c r="AK86" s="8"/>
      <c r="AL86" s="9"/>
      <c r="AM86" s="10"/>
      <c r="AN86" s="10"/>
      <c r="AO86" s="10"/>
      <c r="AP86" s="10"/>
      <c r="AQ86" s="10"/>
      <c r="AR86" s="10"/>
      <c r="AS86" s="10"/>
      <c r="AT86" s="10"/>
      <c r="AU86" s="34"/>
      <c r="AV86" s="34"/>
      <c r="AW86" s="39"/>
      <c r="AX86" s="40"/>
      <c r="AY86" s="40"/>
      <c r="AZ86" s="40"/>
      <c r="BA86" s="40"/>
      <c r="BB86" s="39"/>
      <c r="BC86" s="39"/>
      <c r="BD86" s="39"/>
      <c r="BE86" s="39"/>
      <c r="BF86" s="39"/>
    </row>
    <row r="87" spans="1:58" ht="12" customHeight="1">
      <c r="A87" s="36"/>
      <c r="B87" s="37"/>
      <c r="C87" s="37"/>
      <c r="D87" s="37"/>
      <c r="E87" s="37"/>
      <c r="F87" s="37"/>
      <c r="G87" s="37"/>
      <c r="H87" s="37"/>
      <c r="I87" s="37"/>
      <c r="J87" s="37"/>
      <c r="K87" s="37"/>
      <c r="L87" s="37"/>
      <c r="M87" s="37"/>
      <c r="N87" s="37"/>
      <c r="O87" s="37"/>
      <c r="P87" s="37"/>
      <c r="Q87" s="37"/>
      <c r="R87" s="37"/>
      <c r="S87" s="38"/>
      <c r="T87" s="38"/>
      <c r="U87" s="38"/>
      <c r="V87" s="38"/>
      <c r="W87" s="38"/>
      <c r="X87" s="38"/>
      <c r="Y87" s="3"/>
      <c r="Z87" s="8"/>
      <c r="AA87" s="9"/>
      <c r="AB87" s="10"/>
      <c r="AC87" s="10"/>
      <c r="AD87" s="10"/>
      <c r="AE87" s="10"/>
      <c r="AF87" s="10"/>
      <c r="AG87" s="10"/>
      <c r="AH87" s="10"/>
      <c r="AI87" s="10"/>
      <c r="AJ87" s="3"/>
      <c r="AK87" s="8"/>
      <c r="AL87" s="9"/>
      <c r="AM87" s="10"/>
      <c r="AN87" s="10"/>
      <c r="AO87" s="10"/>
      <c r="AP87" s="10"/>
      <c r="AQ87" s="10"/>
      <c r="AR87" s="10"/>
      <c r="AS87" s="10"/>
      <c r="AT87" s="10"/>
      <c r="AU87" s="34"/>
      <c r="AV87" s="34"/>
      <c r="AW87" s="39"/>
      <c r="AX87" s="40"/>
      <c r="AY87" s="40"/>
      <c r="AZ87" s="40"/>
      <c r="BA87" s="40"/>
      <c r="BB87" s="39"/>
      <c r="BC87" s="39"/>
      <c r="BD87" s="39"/>
      <c r="BE87" s="39"/>
      <c r="BF87" s="39"/>
    </row>
    <row r="88" spans="1:58" ht="12" customHeight="1">
      <c r="A88" s="36"/>
      <c r="B88" s="37"/>
      <c r="C88" s="37"/>
      <c r="D88" s="37"/>
      <c r="E88" s="37"/>
      <c r="F88" s="37"/>
      <c r="G88" s="37"/>
      <c r="H88" s="37"/>
      <c r="I88" s="37"/>
      <c r="J88" s="37"/>
      <c r="K88" s="37"/>
      <c r="L88" s="37"/>
      <c r="M88" s="37"/>
      <c r="N88" s="37"/>
      <c r="O88" s="37"/>
      <c r="P88" s="37"/>
      <c r="Q88" s="37"/>
      <c r="R88" s="37"/>
      <c r="S88" s="38"/>
      <c r="T88" s="38"/>
      <c r="U88" s="38"/>
      <c r="V88" s="38"/>
      <c r="W88" s="38"/>
      <c r="X88" s="38"/>
      <c r="Y88" s="3"/>
      <c r="Z88" s="8"/>
      <c r="AA88" s="9"/>
      <c r="AB88" s="10"/>
      <c r="AC88" s="10"/>
      <c r="AD88" s="10"/>
      <c r="AE88" s="10"/>
      <c r="AF88" s="10"/>
      <c r="AG88" s="10"/>
      <c r="AH88" s="10"/>
      <c r="AI88" s="10"/>
      <c r="AJ88" s="3"/>
      <c r="AK88" s="8"/>
      <c r="AL88" s="9"/>
      <c r="AM88" s="10"/>
      <c r="AN88" s="10"/>
      <c r="AO88" s="10"/>
      <c r="AP88" s="10"/>
      <c r="AQ88" s="10"/>
      <c r="AR88" s="10"/>
      <c r="AS88" s="10"/>
      <c r="AT88" s="10"/>
      <c r="AU88" s="34"/>
      <c r="AV88" s="34"/>
      <c r="AW88" s="39"/>
      <c r="AX88" s="40"/>
      <c r="AY88" s="40"/>
      <c r="AZ88" s="40"/>
      <c r="BA88" s="40"/>
      <c r="BB88" s="39"/>
      <c r="BC88" s="39"/>
      <c r="BD88" s="39"/>
      <c r="BE88" s="39"/>
      <c r="BF88" s="39"/>
    </row>
    <row r="89" spans="1:58" ht="12" customHeight="1">
      <c r="A89" s="36"/>
      <c r="B89" s="37"/>
      <c r="C89" s="37"/>
      <c r="D89" s="37"/>
      <c r="E89" s="37"/>
      <c r="F89" s="37"/>
      <c r="G89" s="37"/>
      <c r="H89" s="37"/>
      <c r="I89" s="37"/>
      <c r="J89" s="37"/>
      <c r="K89" s="37"/>
      <c r="L89" s="37"/>
      <c r="M89" s="37"/>
      <c r="N89" s="37"/>
      <c r="O89" s="37"/>
      <c r="P89" s="37"/>
      <c r="Q89" s="37"/>
      <c r="R89" s="37"/>
      <c r="S89" s="38"/>
      <c r="T89" s="38"/>
      <c r="U89" s="38"/>
      <c r="V89" s="38"/>
      <c r="W89" s="38"/>
      <c r="X89" s="38"/>
      <c r="Y89" s="3"/>
      <c r="Z89" s="8"/>
      <c r="AA89" s="9"/>
      <c r="AB89" s="10"/>
      <c r="AC89" s="10"/>
      <c r="AD89" s="10"/>
      <c r="AE89" s="10"/>
      <c r="AF89" s="10"/>
      <c r="AG89" s="10"/>
      <c r="AH89" s="10"/>
      <c r="AI89" s="10"/>
      <c r="AJ89" s="3"/>
      <c r="AK89" s="8"/>
      <c r="AL89" s="9"/>
      <c r="AM89" s="10"/>
      <c r="AN89" s="10"/>
      <c r="AO89" s="10"/>
      <c r="AP89" s="10"/>
      <c r="AQ89" s="10"/>
      <c r="AR89" s="10"/>
      <c r="AS89" s="10"/>
      <c r="AT89" s="10"/>
      <c r="AU89" s="34"/>
      <c r="AV89" s="34"/>
      <c r="AW89" s="39"/>
      <c r="AX89" s="40"/>
      <c r="AY89" s="40"/>
      <c r="AZ89" s="40"/>
      <c r="BA89" s="40"/>
      <c r="BB89" s="39"/>
      <c r="BC89" s="39"/>
      <c r="BD89" s="39"/>
      <c r="BE89" s="39"/>
      <c r="BF89" s="39"/>
    </row>
    <row r="90" spans="1:58" ht="12" customHeight="1">
      <c r="A90" s="36"/>
      <c r="B90" s="37"/>
      <c r="C90" s="37"/>
      <c r="D90" s="37"/>
      <c r="E90" s="37"/>
      <c r="F90" s="37"/>
      <c r="G90" s="37"/>
      <c r="H90" s="37"/>
      <c r="I90" s="37"/>
      <c r="J90" s="37"/>
      <c r="K90" s="37"/>
      <c r="L90" s="37"/>
      <c r="M90" s="37"/>
      <c r="N90" s="37"/>
      <c r="O90" s="37"/>
      <c r="P90" s="37"/>
      <c r="Q90" s="37"/>
      <c r="R90" s="37"/>
      <c r="S90" s="38"/>
      <c r="T90" s="38"/>
      <c r="U90" s="38"/>
      <c r="V90" s="38"/>
      <c r="W90" s="38"/>
      <c r="X90" s="38"/>
      <c r="Y90" s="3"/>
      <c r="Z90" s="8"/>
      <c r="AA90" s="9"/>
      <c r="AB90" s="10"/>
      <c r="AC90" s="10"/>
      <c r="AD90" s="10"/>
      <c r="AE90" s="10"/>
      <c r="AF90" s="10"/>
      <c r="AG90" s="10"/>
      <c r="AH90" s="10"/>
      <c r="AI90" s="10"/>
      <c r="AJ90" s="3"/>
      <c r="AK90" s="8"/>
      <c r="AL90" s="9"/>
      <c r="AM90" s="10"/>
      <c r="AN90" s="10"/>
      <c r="AO90" s="10"/>
      <c r="AP90" s="10"/>
      <c r="AQ90" s="10"/>
      <c r="AR90" s="10"/>
      <c r="AS90" s="10"/>
      <c r="AT90" s="10"/>
      <c r="AU90" s="34"/>
      <c r="AV90" s="34"/>
      <c r="AW90" s="39"/>
      <c r="AX90" s="40"/>
      <c r="AY90" s="40"/>
      <c r="AZ90" s="40"/>
      <c r="BA90" s="40"/>
      <c r="BB90" s="39"/>
      <c r="BC90" s="39"/>
      <c r="BD90" s="39"/>
      <c r="BE90" s="39"/>
      <c r="BF90" s="39"/>
    </row>
    <row r="91" spans="1:58" ht="12" customHeight="1">
      <c r="A91" s="36"/>
      <c r="B91" s="37"/>
      <c r="C91" s="37"/>
      <c r="D91" s="37"/>
      <c r="E91" s="37"/>
      <c r="F91" s="37"/>
      <c r="G91" s="37"/>
      <c r="H91" s="37"/>
      <c r="I91" s="37"/>
      <c r="J91" s="37"/>
      <c r="K91" s="37"/>
      <c r="L91" s="37"/>
      <c r="M91" s="37"/>
      <c r="N91" s="37"/>
      <c r="O91" s="37"/>
      <c r="P91" s="37"/>
      <c r="Q91" s="37"/>
      <c r="R91" s="37"/>
      <c r="S91" s="38"/>
      <c r="T91" s="38"/>
      <c r="U91" s="38"/>
      <c r="V91" s="38"/>
      <c r="W91" s="38"/>
      <c r="X91" s="38"/>
      <c r="Y91" s="3"/>
      <c r="Z91" s="8"/>
      <c r="AA91" s="9"/>
      <c r="AB91" s="10"/>
      <c r="AC91" s="10"/>
      <c r="AD91" s="10"/>
      <c r="AE91" s="10"/>
      <c r="AF91" s="10"/>
      <c r="AG91" s="10"/>
      <c r="AH91" s="10"/>
      <c r="AI91" s="10"/>
      <c r="AJ91" s="3"/>
      <c r="AK91" s="8"/>
      <c r="AL91" s="9"/>
      <c r="AM91" s="10"/>
      <c r="AN91" s="10"/>
      <c r="AO91" s="10"/>
      <c r="AP91" s="10"/>
      <c r="AQ91" s="10"/>
      <c r="AR91" s="10"/>
      <c r="AS91" s="10"/>
      <c r="AT91" s="10"/>
      <c r="AU91" s="34"/>
      <c r="AV91" s="34"/>
      <c r="AW91" s="39"/>
      <c r="AX91" s="40"/>
      <c r="AY91" s="40"/>
      <c r="AZ91" s="40"/>
      <c r="BA91" s="40"/>
      <c r="BB91" s="39"/>
      <c r="BC91" s="39"/>
      <c r="BD91" s="39"/>
      <c r="BE91" s="39"/>
      <c r="BF91" s="39"/>
    </row>
    <row r="92" spans="1:58" ht="12" customHeight="1">
      <c r="A92" s="36"/>
      <c r="B92" s="37"/>
      <c r="C92" s="37"/>
      <c r="D92" s="37"/>
      <c r="E92" s="37"/>
      <c r="F92" s="37"/>
      <c r="G92" s="37"/>
      <c r="H92" s="37"/>
      <c r="I92" s="37"/>
      <c r="J92" s="37"/>
      <c r="K92" s="37"/>
      <c r="L92" s="37"/>
      <c r="M92" s="37"/>
      <c r="N92" s="37"/>
      <c r="O92" s="37"/>
      <c r="P92" s="37"/>
      <c r="Q92" s="37"/>
      <c r="R92" s="37"/>
      <c r="S92" s="38"/>
      <c r="T92" s="38"/>
      <c r="U92" s="38"/>
      <c r="V92" s="38"/>
      <c r="W92" s="38"/>
      <c r="X92" s="38"/>
      <c r="Y92" s="3"/>
      <c r="Z92" s="8"/>
      <c r="AA92" s="9"/>
      <c r="AB92" s="10"/>
      <c r="AC92" s="10"/>
      <c r="AD92" s="10"/>
      <c r="AE92" s="10"/>
      <c r="AF92" s="10"/>
      <c r="AG92" s="10"/>
      <c r="AH92" s="10"/>
      <c r="AI92" s="10"/>
      <c r="AJ92" s="3"/>
      <c r="AK92" s="8"/>
      <c r="AL92" s="9"/>
      <c r="AM92" s="10"/>
      <c r="AN92" s="10"/>
      <c r="AO92" s="10"/>
      <c r="AP92" s="10"/>
      <c r="AQ92" s="10"/>
      <c r="AR92" s="10"/>
      <c r="AS92" s="10"/>
      <c r="AT92" s="10"/>
      <c r="AU92" s="34"/>
      <c r="AV92" s="34"/>
      <c r="AW92" s="39"/>
      <c r="AX92" s="40"/>
      <c r="AY92" s="40"/>
      <c r="AZ92" s="40"/>
      <c r="BA92" s="40"/>
      <c r="BB92" s="39"/>
      <c r="BC92" s="39"/>
      <c r="BD92" s="39"/>
      <c r="BE92" s="39"/>
      <c r="BF92" s="39"/>
    </row>
    <row r="93" spans="1:58" ht="12" customHeight="1">
      <c r="A93" s="36"/>
      <c r="B93" s="37"/>
      <c r="C93" s="37"/>
      <c r="D93" s="37"/>
      <c r="E93" s="37"/>
      <c r="F93" s="37"/>
      <c r="G93" s="37"/>
      <c r="H93" s="37"/>
      <c r="I93" s="37"/>
      <c r="J93" s="37"/>
      <c r="K93" s="37"/>
      <c r="L93" s="37"/>
      <c r="M93" s="37"/>
      <c r="N93" s="37"/>
      <c r="O93" s="37"/>
      <c r="P93" s="37"/>
      <c r="Q93" s="37"/>
      <c r="R93" s="37"/>
      <c r="S93" s="38"/>
      <c r="T93" s="38"/>
      <c r="U93" s="38"/>
      <c r="V93" s="38"/>
      <c r="W93" s="38"/>
      <c r="X93" s="38"/>
      <c r="Y93" s="3"/>
      <c r="Z93" s="8"/>
      <c r="AA93" s="9"/>
      <c r="AB93" s="10"/>
      <c r="AC93" s="10"/>
      <c r="AD93" s="10"/>
      <c r="AE93" s="10"/>
      <c r="AF93" s="10"/>
      <c r="AG93" s="10"/>
      <c r="AH93" s="10"/>
      <c r="AI93" s="10"/>
      <c r="AJ93" s="3"/>
      <c r="AK93" s="8"/>
      <c r="AL93" s="9"/>
      <c r="AM93" s="10"/>
      <c r="AN93" s="10"/>
      <c r="AO93" s="10"/>
      <c r="AP93" s="10"/>
      <c r="AQ93" s="10"/>
      <c r="AR93" s="10"/>
      <c r="AS93" s="10"/>
      <c r="AT93" s="10"/>
      <c r="AU93" s="34"/>
      <c r="AV93" s="34"/>
      <c r="AW93" s="39"/>
      <c r="AX93" s="40"/>
      <c r="AY93" s="40"/>
      <c r="AZ93" s="40"/>
      <c r="BA93" s="40"/>
      <c r="BB93" s="39"/>
      <c r="BC93" s="39"/>
      <c r="BD93" s="39"/>
      <c r="BE93" s="39"/>
      <c r="BF93" s="39"/>
    </row>
    <row r="94" spans="1:58" ht="12" customHeight="1">
      <c r="A94" s="36"/>
      <c r="B94" s="37"/>
      <c r="C94" s="37"/>
      <c r="D94" s="37"/>
      <c r="E94" s="37"/>
      <c r="F94" s="37"/>
      <c r="G94" s="37"/>
      <c r="H94" s="37"/>
      <c r="I94" s="37"/>
      <c r="J94" s="37"/>
      <c r="K94" s="37"/>
      <c r="L94" s="37"/>
      <c r="M94" s="37"/>
      <c r="N94" s="37"/>
      <c r="O94" s="37"/>
      <c r="P94" s="37"/>
      <c r="Q94" s="37"/>
      <c r="R94" s="37"/>
      <c r="S94" s="38"/>
      <c r="T94" s="38"/>
      <c r="U94" s="38"/>
      <c r="V94" s="38"/>
      <c r="W94" s="38"/>
      <c r="X94" s="38"/>
      <c r="Y94" s="3"/>
      <c r="Z94" s="8"/>
      <c r="AA94" s="9"/>
      <c r="AB94" s="10"/>
      <c r="AC94" s="10"/>
      <c r="AD94" s="10"/>
      <c r="AE94" s="10"/>
      <c r="AF94" s="10"/>
      <c r="AG94" s="10"/>
      <c r="AH94" s="10"/>
      <c r="AI94" s="10"/>
      <c r="AJ94" s="3"/>
      <c r="AK94" s="8"/>
      <c r="AL94" s="9"/>
      <c r="AM94" s="10"/>
      <c r="AN94" s="10"/>
      <c r="AO94" s="10"/>
      <c r="AP94" s="10"/>
      <c r="AQ94" s="10"/>
      <c r="AR94" s="10"/>
      <c r="AS94" s="10"/>
      <c r="AT94" s="10"/>
      <c r="AU94" s="34"/>
      <c r="AV94" s="34"/>
      <c r="AW94" s="39"/>
      <c r="AX94" s="40"/>
      <c r="AY94" s="40"/>
      <c r="AZ94" s="40"/>
      <c r="BA94" s="40"/>
      <c r="BB94" s="39"/>
      <c r="BC94" s="39"/>
      <c r="BD94" s="39"/>
      <c r="BE94" s="39"/>
      <c r="BF94" s="39"/>
    </row>
    <row r="95" spans="1:58" ht="16.2">
      <c r="A95" s="36"/>
      <c r="B95" s="37"/>
      <c r="C95" s="37"/>
      <c r="D95" s="37"/>
      <c r="E95" s="37"/>
      <c r="F95" s="37"/>
      <c r="G95" s="37"/>
      <c r="H95" s="37"/>
      <c r="I95" s="37"/>
      <c r="J95" s="37"/>
      <c r="K95" s="37"/>
      <c r="L95" s="37"/>
      <c r="M95" s="37"/>
      <c r="N95" s="37"/>
      <c r="O95" s="37"/>
      <c r="P95" s="37"/>
      <c r="Q95" s="37"/>
      <c r="R95" s="37"/>
      <c r="S95" s="38"/>
      <c r="T95" s="38"/>
      <c r="U95" s="38"/>
      <c r="V95" s="38"/>
      <c r="W95" s="38"/>
      <c r="X95" s="38"/>
      <c r="Y95" s="3"/>
      <c r="Z95" s="8"/>
      <c r="AA95" s="9"/>
      <c r="AB95" s="10"/>
      <c r="AC95" s="10"/>
      <c r="AD95" s="10"/>
      <c r="AE95" s="10"/>
      <c r="AF95" s="10"/>
      <c r="AG95" s="10"/>
      <c r="AH95" s="10"/>
      <c r="AI95" s="10"/>
      <c r="AJ95" s="3"/>
      <c r="AK95" s="8"/>
      <c r="AL95" s="9"/>
      <c r="AM95" s="10"/>
      <c r="AN95" s="10"/>
      <c r="AO95" s="10"/>
      <c r="AP95" s="10"/>
      <c r="AQ95" s="10"/>
      <c r="AR95" s="10"/>
      <c r="AS95" s="10"/>
      <c r="AT95" s="10"/>
      <c r="AU95" s="34"/>
      <c r="AV95" s="34"/>
      <c r="AW95" s="39"/>
      <c r="AX95" s="40"/>
      <c r="AY95" s="40"/>
      <c r="AZ95" s="40"/>
      <c r="BA95" s="40"/>
      <c r="BB95" s="39"/>
      <c r="BC95" s="39"/>
      <c r="BD95" s="39"/>
      <c r="BE95" s="39"/>
      <c r="BF95" s="39"/>
    </row>
    <row r="96" spans="1:58" ht="16.2">
      <c r="AD96" s="39"/>
      <c r="AE96" s="39"/>
      <c r="AF96" s="39"/>
      <c r="AG96" s="39"/>
      <c r="AH96" s="39"/>
      <c r="AI96" s="39"/>
      <c r="AJ96" s="39"/>
      <c r="AK96" s="39"/>
      <c r="AL96" s="39"/>
      <c r="AM96" s="39"/>
      <c r="AN96" s="39"/>
      <c r="AO96" s="39"/>
      <c r="AP96" s="39"/>
      <c r="AQ96" s="39"/>
      <c r="AR96" s="34"/>
      <c r="AS96" s="34"/>
      <c r="AT96" s="39"/>
      <c r="AU96" s="34"/>
      <c r="AV96" s="34"/>
      <c r="AW96" s="39"/>
      <c r="AX96" s="40"/>
      <c r="AY96" s="40"/>
      <c r="AZ96" s="40"/>
      <c r="BA96" s="40"/>
      <c r="BB96" s="39"/>
      <c r="BC96" s="39"/>
      <c r="BD96" s="39"/>
      <c r="BE96" s="39"/>
      <c r="BF96" s="39"/>
    </row>
    <row r="97" spans="1:58" ht="16.2">
      <c r="A97" s="72" t="s">
        <v>66</v>
      </c>
      <c r="B97" s="41"/>
      <c r="C97" s="41"/>
      <c r="D97" s="42" t="s">
        <v>17</v>
      </c>
      <c r="E97" s="43" t="s">
        <v>18</v>
      </c>
      <c r="F97" s="43" t="s">
        <v>19</v>
      </c>
      <c r="G97" s="43" t="s">
        <v>20</v>
      </c>
      <c r="H97" s="43" t="s">
        <v>22</v>
      </c>
      <c r="I97" s="44"/>
      <c r="J97" s="44"/>
      <c r="K97" s="45" t="s">
        <v>24</v>
      </c>
      <c r="L97" s="44"/>
      <c r="M97" s="44"/>
      <c r="N97" s="44"/>
      <c r="O97" s="44"/>
      <c r="P97" s="44"/>
      <c r="Q97" s="44"/>
      <c r="R97" s="44"/>
      <c r="S97" s="44"/>
      <c r="T97" s="44"/>
      <c r="U97" s="44"/>
      <c r="V97" s="44"/>
      <c r="W97" s="44"/>
      <c r="X97" s="44"/>
      <c r="AD97" s="39"/>
      <c r="AE97" s="39"/>
      <c r="AF97" s="39"/>
      <c r="AG97" s="39"/>
      <c r="AH97" s="39"/>
      <c r="AI97" s="39"/>
      <c r="AJ97" s="39"/>
      <c r="AK97" s="39"/>
      <c r="AL97" s="39"/>
      <c r="AM97" s="39"/>
      <c r="AN97" s="39"/>
      <c r="AO97" s="39"/>
      <c r="AP97" s="39"/>
      <c r="AQ97" s="39"/>
      <c r="AR97" s="34"/>
      <c r="AS97" s="34"/>
      <c r="AT97" s="39"/>
      <c r="AU97" s="34"/>
      <c r="AV97" s="34"/>
      <c r="AW97" s="39"/>
      <c r="AX97" s="40"/>
      <c r="AY97" s="40"/>
      <c r="AZ97" s="40"/>
      <c r="BA97" s="40"/>
      <c r="BB97" s="39"/>
      <c r="BC97" s="39"/>
      <c r="BD97" s="39"/>
      <c r="BE97" s="39"/>
      <c r="BF97" s="39"/>
    </row>
    <row r="98" spans="1:58" ht="16.2">
      <c r="A98" s="72" t="s">
        <v>67</v>
      </c>
      <c r="B98" s="41"/>
      <c r="C98" s="41"/>
      <c r="D98" s="42">
        <v>1</v>
      </c>
      <c r="E98" s="46">
        <v>1</v>
      </c>
      <c r="F98" s="46">
        <v>0</v>
      </c>
      <c r="G98" s="44" t="s">
        <v>21</v>
      </c>
      <c r="H98" s="46">
        <v>1</v>
      </c>
      <c r="I98" s="44"/>
      <c r="J98" s="44"/>
      <c r="K98" s="45" t="s">
        <v>25</v>
      </c>
      <c r="L98" s="44"/>
      <c r="M98" s="44"/>
      <c r="N98" s="44"/>
      <c r="O98" s="44"/>
      <c r="P98" s="44"/>
      <c r="Q98" s="44"/>
      <c r="R98" s="44"/>
      <c r="S98" s="44"/>
      <c r="T98" s="44"/>
      <c r="U98" s="44"/>
      <c r="V98" s="44"/>
      <c r="W98" s="44"/>
      <c r="X98" s="44"/>
      <c r="AD98" s="39"/>
      <c r="AE98" s="39"/>
      <c r="AF98" s="39"/>
      <c r="AG98" s="39"/>
      <c r="AH98" s="39"/>
      <c r="AI98" s="39"/>
      <c r="AJ98" s="39"/>
      <c r="AK98" s="39"/>
      <c r="AL98" s="39"/>
      <c r="AM98" s="39"/>
      <c r="AN98" s="39"/>
      <c r="AO98" s="39"/>
      <c r="AP98" s="39"/>
      <c r="AQ98" s="39"/>
      <c r="AR98" s="34"/>
      <c r="AS98" s="34"/>
      <c r="AT98" s="39"/>
      <c r="AU98" s="34"/>
      <c r="AV98" s="34"/>
      <c r="AW98" s="39"/>
      <c r="AX98" s="40"/>
      <c r="AY98" s="40"/>
      <c r="AZ98" s="40"/>
      <c r="BA98" s="40"/>
      <c r="BB98" s="39"/>
      <c r="BC98" s="39"/>
      <c r="BD98" s="39"/>
      <c r="BE98" s="39"/>
      <c r="BF98" s="39"/>
    </row>
    <row r="99" spans="1:58" ht="16.2">
      <c r="A99" s="72" t="s">
        <v>68</v>
      </c>
      <c r="B99" s="41"/>
      <c r="C99" s="41"/>
      <c r="D99" s="42">
        <v>2</v>
      </c>
      <c r="E99" s="46">
        <v>2</v>
      </c>
      <c r="F99" s="46">
        <v>1</v>
      </c>
      <c r="G99" s="44"/>
      <c r="H99" s="46">
        <v>2</v>
      </c>
      <c r="I99" s="44"/>
      <c r="J99" s="44"/>
      <c r="K99" s="45" t="s">
        <v>26</v>
      </c>
      <c r="L99" s="44"/>
      <c r="M99" s="44"/>
      <c r="N99" s="44"/>
      <c r="O99" s="44"/>
      <c r="P99" s="44"/>
      <c r="Q99" s="44"/>
      <c r="R99" s="44"/>
      <c r="S99" s="44"/>
      <c r="T99" s="44"/>
      <c r="U99" s="44"/>
      <c r="V99" s="44"/>
      <c r="W99" s="44"/>
      <c r="X99" s="44"/>
      <c r="AD99" s="39"/>
      <c r="AE99" s="39"/>
      <c r="AF99" s="39"/>
      <c r="AG99" s="39"/>
      <c r="AH99" s="39"/>
      <c r="AI99" s="39"/>
      <c r="AJ99" s="39"/>
      <c r="AK99" s="39"/>
      <c r="AL99" s="39"/>
      <c r="AM99" s="39"/>
      <c r="AN99" s="39"/>
      <c r="AO99" s="39"/>
      <c r="AP99" s="39"/>
      <c r="AQ99" s="39"/>
      <c r="AR99" s="34"/>
      <c r="AS99" s="34"/>
      <c r="AT99" s="39"/>
      <c r="AU99" s="34"/>
      <c r="AV99" s="34"/>
      <c r="AW99" s="39"/>
      <c r="AX99" s="40"/>
      <c r="AY99" s="40"/>
      <c r="AZ99" s="40"/>
      <c r="BA99" s="40"/>
      <c r="BB99" s="39"/>
      <c r="BC99" s="39"/>
      <c r="BD99" s="39"/>
      <c r="BE99" s="39"/>
      <c r="BF99" s="39"/>
    </row>
    <row r="100" spans="1:58" ht="16.2">
      <c r="A100" s="72" t="s">
        <v>69</v>
      </c>
      <c r="B100" s="41"/>
      <c r="C100" s="41"/>
      <c r="D100" s="42">
        <v>3</v>
      </c>
      <c r="E100" s="46">
        <v>3</v>
      </c>
      <c r="F100" s="46">
        <v>2</v>
      </c>
      <c r="G100" s="44"/>
      <c r="H100" s="46">
        <v>3</v>
      </c>
      <c r="I100" s="44"/>
      <c r="J100" s="44"/>
      <c r="K100" s="45"/>
      <c r="L100" s="44"/>
      <c r="M100" s="44"/>
      <c r="N100" s="44"/>
      <c r="O100" s="44"/>
      <c r="P100" s="44"/>
      <c r="Q100" s="44"/>
      <c r="R100" s="44"/>
      <c r="S100" s="44"/>
      <c r="T100" s="44"/>
      <c r="U100" s="44"/>
      <c r="V100" s="44"/>
      <c r="W100" s="44"/>
      <c r="X100" s="44"/>
      <c r="AD100" s="39"/>
      <c r="AE100" s="39"/>
      <c r="AF100" s="39"/>
      <c r="AG100" s="39"/>
      <c r="AH100" s="39"/>
      <c r="AI100" s="39"/>
      <c r="AJ100" s="39"/>
      <c r="AK100" s="39"/>
      <c r="AL100" s="39"/>
      <c r="AM100" s="39"/>
      <c r="AN100" s="39"/>
      <c r="AO100" s="39"/>
      <c r="AP100" s="39"/>
      <c r="AQ100" s="39"/>
      <c r="AR100" s="34"/>
      <c r="AS100" s="34"/>
      <c r="AT100" s="39"/>
      <c r="AU100" s="34"/>
      <c r="AV100" s="34"/>
      <c r="AW100" s="39"/>
      <c r="AX100" s="40"/>
      <c r="AY100" s="40"/>
      <c r="AZ100" s="40"/>
      <c r="BA100" s="40"/>
      <c r="BB100" s="39"/>
      <c r="BC100" s="39"/>
      <c r="BD100" s="39"/>
      <c r="BE100" s="39"/>
      <c r="BF100" s="39"/>
    </row>
    <row r="101" spans="1:58" ht="16.2">
      <c r="A101" s="72" t="s">
        <v>70</v>
      </c>
      <c r="B101" s="41"/>
      <c r="C101" s="41"/>
      <c r="D101" s="42">
        <v>4</v>
      </c>
      <c r="E101" s="46">
        <v>4</v>
      </c>
      <c r="F101" s="44"/>
      <c r="G101" s="44"/>
      <c r="H101" s="46">
        <v>4</v>
      </c>
      <c r="I101" s="44"/>
      <c r="J101" s="44"/>
      <c r="K101" s="44"/>
      <c r="L101" s="44"/>
      <c r="M101" s="44"/>
      <c r="N101" s="44"/>
      <c r="O101" s="44"/>
      <c r="P101" s="44"/>
      <c r="Q101" s="44"/>
      <c r="R101" s="44"/>
      <c r="S101" s="44"/>
      <c r="T101" s="44"/>
      <c r="U101" s="44"/>
      <c r="V101" s="44"/>
      <c r="W101" s="44"/>
      <c r="X101" s="44"/>
      <c r="AD101" s="39"/>
      <c r="AE101" s="39"/>
      <c r="AF101" s="39"/>
      <c r="AG101" s="39"/>
      <c r="AH101" s="39"/>
      <c r="AI101" s="39"/>
      <c r="AJ101" s="39"/>
      <c r="AK101" s="39"/>
      <c r="AL101" s="39"/>
      <c r="AM101" s="39"/>
      <c r="AN101" s="39"/>
      <c r="AO101" s="39"/>
      <c r="AP101" s="39"/>
      <c r="AQ101" s="39"/>
      <c r="AR101" s="34"/>
      <c r="AS101" s="34"/>
      <c r="AT101" s="39"/>
      <c r="AU101" s="34"/>
      <c r="AV101" s="34"/>
      <c r="AW101" s="39"/>
      <c r="AX101" s="40"/>
      <c r="AY101" s="40"/>
      <c r="AZ101" s="40"/>
      <c r="BA101" s="40"/>
      <c r="BB101" s="39"/>
      <c r="BC101" s="39"/>
      <c r="BD101" s="39"/>
      <c r="BE101" s="39"/>
      <c r="BF101" s="39"/>
    </row>
    <row r="102" spans="1:58" ht="16.2">
      <c r="A102" s="72" t="s">
        <v>71</v>
      </c>
      <c r="B102" s="41"/>
      <c r="C102" s="41"/>
      <c r="D102" s="42">
        <v>5</v>
      </c>
      <c r="E102" s="46">
        <v>5</v>
      </c>
      <c r="F102" s="44"/>
      <c r="G102" s="44"/>
      <c r="H102" s="46">
        <v>5</v>
      </c>
      <c r="I102" s="44"/>
      <c r="J102" s="44"/>
      <c r="K102" s="44"/>
      <c r="L102" s="44"/>
      <c r="M102" s="44"/>
      <c r="N102" s="44"/>
      <c r="O102" s="44"/>
      <c r="P102" s="44"/>
      <c r="Q102" s="44"/>
      <c r="R102" s="44"/>
      <c r="S102" s="44"/>
      <c r="T102" s="44"/>
      <c r="U102" s="44"/>
      <c r="V102" s="44"/>
      <c r="W102" s="44"/>
      <c r="X102" s="44"/>
      <c r="AD102" s="39"/>
      <c r="AE102" s="39"/>
      <c r="AF102" s="39"/>
      <c r="AG102" s="39"/>
      <c r="AH102" s="39"/>
      <c r="AI102" s="39"/>
      <c r="AJ102" s="39"/>
      <c r="AK102" s="39"/>
      <c r="AL102" s="39"/>
      <c r="AM102" s="39"/>
      <c r="AN102" s="39"/>
      <c r="AO102" s="39"/>
      <c r="AP102" s="39"/>
      <c r="AQ102" s="39"/>
      <c r="AR102" s="34"/>
      <c r="AS102" s="34"/>
      <c r="AT102" s="39"/>
      <c r="AU102" s="34"/>
      <c r="AV102" s="34"/>
      <c r="AW102" s="39"/>
      <c r="AX102" s="40"/>
      <c r="AY102" s="40"/>
      <c r="AZ102" s="40"/>
      <c r="BA102" s="40"/>
      <c r="BB102" s="39"/>
      <c r="BC102" s="39"/>
      <c r="BD102" s="39"/>
      <c r="BE102" s="39"/>
      <c r="BF102" s="39"/>
    </row>
    <row r="103" spans="1:58" ht="16.2">
      <c r="A103" s="72" t="s">
        <v>72</v>
      </c>
      <c r="B103" s="41"/>
      <c r="C103" s="41"/>
      <c r="D103" s="42">
        <v>6</v>
      </c>
      <c r="E103" s="46">
        <v>6</v>
      </c>
      <c r="F103" s="44"/>
      <c r="G103" s="44"/>
      <c r="H103" s="46">
        <v>6</v>
      </c>
      <c r="I103" s="44"/>
      <c r="J103" s="44"/>
      <c r="K103" s="44"/>
      <c r="L103" s="44"/>
      <c r="M103" s="44"/>
      <c r="N103" s="44"/>
      <c r="O103" s="44"/>
      <c r="P103" s="44"/>
      <c r="Q103" s="44"/>
      <c r="R103" s="44"/>
      <c r="S103" s="44"/>
      <c r="T103" s="44"/>
      <c r="U103" s="44"/>
      <c r="V103" s="44"/>
      <c r="W103" s="44"/>
      <c r="X103" s="44"/>
      <c r="AU103" s="34"/>
      <c r="AV103" s="34"/>
      <c r="AW103" s="39"/>
      <c r="AX103" s="40"/>
      <c r="AY103" s="40"/>
      <c r="AZ103" s="40"/>
      <c r="BA103" s="40"/>
      <c r="BB103" s="39"/>
      <c r="BC103" s="39"/>
      <c r="BD103" s="39"/>
      <c r="BE103" s="39"/>
      <c r="BF103" s="39"/>
    </row>
    <row r="104" spans="1:58" ht="16.2">
      <c r="A104" s="72" t="s">
        <v>73</v>
      </c>
      <c r="B104" s="41"/>
      <c r="C104" s="41"/>
      <c r="D104" s="42">
        <v>7</v>
      </c>
      <c r="E104" s="46">
        <v>7</v>
      </c>
      <c r="F104" s="44"/>
      <c r="G104" s="44"/>
      <c r="H104" s="46">
        <v>7</v>
      </c>
      <c r="I104" s="44"/>
      <c r="J104" s="44"/>
      <c r="K104" s="44"/>
      <c r="L104" s="44"/>
      <c r="M104" s="44"/>
      <c r="N104" s="44"/>
      <c r="O104" s="44"/>
      <c r="P104" s="44"/>
      <c r="Q104" s="44"/>
      <c r="R104" s="44"/>
      <c r="S104" s="44"/>
      <c r="T104" s="44"/>
      <c r="U104" s="44"/>
      <c r="V104" s="44"/>
      <c r="W104" s="44"/>
      <c r="X104" s="44"/>
      <c r="AU104" s="34"/>
      <c r="AV104" s="34"/>
      <c r="AW104" s="39"/>
      <c r="AX104" s="40"/>
      <c r="AY104" s="40"/>
      <c r="AZ104" s="40"/>
      <c r="BA104" s="40"/>
      <c r="BB104" s="39"/>
      <c r="BC104" s="39"/>
      <c r="BD104" s="39"/>
      <c r="BE104" s="39"/>
      <c r="BF104" s="39"/>
    </row>
    <row r="105" spans="1:58" ht="16.2">
      <c r="A105" s="72" t="s">
        <v>74</v>
      </c>
      <c r="B105" s="41"/>
      <c r="C105" s="41"/>
      <c r="D105" s="42">
        <v>8</v>
      </c>
      <c r="E105" s="46">
        <v>8</v>
      </c>
      <c r="F105" s="44"/>
      <c r="G105" s="44"/>
      <c r="H105" s="46">
        <v>8</v>
      </c>
      <c r="I105" s="44"/>
      <c r="J105" s="44"/>
      <c r="K105" s="44"/>
      <c r="L105" s="44"/>
      <c r="M105" s="44"/>
      <c r="N105" s="44"/>
      <c r="O105" s="44"/>
      <c r="P105" s="44"/>
      <c r="Q105" s="44"/>
      <c r="R105" s="44"/>
      <c r="S105" s="44"/>
      <c r="T105" s="44"/>
      <c r="U105" s="44"/>
      <c r="V105" s="44"/>
      <c r="W105" s="44"/>
      <c r="X105" s="44"/>
      <c r="AU105" s="34"/>
      <c r="AV105" s="34"/>
      <c r="AW105" s="39"/>
      <c r="AX105" s="40"/>
      <c r="AY105" s="40"/>
      <c r="AZ105" s="40"/>
      <c r="BA105" s="40"/>
      <c r="BB105" s="39"/>
      <c r="BC105" s="39"/>
      <c r="BD105" s="39"/>
      <c r="BE105" s="39"/>
      <c r="BF105" s="39"/>
    </row>
    <row r="106" spans="1:58" ht="16.2">
      <c r="A106" s="73" t="s">
        <v>75</v>
      </c>
      <c r="B106" s="41"/>
      <c r="C106" s="41"/>
      <c r="D106" s="42">
        <v>9</v>
      </c>
      <c r="E106" s="46">
        <v>9</v>
      </c>
      <c r="F106" s="44"/>
      <c r="G106" s="44"/>
      <c r="H106" s="46">
        <v>9</v>
      </c>
      <c r="I106" s="44"/>
      <c r="J106" s="44"/>
      <c r="K106" s="44"/>
      <c r="L106" s="44"/>
      <c r="M106" s="44"/>
      <c r="N106" s="44"/>
      <c r="O106" s="44"/>
      <c r="P106" s="44"/>
      <c r="Q106" s="44"/>
      <c r="R106" s="44"/>
      <c r="S106" s="44"/>
      <c r="T106" s="44"/>
      <c r="U106" s="44"/>
      <c r="V106" s="44"/>
      <c r="W106" s="44"/>
      <c r="X106" s="44"/>
      <c r="AU106" s="34"/>
      <c r="AV106" s="34"/>
      <c r="AW106" s="39"/>
      <c r="AX106" s="40"/>
      <c r="AY106" s="40"/>
      <c r="AZ106" s="40"/>
      <c r="BA106" s="40"/>
      <c r="BB106" s="39"/>
      <c r="BC106" s="39"/>
      <c r="BD106" s="39"/>
      <c r="BE106" s="39"/>
      <c r="BF106" s="39"/>
    </row>
    <row r="107" spans="1:58">
      <c r="A107" s="73" t="s">
        <v>76</v>
      </c>
      <c r="B107" s="41"/>
      <c r="C107" s="41"/>
      <c r="D107" s="42">
        <v>10</v>
      </c>
      <c r="E107" s="46">
        <v>10</v>
      </c>
      <c r="F107" s="44"/>
      <c r="G107" s="44"/>
      <c r="H107" s="46">
        <v>10</v>
      </c>
      <c r="I107" s="44"/>
      <c r="J107" s="44"/>
      <c r="K107" s="44"/>
      <c r="L107" s="44"/>
      <c r="M107" s="44"/>
      <c r="N107" s="44"/>
      <c r="O107" s="44"/>
      <c r="P107" s="44"/>
      <c r="Q107" s="44"/>
      <c r="R107" s="44"/>
      <c r="S107" s="44"/>
      <c r="T107" s="44"/>
      <c r="U107" s="44"/>
      <c r="V107" s="44"/>
      <c r="W107" s="44"/>
      <c r="X107" s="44"/>
      <c r="AP107" s="2"/>
      <c r="AQ107" s="2"/>
      <c r="AR107" s="2"/>
      <c r="AS107" s="2"/>
      <c r="AT107" s="2"/>
    </row>
    <row r="108" spans="1:58">
      <c r="A108" s="41"/>
      <c r="B108" s="41"/>
      <c r="C108" s="41"/>
      <c r="D108" s="42">
        <v>11</v>
      </c>
      <c r="E108" s="46">
        <v>11</v>
      </c>
      <c r="F108" s="44"/>
      <c r="G108" s="44"/>
      <c r="H108" s="44"/>
      <c r="I108" s="44"/>
      <c r="J108" s="44"/>
      <c r="K108" s="44"/>
      <c r="L108" s="44"/>
      <c r="M108" s="44"/>
      <c r="N108" s="44"/>
      <c r="O108" s="44"/>
      <c r="P108" s="44"/>
      <c r="Q108" s="44"/>
      <c r="R108" s="44"/>
      <c r="S108" s="44"/>
      <c r="T108" s="44"/>
      <c r="U108" s="44"/>
      <c r="V108" s="44"/>
      <c r="W108" s="44"/>
      <c r="X108" s="44"/>
      <c r="AP108" s="2"/>
      <c r="AQ108" s="2"/>
      <c r="AR108" s="2"/>
      <c r="AS108" s="2"/>
      <c r="AT108" s="2"/>
    </row>
    <row r="109" spans="1:58">
      <c r="A109" s="41"/>
      <c r="B109" s="41"/>
      <c r="C109" s="41"/>
      <c r="D109" s="42">
        <v>12</v>
      </c>
      <c r="E109" s="46">
        <v>12</v>
      </c>
      <c r="F109" s="44"/>
      <c r="G109" s="44"/>
      <c r="H109" s="44"/>
      <c r="I109" s="44"/>
      <c r="J109" s="44"/>
      <c r="K109" s="44"/>
      <c r="L109" s="44"/>
      <c r="M109" s="44"/>
      <c r="N109" s="44"/>
      <c r="O109" s="44"/>
      <c r="P109" s="44"/>
      <c r="Q109" s="44"/>
      <c r="R109" s="44"/>
      <c r="S109" s="44"/>
      <c r="T109" s="44"/>
      <c r="U109" s="44"/>
      <c r="V109" s="44"/>
      <c r="W109" s="44"/>
      <c r="X109" s="44"/>
      <c r="AP109" s="2"/>
      <c r="AQ109" s="2"/>
      <c r="AR109" s="2"/>
      <c r="AS109" s="2"/>
      <c r="AT109" s="2"/>
    </row>
    <row r="110" spans="1:58">
      <c r="A110" s="41"/>
      <c r="B110" s="41"/>
      <c r="C110" s="41"/>
      <c r="D110" s="47"/>
      <c r="E110" s="46">
        <v>13</v>
      </c>
      <c r="F110" s="44"/>
      <c r="G110" s="44"/>
      <c r="H110" s="44"/>
      <c r="I110" s="44"/>
      <c r="J110" s="44"/>
      <c r="K110" s="44"/>
      <c r="L110" s="44"/>
      <c r="M110" s="44"/>
      <c r="N110" s="44"/>
      <c r="O110" s="44"/>
      <c r="P110" s="44"/>
      <c r="Q110" s="44"/>
      <c r="R110" s="44"/>
      <c r="S110" s="44"/>
      <c r="T110" s="44"/>
      <c r="U110" s="44"/>
      <c r="V110" s="44"/>
      <c r="W110" s="44"/>
      <c r="X110" s="44"/>
      <c r="AP110" s="2"/>
      <c r="AQ110" s="2"/>
      <c r="AR110" s="2"/>
      <c r="AS110" s="2"/>
      <c r="AT110" s="2"/>
    </row>
    <row r="111" spans="1:58">
      <c r="A111" s="41"/>
      <c r="B111" s="41"/>
      <c r="C111" s="41"/>
      <c r="D111" s="47"/>
      <c r="E111" s="46">
        <v>14</v>
      </c>
      <c r="F111" s="44"/>
      <c r="G111" s="44"/>
      <c r="H111" s="44"/>
      <c r="I111" s="44"/>
      <c r="J111" s="44"/>
      <c r="K111" s="44"/>
      <c r="L111" s="44"/>
      <c r="M111" s="44"/>
      <c r="N111" s="44"/>
      <c r="O111" s="44"/>
      <c r="P111" s="44"/>
      <c r="Q111" s="44"/>
      <c r="R111" s="44"/>
      <c r="S111" s="44"/>
      <c r="T111" s="44"/>
      <c r="U111" s="44"/>
      <c r="V111" s="44"/>
      <c r="W111" s="44"/>
      <c r="X111" s="44"/>
      <c r="AP111" s="2"/>
      <c r="AQ111" s="2"/>
      <c r="AR111" s="2"/>
      <c r="AS111" s="2"/>
      <c r="AT111" s="2"/>
      <c r="AU111" s="2"/>
      <c r="AV111" s="2"/>
      <c r="AW111" s="2"/>
      <c r="AX111" s="2"/>
      <c r="AY111" s="2"/>
      <c r="AZ111" s="2"/>
      <c r="BA111" s="2"/>
    </row>
    <row r="112" spans="1:58">
      <c r="A112" s="41"/>
      <c r="B112" s="41"/>
      <c r="C112" s="41"/>
      <c r="D112" s="47"/>
      <c r="E112" s="46">
        <v>15</v>
      </c>
      <c r="F112" s="44"/>
      <c r="G112" s="44"/>
      <c r="H112" s="44"/>
      <c r="I112" s="44"/>
      <c r="J112" s="44"/>
      <c r="K112" s="44"/>
      <c r="L112" s="44"/>
      <c r="M112" s="44"/>
      <c r="N112" s="44"/>
      <c r="O112" s="44"/>
      <c r="P112" s="44"/>
      <c r="Q112" s="44"/>
      <c r="R112" s="44"/>
      <c r="S112" s="44"/>
      <c r="T112" s="44"/>
      <c r="U112" s="44"/>
      <c r="V112" s="44"/>
      <c r="W112" s="44"/>
      <c r="X112" s="44"/>
      <c r="AP112" s="2"/>
      <c r="AQ112" s="2"/>
      <c r="AR112" s="2"/>
      <c r="AS112" s="2"/>
      <c r="AT112" s="2"/>
      <c r="AU112" s="2"/>
      <c r="AV112" s="2"/>
      <c r="AW112" s="2"/>
      <c r="AX112" s="2"/>
      <c r="AY112" s="2"/>
      <c r="AZ112" s="2"/>
      <c r="BA112" s="2"/>
    </row>
    <row r="113" spans="4:53">
      <c r="D113" s="44"/>
      <c r="E113" s="46">
        <v>16</v>
      </c>
      <c r="F113" s="44"/>
      <c r="G113" s="44"/>
      <c r="H113" s="44"/>
      <c r="I113" s="44"/>
      <c r="J113" s="44"/>
      <c r="K113" s="44"/>
      <c r="L113" s="44"/>
      <c r="M113" s="44"/>
      <c r="N113" s="44"/>
      <c r="O113" s="44"/>
      <c r="P113" s="44"/>
      <c r="Q113" s="44"/>
      <c r="R113" s="44"/>
      <c r="S113" s="44"/>
      <c r="T113" s="44"/>
      <c r="U113" s="44"/>
      <c r="V113" s="44"/>
      <c r="W113" s="44"/>
      <c r="X113" s="44"/>
      <c r="AU113" s="2"/>
      <c r="AV113" s="2"/>
      <c r="AW113" s="2"/>
      <c r="AX113" s="2"/>
      <c r="AY113" s="2"/>
      <c r="AZ113" s="2"/>
      <c r="BA113" s="2"/>
    </row>
    <row r="114" spans="4:53">
      <c r="D114" s="44"/>
      <c r="E114" s="46">
        <v>17</v>
      </c>
      <c r="F114" s="44"/>
      <c r="G114" s="44"/>
      <c r="H114" s="44"/>
      <c r="I114" s="44"/>
      <c r="J114" s="44"/>
      <c r="K114" s="44"/>
      <c r="L114" s="44"/>
      <c r="M114" s="44"/>
      <c r="N114" s="44"/>
      <c r="O114" s="44"/>
      <c r="P114" s="44"/>
      <c r="Q114" s="44"/>
      <c r="R114" s="44"/>
      <c r="S114" s="44"/>
      <c r="T114" s="44"/>
      <c r="U114" s="44"/>
      <c r="V114" s="44"/>
      <c r="W114" s="44"/>
      <c r="X114" s="44"/>
      <c r="AU114" s="2"/>
      <c r="AV114" s="2"/>
      <c r="AW114" s="2"/>
      <c r="AX114" s="2"/>
      <c r="AY114" s="2"/>
      <c r="AZ114" s="2"/>
      <c r="BA114" s="2"/>
    </row>
    <row r="115" spans="4:53">
      <c r="D115" s="44"/>
      <c r="E115" s="46">
        <v>18</v>
      </c>
      <c r="F115" s="44"/>
      <c r="G115" s="44"/>
      <c r="H115" s="44"/>
      <c r="I115" s="44"/>
      <c r="J115" s="44"/>
      <c r="K115" s="44"/>
      <c r="L115" s="44"/>
      <c r="M115" s="44"/>
      <c r="N115" s="44"/>
      <c r="O115" s="44"/>
      <c r="P115" s="44"/>
      <c r="Q115" s="44"/>
      <c r="R115" s="44"/>
      <c r="S115" s="44"/>
      <c r="T115" s="44"/>
      <c r="U115" s="44"/>
      <c r="V115" s="44"/>
      <c r="W115" s="44"/>
      <c r="X115" s="44"/>
      <c r="AU115" s="2"/>
      <c r="AV115" s="2"/>
      <c r="AW115" s="2"/>
      <c r="AX115" s="2"/>
      <c r="AY115" s="2"/>
      <c r="AZ115" s="2"/>
      <c r="BA115" s="2"/>
    </row>
    <row r="116" spans="4:53">
      <c r="D116" s="44"/>
      <c r="E116" s="46">
        <v>19</v>
      </c>
      <c r="F116" s="44"/>
      <c r="G116" s="44"/>
      <c r="H116" s="44"/>
      <c r="I116" s="44"/>
      <c r="J116" s="44"/>
      <c r="K116" s="44"/>
      <c r="L116" s="44"/>
      <c r="M116" s="44"/>
      <c r="N116" s="44"/>
      <c r="O116" s="44"/>
      <c r="P116" s="44"/>
      <c r="Q116" s="44"/>
      <c r="R116" s="44"/>
      <c r="S116" s="44"/>
      <c r="T116" s="44"/>
      <c r="U116" s="44"/>
      <c r="V116" s="44"/>
      <c r="W116" s="44"/>
      <c r="X116" s="44"/>
      <c r="AU116" s="2"/>
      <c r="AV116" s="2"/>
      <c r="AW116" s="2"/>
      <c r="AX116" s="2"/>
      <c r="AY116" s="2"/>
      <c r="AZ116" s="2"/>
      <c r="BA116" s="2"/>
    </row>
    <row r="117" spans="4:53">
      <c r="D117" s="44"/>
      <c r="E117" s="46">
        <v>20</v>
      </c>
      <c r="F117" s="44"/>
      <c r="G117" s="44"/>
      <c r="H117" s="44"/>
      <c r="I117" s="44"/>
      <c r="J117" s="44"/>
      <c r="K117" s="44"/>
      <c r="L117" s="44"/>
      <c r="M117" s="44"/>
      <c r="N117" s="44"/>
      <c r="O117" s="44"/>
      <c r="P117" s="44"/>
      <c r="Q117" s="44"/>
      <c r="R117" s="44"/>
      <c r="S117" s="44"/>
      <c r="T117" s="44"/>
      <c r="U117" s="44"/>
      <c r="V117" s="44"/>
      <c r="W117" s="44"/>
      <c r="X117" s="44"/>
    </row>
    <row r="118" spans="4:53">
      <c r="D118" s="44"/>
      <c r="E118" s="46">
        <v>21</v>
      </c>
      <c r="F118" s="44"/>
      <c r="G118" s="44"/>
      <c r="H118" s="44"/>
      <c r="I118" s="44"/>
      <c r="J118" s="44"/>
      <c r="K118" s="44"/>
      <c r="L118" s="44"/>
      <c r="M118" s="44"/>
      <c r="N118" s="44"/>
      <c r="O118" s="44"/>
      <c r="P118" s="44"/>
      <c r="Q118" s="44"/>
      <c r="R118" s="44"/>
      <c r="S118" s="44"/>
      <c r="T118" s="44"/>
      <c r="U118" s="44"/>
      <c r="V118" s="44"/>
      <c r="W118" s="44"/>
      <c r="X118" s="44"/>
    </row>
    <row r="119" spans="4:53">
      <c r="D119" s="44"/>
      <c r="E119" s="46">
        <v>22</v>
      </c>
      <c r="F119" s="44"/>
      <c r="G119" s="44"/>
      <c r="H119" s="44"/>
      <c r="I119" s="44"/>
      <c r="J119" s="44"/>
      <c r="K119" s="44"/>
      <c r="L119" s="44"/>
      <c r="M119" s="44"/>
      <c r="N119" s="44"/>
      <c r="O119" s="44"/>
      <c r="P119" s="44"/>
      <c r="Q119" s="44"/>
      <c r="R119" s="44"/>
      <c r="S119" s="44"/>
      <c r="T119" s="44"/>
      <c r="U119" s="44"/>
      <c r="V119" s="44"/>
      <c r="W119" s="44"/>
      <c r="X119" s="44"/>
    </row>
    <row r="120" spans="4:53">
      <c r="D120" s="44"/>
      <c r="E120" s="46">
        <v>23</v>
      </c>
      <c r="F120" s="44"/>
      <c r="G120" s="44"/>
      <c r="H120" s="44"/>
      <c r="I120" s="44"/>
      <c r="J120" s="44"/>
      <c r="K120" s="44"/>
      <c r="L120" s="44"/>
      <c r="M120" s="44"/>
      <c r="N120" s="44"/>
      <c r="O120" s="44"/>
      <c r="P120" s="44"/>
      <c r="Q120" s="44"/>
      <c r="R120" s="44"/>
      <c r="S120" s="44"/>
      <c r="T120" s="44"/>
      <c r="U120" s="44"/>
      <c r="V120" s="44"/>
      <c r="W120" s="44"/>
      <c r="X120" s="44"/>
    </row>
    <row r="121" spans="4:53">
      <c r="D121" s="44"/>
      <c r="E121" s="46">
        <v>24</v>
      </c>
      <c r="F121" s="44"/>
      <c r="G121" s="44"/>
      <c r="H121" s="44"/>
      <c r="I121" s="44"/>
      <c r="J121" s="44"/>
      <c r="K121" s="44"/>
      <c r="L121" s="44"/>
      <c r="M121" s="44"/>
      <c r="N121" s="44"/>
      <c r="O121" s="44"/>
      <c r="P121" s="44"/>
      <c r="Q121" s="44"/>
      <c r="R121" s="44"/>
      <c r="S121" s="44"/>
      <c r="T121" s="44"/>
      <c r="U121" s="44"/>
      <c r="V121" s="44"/>
      <c r="W121" s="44"/>
      <c r="X121" s="44"/>
    </row>
    <row r="122" spans="4:53">
      <c r="D122" s="44"/>
      <c r="E122" s="46">
        <v>25</v>
      </c>
      <c r="F122" s="44"/>
      <c r="G122" s="44"/>
      <c r="H122" s="44"/>
      <c r="I122" s="44"/>
      <c r="J122" s="44"/>
      <c r="K122" s="44"/>
      <c r="L122" s="44"/>
      <c r="M122" s="44"/>
      <c r="N122" s="44"/>
      <c r="O122" s="44"/>
      <c r="P122" s="44"/>
      <c r="Q122" s="44"/>
      <c r="R122" s="44"/>
      <c r="S122" s="44"/>
      <c r="T122" s="44"/>
      <c r="U122" s="44"/>
      <c r="V122" s="44"/>
      <c r="W122" s="44"/>
      <c r="X122" s="44"/>
    </row>
    <row r="123" spans="4:53">
      <c r="D123" s="44"/>
      <c r="E123" s="46">
        <v>26</v>
      </c>
      <c r="F123" s="44"/>
      <c r="G123" s="44"/>
      <c r="H123" s="44"/>
      <c r="I123" s="44"/>
      <c r="J123" s="44"/>
      <c r="K123" s="44"/>
      <c r="L123" s="44"/>
      <c r="M123" s="44"/>
      <c r="N123" s="44"/>
      <c r="O123" s="44"/>
      <c r="P123" s="44"/>
      <c r="Q123" s="44"/>
      <c r="R123" s="44"/>
      <c r="S123" s="44"/>
      <c r="T123" s="44"/>
      <c r="U123" s="44"/>
      <c r="V123" s="44"/>
      <c r="W123" s="44"/>
      <c r="X123" s="44"/>
    </row>
    <row r="124" spans="4:53">
      <c r="D124" s="44"/>
      <c r="E124" s="46">
        <v>27</v>
      </c>
      <c r="F124" s="44"/>
      <c r="G124" s="44"/>
      <c r="H124" s="44"/>
      <c r="I124" s="44"/>
      <c r="J124" s="44"/>
      <c r="K124" s="44"/>
      <c r="L124" s="44"/>
      <c r="M124" s="44"/>
      <c r="N124" s="44"/>
      <c r="O124" s="44"/>
      <c r="P124" s="44"/>
      <c r="Q124" s="44"/>
      <c r="R124" s="44"/>
      <c r="S124" s="44"/>
      <c r="T124" s="44"/>
      <c r="U124" s="44"/>
      <c r="V124" s="44"/>
      <c r="W124" s="44"/>
      <c r="X124" s="44"/>
    </row>
    <row r="125" spans="4:53">
      <c r="D125" s="44"/>
      <c r="E125" s="46">
        <v>28</v>
      </c>
      <c r="F125" s="44"/>
      <c r="G125" s="44"/>
      <c r="H125" s="44"/>
      <c r="I125" s="44"/>
      <c r="J125" s="44"/>
      <c r="K125" s="44"/>
      <c r="L125" s="44"/>
      <c r="M125" s="44"/>
      <c r="N125" s="44"/>
      <c r="O125" s="44"/>
      <c r="P125" s="44"/>
      <c r="Q125" s="44"/>
      <c r="R125" s="44"/>
      <c r="S125" s="44"/>
      <c r="T125" s="44"/>
      <c r="U125" s="44"/>
      <c r="V125" s="44"/>
      <c r="W125" s="44"/>
      <c r="X125" s="44"/>
    </row>
    <row r="126" spans="4:53">
      <c r="D126" s="44"/>
      <c r="E126" s="46">
        <v>29</v>
      </c>
      <c r="F126" s="44"/>
      <c r="G126" s="44"/>
      <c r="H126" s="44"/>
      <c r="I126" s="44"/>
      <c r="J126" s="44"/>
      <c r="K126" s="44"/>
      <c r="L126" s="44"/>
      <c r="M126" s="44"/>
      <c r="N126" s="44"/>
      <c r="O126" s="44"/>
      <c r="P126" s="44"/>
      <c r="Q126" s="44"/>
      <c r="R126" s="44"/>
      <c r="S126" s="44"/>
      <c r="T126" s="44"/>
      <c r="U126" s="44"/>
      <c r="V126" s="44"/>
      <c r="W126" s="44"/>
      <c r="X126" s="44"/>
    </row>
    <row r="127" spans="4:53">
      <c r="D127" s="44"/>
      <c r="E127" s="46">
        <v>30</v>
      </c>
      <c r="F127" s="44"/>
      <c r="G127" s="44"/>
      <c r="H127" s="44"/>
      <c r="I127" s="44"/>
      <c r="J127" s="44"/>
      <c r="K127" s="44"/>
      <c r="L127" s="44"/>
      <c r="M127" s="44"/>
      <c r="N127" s="44"/>
      <c r="O127" s="44"/>
      <c r="P127" s="44"/>
      <c r="Q127" s="44"/>
      <c r="R127" s="44"/>
      <c r="S127" s="44"/>
      <c r="T127" s="44"/>
      <c r="U127" s="44"/>
      <c r="V127" s="44"/>
      <c r="W127" s="44"/>
      <c r="X127" s="44"/>
    </row>
    <row r="128" spans="4:53">
      <c r="D128" s="44"/>
      <c r="E128" s="46">
        <v>31</v>
      </c>
      <c r="F128" s="44"/>
      <c r="G128" s="44"/>
      <c r="H128" s="44"/>
      <c r="I128" s="44"/>
      <c r="J128" s="44"/>
      <c r="K128" s="44"/>
      <c r="L128" s="44"/>
      <c r="M128" s="44"/>
      <c r="N128" s="44"/>
      <c r="O128" s="44"/>
      <c r="P128" s="44"/>
      <c r="Q128" s="44"/>
      <c r="R128" s="44"/>
      <c r="S128" s="44"/>
      <c r="T128" s="44"/>
      <c r="U128" s="44"/>
      <c r="V128" s="44"/>
      <c r="W128" s="44"/>
      <c r="X128" s="44"/>
    </row>
    <row r="129" spans="4:24">
      <c r="D129" s="44"/>
      <c r="E129" s="44"/>
      <c r="F129" s="44"/>
      <c r="G129" s="44"/>
      <c r="H129" s="44"/>
      <c r="I129" s="44"/>
      <c r="J129" s="44"/>
      <c r="K129" s="44"/>
      <c r="L129" s="44"/>
      <c r="M129" s="44"/>
      <c r="N129" s="44"/>
      <c r="O129" s="44"/>
      <c r="P129" s="44"/>
      <c r="Q129" s="44"/>
      <c r="R129" s="44"/>
      <c r="S129" s="44"/>
      <c r="T129" s="44"/>
      <c r="U129" s="44"/>
      <c r="V129" s="44"/>
      <c r="W129" s="44"/>
      <c r="X129" s="44"/>
    </row>
    <row r="130" spans="4:24">
      <c r="D130" s="44"/>
      <c r="E130" s="44"/>
      <c r="F130" s="44"/>
      <c r="G130" s="44"/>
      <c r="H130" s="44"/>
      <c r="I130" s="44"/>
      <c r="J130" s="44"/>
      <c r="K130" s="44"/>
      <c r="L130" s="44"/>
      <c r="M130" s="44"/>
      <c r="N130" s="44"/>
      <c r="O130" s="44"/>
      <c r="P130" s="44"/>
      <c r="Q130" s="44"/>
      <c r="R130" s="44"/>
      <c r="S130" s="44"/>
      <c r="T130" s="44"/>
      <c r="U130" s="44"/>
      <c r="V130" s="44"/>
      <c r="W130" s="44"/>
      <c r="X130" s="44"/>
    </row>
    <row r="131" spans="4:24">
      <c r="D131" s="44"/>
      <c r="E131" s="44"/>
      <c r="F131" s="44"/>
      <c r="G131" s="44"/>
      <c r="H131" s="44"/>
      <c r="I131" s="44"/>
      <c r="J131" s="44"/>
      <c r="K131" s="44"/>
      <c r="L131" s="44"/>
      <c r="M131" s="44"/>
      <c r="N131" s="44"/>
      <c r="O131" s="44"/>
      <c r="P131" s="44"/>
      <c r="Q131" s="44"/>
      <c r="R131" s="44"/>
      <c r="S131" s="44"/>
      <c r="T131" s="44"/>
      <c r="U131" s="44"/>
      <c r="V131" s="44"/>
      <c r="W131" s="44"/>
      <c r="X131" s="44"/>
    </row>
  </sheetData>
  <sheetProtection selectLockedCells="1"/>
  <mergeCells count="613">
    <mergeCell ref="AX3:AY4"/>
    <mergeCell ref="U2:V3"/>
    <mergeCell ref="W2:X3"/>
    <mergeCell ref="AA4:AB4"/>
    <mergeCell ref="Q37:T38"/>
    <mergeCell ref="R39:S40"/>
    <mergeCell ref="T39:T40"/>
    <mergeCell ref="V39:W40"/>
    <mergeCell ref="X39:X40"/>
    <mergeCell ref="Y39:Z40"/>
    <mergeCell ref="AA39:AA40"/>
    <mergeCell ref="AB39:AC40"/>
    <mergeCell ref="AD39:AD40"/>
    <mergeCell ref="AC2:AD3"/>
    <mergeCell ref="AE2:AJ3"/>
    <mergeCell ref="Y4:Z4"/>
    <mergeCell ref="AV1:AW2"/>
    <mergeCell ref="Y5:Z5"/>
    <mergeCell ref="AA5:AB5"/>
    <mergeCell ref="AE5:AF5"/>
    <mergeCell ref="AH5:AI5"/>
    <mergeCell ref="AH4:AI4"/>
    <mergeCell ref="AD1:AG1"/>
    <mergeCell ref="AV3:AW4"/>
    <mergeCell ref="I2:J3"/>
    <mergeCell ref="K2:L3"/>
    <mergeCell ref="M2:N3"/>
    <mergeCell ref="O2:P3"/>
    <mergeCell ref="Q2:R3"/>
    <mergeCell ref="S2:T3"/>
    <mergeCell ref="A1:B1"/>
    <mergeCell ref="D1:F1"/>
    <mergeCell ref="L1:N1"/>
    <mergeCell ref="BM3:BN4"/>
    <mergeCell ref="BO3:BP4"/>
    <mergeCell ref="A4:B4"/>
    <mergeCell ref="C4:D4"/>
    <mergeCell ref="I4:J4"/>
    <mergeCell ref="K4:L4"/>
    <mergeCell ref="M4:N4"/>
    <mergeCell ref="O4:P4"/>
    <mergeCell ref="Q4:R4"/>
    <mergeCell ref="S4:T4"/>
    <mergeCell ref="AZ3:BA4"/>
    <mergeCell ref="BB3:BC4"/>
    <mergeCell ref="BD3:BE4"/>
    <mergeCell ref="BG3:BH4"/>
    <mergeCell ref="BI3:BJ4"/>
    <mergeCell ref="BK3:BL4"/>
    <mergeCell ref="Y2:Z3"/>
    <mergeCell ref="AA2:AB3"/>
    <mergeCell ref="AE4:AF4"/>
    <mergeCell ref="BG1:BH2"/>
    <mergeCell ref="A2:B3"/>
    <mergeCell ref="C2:D3"/>
    <mergeCell ref="E2:F3"/>
    <mergeCell ref="G2:H3"/>
    <mergeCell ref="O5:P5"/>
    <mergeCell ref="Q5:R5"/>
    <mergeCell ref="S5:T5"/>
    <mergeCell ref="BO5:BO6"/>
    <mergeCell ref="BB5:BB6"/>
    <mergeCell ref="BC5:BC6"/>
    <mergeCell ref="BD5:BD6"/>
    <mergeCell ref="Y6:Z6"/>
    <mergeCell ref="AA6:AB6"/>
    <mergeCell ref="AE6:AF6"/>
    <mergeCell ref="AH6:AI6"/>
    <mergeCell ref="AX5:AY6"/>
    <mergeCell ref="BP5:BP6"/>
    <mergeCell ref="A6:B6"/>
    <mergeCell ref="C6:D6"/>
    <mergeCell ref="I6:J6"/>
    <mergeCell ref="K6:L6"/>
    <mergeCell ref="M6:N6"/>
    <mergeCell ref="O6:P6"/>
    <mergeCell ref="Q6:R6"/>
    <mergeCell ref="S6:T6"/>
    <mergeCell ref="BG5:BH6"/>
    <mergeCell ref="BI5:BJ6"/>
    <mergeCell ref="BK5:BK6"/>
    <mergeCell ref="BL5:BL6"/>
    <mergeCell ref="BM5:BM6"/>
    <mergeCell ref="BN5:BN6"/>
    <mergeCell ref="AZ5:AZ6"/>
    <mergeCell ref="BA5:BA6"/>
    <mergeCell ref="BE5:BE6"/>
    <mergeCell ref="AV5:AW6"/>
    <mergeCell ref="A5:B5"/>
    <mergeCell ref="C5:D5"/>
    <mergeCell ref="I5:J5"/>
    <mergeCell ref="K5:L5"/>
    <mergeCell ref="M5:N5"/>
    <mergeCell ref="Q7:R7"/>
    <mergeCell ref="S7:T7"/>
    <mergeCell ref="Y7:Z7"/>
    <mergeCell ref="AA7:AB7"/>
    <mergeCell ref="AE7:AF7"/>
    <mergeCell ref="AH7:AI7"/>
    <mergeCell ref="A7:B7"/>
    <mergeCell ref="C7:D7"/>
    <mergeCell ref="I7:J7"/>
    <mergeCell ref="K7:L7"/>
    <mergeCell ref="M7:N7"/>
    <mergeCell ref="O7:P7"/>
    <mergeCell ref="BB7:BB8"/>
    <mergeCell ref="BC7:BC8"/>
    <mergeCell ref="BD7:BD8"/>
    <mergeCell ref="BE7:BE8"/>
    <mergeCell ref="AV7:AW8"/>
    <mergeCell ref="AX7:AY8"/>
    <mergeCell ref="Y8:Z8"/>
    <mergeCell ref="AA8:AB8"/>
    <mergeCell ref="AE8:AF8"/>
    <mergeCell ref="AH8:AI8"/>
    <mergeCell ref="A9:B9"/>
    <mergeCell ref="C9:D9"/>
    <mergeCell ref="I9:J9"/>
    <mergeCell ref="K9:L9"/>
    <mergeCell ref="M9:N9"/>
    <mergeCell ref="O9:P9"/>
    <mergeCell ref="BO7:BO8"/>
    <mergeCell ref="BP7:BP8"/>
    <mergeCell ref="A8:B8"/>
    <mergeCell ref="C8:D8"/>
    <mergeCell ref="I8:J8"/>
    <mergeCell ref="K8:L8"/>
    <mergeCell ref="M8:N8"/>
    <mergeCell ref="O8:P8"/>
    <mergeCell ref="Q8:R8"/>
    <mergeCell ref="S8:T8"/>
    <mergeCell ref="BG7:BH8"/>
    <mergeCell ref="BI7:BJ8"/>
    <mergeCell ref="BK7:BK8"/>
    <mergeCell ref="BL7:BL8"/>
    <mergeCell ref="BM7:BM8"/>
    <mergeCell ref="BN7:BN8"/>
    <mergeCell ref="AZ7:AZ8"/>
    <mergeCell ref="BA7:BA8"/>
    <mergeCell ref="Y10:Z10"/>
    <mergeCell ref="AA10:AB10"/>
    <mergeCell ref="AE10:AF10"/>
    <mergeCell ref="AH10:AI10"/>
    <mergeCell ref="Q9:R9"/>
    <mergeCell ref="S9:T9"/>
    <mergeCell ref="Y9:Z9"/>
    <mergeCell ref="AA9:AB9"/>
    <mergeCell ref="AE9:AF9"/>
    <mergeCell ref="AH9:AI9"/>
    <mergeCell ref="BO9:BO10"/>
    <mergeCell ref="BP9:BP10"/>
    <mergeCell ref="A10:B10"/>
    <mergeCell ref="C10:D10"/>
    <mergeCell ref="I10:J10"/>
    <mergeCell ref="K10:L10"/>
    <mergeCell ref="M10:N10"/>
    <mergeCell ref="O10:P10"/>
    <mergeCell ref="Q10:R10"/>
    <mergeCell ref="S10:T10"/>
    <mergeCell ref="BG9:BH10"/>
    <mergeCell ref="BI9:BJ10"/>
    <mergeCell ref="BK9:BK10"/>
    <mergeCell ref="BL9:BL10"/>
    <mergeCell ref="BM9:BM10"/>
    <mergeCell ref="BN9:BN10"/>
    <mergeCell ref="AZ9:AZ10"/>
    <mergeCell ref="BA9:BA10"/>
    <mergeCell ref="BB9:BB10"/>
    <mergeCell ref="BC9:BC10"/>
    <mergeCell ref="BD9:BD10"/>
    <mergeCell ref="BE9:BE10"/>
    <mergeCell ref="AV9:AW10"/>
    <mergeCell ref="AX9:AY10"/>
    <mergeCell ref="Q11:R11"/>
    <mergeCell ref="S11:T11"/>
    <mergeCell ref="Y11:Z11"/>
    <mergeCell ref="AA11:AB11"/>
    <mergeCell ref="AE11:AF11"/>
    <mergeCell ref="AH11:AI11"/>
    <mergeCell ref="A11:B11"/>
    <mergeCell ref="C11:D11"/>
    <mergeCell ref="I11:J11"/>
    <mergeCell ref="K11:L11"/>
    <mergeCell ref="M11:N11"/>
    <mergeCell ref="O11:P11"/>
    <mergeCell ref="BB11:BB12"/>
    <mergeCell ref="BC11:BC12"/>
    <mergeCell ref="BD11:BD12"/>
    <mergeCell ref="BE11:BE12"/>
    <mergeCell ref="AV11:AW12"/>
    <mergeCell ref="AX11:AY12"/>
    <mergeCell ref="Y12:Z12"/>
    <mergeCell ref="AA12:AB12"/>
    <mergeCell ref="AE12:AF12"/>
    <mergeCell ref="AH12:AI12"/>
    <mergeCell ref="A13:B13"/>
    <mergeCell ref="C13:D13"/>
    <mergeCell ref="I13:J13"/>
    <mergeCell ref="K13:L13"/>
    <mergeCell ref="M13:N13"/>
    <mergeCell ref="O13:P13"/>
    <mergeCell ref="BO11:BO12"/>
    <mergeCell ref="BP11:BP12"/>
    <mergeCell ref="A12:B12"/>
    <mergeCell ref="C12:D12"/>
    <mergeCell ref="I12:J12"/>
    <mergeCell ref="K12:L12"/>
    <mergeCell ref="M12:N12"/>
    <mergeCell ref="O12:P12"/>
    <mergeCell ref="Q12:R12"/>
    <mergeCell ref="S12:T12"/>
    <mergeCell ref="BG11:BH12"/>
    <mergeCell ref="BI11:BJ12"/>
    <mergeCell ref="BK11:BK12"/>
    <mergeCell ref="BL11:BL12"/>
    <mergeCell ref="BM11:BM12"/>
    <mergeCell ref="BN11:BN12"/>
    <mergeCell ref="AZ11:AZ12"/>
    <mergeCell ref="BA11:BA12"/>
    <mergeCell ref="BA13:BC14"/>
    <mergeCell ref="BD13:BE14"/>
    <mergeCell ref="BG13:BI14"/>
    <mergeCell ref="BJ13:BK14"/>
    <mergeCell ref="BL13:BN14"/>
    <mergeCell ref="BO13:BP14"/>
    <mergeCell ref="AV13:AX14"/>
    <mergeCell ref="AY13:AZ14"/>
    <mergeCell ref="Q14:R14"/>
    <mergeCell ref="S14:T14"/>
    <mergeCell ref="Y14:Z14"/>
    <mergeCell ref="AA14:AB14"/>
    <mergeCell ref="AE14:AF14"/>
    <mergeCell ref="AH14:AI14"/>
    <mergeCell ref="Q13:R13"/>
    <mergeCell ref="S13:T13"/>
    <mergeCell ref="Y13:Z13"/>
    <mergeCell ref="AA13:AB13"/>
    <mergeCell ref="AE13:AF13"/>
    <mergeCell ref="AH13:AI13"/>
    <mergeCell ref="A14:B14"/>
    <mergeCell ref="C14:D14"/>
    <mergeCell ref="I14:J14"/>
    <mergeCell ref="K14:L14"/>
    <mergeCell ref="M14:N14"/>
    <mergeCell ref="O14:P14"/>
    <mergeCell ref="Q15:R15"/>
    <mergeCell ref="S15:T15"/>
    <mergeCell ref="Y15:Z15"/>
    <mergeCell ref="BO15:BP16"/>
    <mergeCell ref="AV15:AX16"/>
    <mergeCell ref="AY15:AZ16"/>
    <mergeCell ref="Q16:R16"/>
    <mergeCell ref="S16:T16"/>
    <mergeCell ref="Y16:Z16"/>
    <mergeCell ref="AA16:AB16"/>
    <mergeCell ref="AA15:AB15"/>
    <mergeCell ref="A15:B15"/>
    <mergeCell ref="C15:D15"/>
    <mergeCell ref="I15:J15"/>
    <mergeCell ref="K15:L15"/>
    <mergeCell ref="M15:N15"/>
    <mergeCell ref="O15:P15"/>
    <mergeCell ref="BA15:BC16"/>
    <mergeCell ref="BD15:BE16"/>
    <mergeCell ref="A16:B16"/>
    <mergeCell ref="C16:D16"/>
    <mergeCell ref="I16:J16"/>
    <mergeCell ref="K16:L16"/>
    <mergeCell ref="M16:N16"/>
    <mergeCell ref="O16:P16"/>
    <mergeCell ref="A17:B17"/>
    <mergeCell ref="C17:D17"/>
    <mergeCell ref="I17:J17"/>
    <mergeCell ref="K17:L17"/>
    <mergeCell ref="M17:N17"/>
    <mergeCell ref="O17:P17"/>
    <mergeCell ref="BG15:BI16"/>
    <mergeCell ref="BJ15:BK16"/>
    <mergeCell ref="BL15:BN16"/>
    <mergeCell ref="BA17:BC18"/>
    <mergeCell ref="BD17:BE18"/>
    <mergeCell ref="BG17:BI18"/>
    <mergeCell ref="BJ17:BK18"/>
    <mergeCell ref="BL17:BN18"/>
    <mergeCell ref="A18:B18"/>
    <mergeCell ref="C18:D18"/>
    <mergeCell ref="I18:J18"/>
    <mergeCell ref="K18:L18"/>
    <mergeCell ref="M18:N18"/>
    <mergeCell ref="O18:P18"/>
    <mergeCell ref="BO19:BP20"/>
    <mergeCell ref="AV19:AX20"/>
    <mergeCell ref="AY19:AZ20"/>
    <mergeCell ref="Q20:R20"/>
    <mergeCell ref="S20:T20"/>
    <mergeCell ref="Y20:Z20"/>
    <mergeCell ref="AA20:AB20"/>
    <mergeCell ref="AA19:AB19"/>
    <mergeCell ref="BO17:BP18"/>
    <mergeCell ref="AV17:AX18"/>
    <mergeCell ref="AY17:AZ18"/>
    <mergeCell ref="Q18:R18"/>
    <mergeCell ref="S18:T18"/>
    <mergeCell ref="Y18:Z18"/>
    <mergeCell ref="AA18:AB18"/>
    <mergeCell ref="Q17:R17"/>
    <mergeCell ref="S17:T17"/>
    <mergeCell ref="Y17:Z17"/>
    <mergeCell ref="AA17:AB17"/>
    <mergeCell ref="M19:N19"/>
    <mergeCell ref="O19:P19"/>
    <mergeCell ref="BA19:BC20"/>
    <mergeCell ref="BD19:BE20"/>
    <mergeCell ref="A20:B20"/>
    <mergeCell ref="C20:D20"/>
    <mergeCell ref="I20:J20"/>
    <mergeCell ref="K20:L20"/>
    <mergeCell ref="M20:N20"/>
    <mergeCell ref="O20:P20"/>
    <mergeCell ref="Q19:R19"/>
    <mergeCell ref="S19:T19"/>
    <mergeCell ref="Y19:Z19"/>
    <mergeCell ref="A21:B21"/>
    <mergeCell ref="C21:D21"/>
    <mergeCell ref="I21:J21"/>
    <mergeCell ref="K21:L21"/>
    <mergeCell ref="M21:N21"/>
    <mergeCell ref="O21:P21"/>
    <mergeCell ref="BG19:BI20"/>
    <mergeCell ref="BJ19:BK20"/>
    <mergeCell ref="BL19:BN20"/>
    <mergeCell ref="BA21:BC22"/>
    <mergeCell ref="BD21:BE22"/>
    <mergeCell ref="BG21:BI22"/>
    <mergeCell ref="BJ21:BK22"/>
    <mergeCell ref="BL21:BN22"/>
    <mergeCell ref="A22:B22"/>
    <mergeCell ref="C22:D22"/>
    <mergeCell ref="I22:J22"/>
    <mergeCell ref="K22:L22"/>
    <mergeCell ref="M22:N22"/>
    <mergeCell ref="O22:P22"/>
    <mergeCell ref="A19:B19"/>
    <mergeCell ref="C19:D19"/>
    <mergeCell ref="I19:J19"/>
    <mergeCell ref="K19:L19"/>
    <mergeCell ref="BO21:BP22"/>
    <mergeCell ref="AV21:AX22"/>
    <mergeCell ref="AY21:AZ22"/>
    <mergeCell ref="Q22:R22"/>
    <mergeCell ref="S22:T22"/>
    <mergeCell ref="Y22:Z22"/>
    <mergeCell ref="AA22:AB22"/>
    <mergeCell ref="Q21:R21"/>
    <mergeCell ref="S21:T21"/>
    <mergeCell ref="Y21:Z21"/>
    <mergeCell ref="AA21:AB21"/>
    <mergeCell ref="A24:B24"/>
    <mergeCell ref="C24:D24"/>
    <mergeCell ref="I24:J24"/>
    <mergeCell ref="K24:L24"/>
    <mergeCell ref="M24:N24"/>
    <mergeCell ref="O24:P24"/>
    <mergeCell ref="BG23:BI24"/>
    <mergeCell ref="Q23:R23"/>
    <mergeCell ref="S23:T23"/>
    <mergeCell ref="Y23:Z23"/>
    <mergeCell ref="A23:B23"/>
    <mergeCell ref="C23:D23"/>
    <mergeCell ref="I23:J23"/>
    <mergeCell ref="K23:L23"/>
    <mergeCell ref="M23:N23"/>
    <mergeCell ref="O23:P23"/>
    <mergeCell ref="BJ23:BK24"/>
    <mergeCell ref="BL23:BN24"/>
    <mergeCell ref="BO23:BP24"/>
    <mergeCell ref="AV23:AX24"/>
    <mergeCell ref="AY23:AZ24"/>
    <mergeCell ref="Q24:R24"/>
    <mergeCell ref="S24:T24"/>
    <mergeCell ref="Y24:Z24"/>
    <mergeCell ref="AA24:AB24"/>
    <mergeCell ref="AA23:AB23"/>
    <mergeCell ref="BA23:BC24"/>
    <mergeCell ref="BD23:BE24"/>
    <mergeCell ref="BD25:BE26"/>
    <mergeCell ref="BG25:BI26"/>
    <mergeCell ref="BJ25:BK26"/>
    <mergeCell ref="BL25:BN26"/>
    <mergeCell ref="BO25:BP26"/>
    <mergeCell ref="AV25:AX26"/>
    <mergeCell ref="AY25:AZ26"/>
    <mergeCell ref="Q26:R26"/>
    <mergeCell ref="S26:T26"/>
    <mergeCell ref="Y26:Z26"/>
    <mergeCell ref="AA26:AB26"/>
    <mergeCell ref="Q25:R25"/>
    <mergeCell ref="S25:T25"/>
    <mergeCell ref="Y25:Z25"/>
    <mergeCell ref="AA25:AB25"/>
    <mergeCell ref="O28:P28"/>
    <mergeCell ref="A27:B27"/>
    <mergeCell ref="C27:D27"/>
    <mergeCell ref="I27:J27"/>
    <mergeCell ref="K27:L27"/>
    <mergeCell ref="M27:N27"/>
    <mergeCell ref="O27:P27"/>
    <mergeCell ref="BA25:BC26"/>
    <mergeCell ref="A25:B25"/>
    <mergeCell ref="C25:D25"/>
    <mergeCell ref="I25:J25"/>
    <mergeCell ref="K25:L25"/>
    <mergeCell ref="M25:N25"/>
    <mergeCell ref="O25:P25"/>
    <mergeCell ref="Q28:R28"/>
    <mergeCell ref="S28:T28"/>
    <mergeCell ref="Y28:Z28"/>
    <mergeCell ref="Q29:R29"/>
    <mergeCell ref="S29:T29"/>
    <mergeCell ref="Y29:Z29"/>
    <mergeCell ref="AA28:AB28"/>
    <mergeCell ref="BM29:BN30"/>
    <mergeCell ref="A26:B26"/>
    <mergeCell ref="C26:D26"/>
    <mergeCell ref="I26:J26"/>
    <mergeCell ref="K26:L26"/>
    <mergeCell ref="M26:N26"/>
    <mergeCell ref="O26:P26"/>
    <mergeCell ref="AV27:AW28"/>
    <mergeCell ref="BG27:BH28"/>
    <mergeCell ref="Q27:R27"/>
    <mergeCell ref="S27:T27"/>
    <mergeCell ref="Y27:Z27"/>
    <mergeCell ref="AA27:AB27"/>
    <mergeCell ref="A28:B28"/>
    <mergeCell ref="C28:D28"/>
    <mergeCell ref="I28:J28"/>
    <mergeCell ref="K28:L28"/>
    <mergeCell ref="Y30:Z30"/>
    <mergeCell ref="AA30:AB30"/>
    <mergeCell ref="M28:N28"/>
    <mergeCell ref="BO29:BP30"/>
    <mergeCell ref="A30:B30"/>
    <mergeCell ref="C30:D30"/>
    <mergeCell ref="I30:J30"/>
    <mergeCell ref="K30:L30"/>
    <mergeCell ref="M30:N30"/>
    <mergeCell ref="O30:P30"/>
    <mergeCell ref="Q30:R30"/>
    <mergeCell ref="S30:T30"/>
    <mergeCell ref="AZ29:BA30"/>
    <mergeCell ref="BB29:BC30"/>
    <mergeCell ref="BD29:BE30"/>
    <mergeCell ref="BG29:BH30"/>
    <mergeCell ref="BI29:BJ30"/>
    <mergeCell ref="BK29:BL30"/>
    <mergeCell ref="A29:B29"/>
    <mergeCell ref="C29:D29"/>
    <mergeCell ref="I29:J29"/>
    <mergeCell ref="K29:L29"/>
    <mergeCell ref="M29:N29"/>
    <mergeCell ref="AV29:AW30"/>
    <mergeCell ref="AX29:AY30"/>
    <mergeCell ref="O29:P29"/>
    <mergeCell ref="AA29:AB29"/>
    <mergeCell ref="M31:N31"/>
    <mergeCell ref="Y31:Z31"/>
    <mergeCell ref="BK31:BK32"/>
    <mergeCell ref="BL31:BL32"/>
    <mergeCell ref="BM31:BM32"/>
    <mergeCell ref="A31:B31"/>
    <mergeCell ref="C31:D31"/>
    <mergeCell ref="E31:F31"/>
    <mergeCell ref="G31:H31"/>
    <mergeCell ref="I31:J31"/>
    <mergeCell ref="K31:L31"/>
    <mergeCell ref="AV31:AW32"/>
    <mergeCell ref="AV33:AW34"/>
    <mergeCell ref="AX33:AY34"/>
    <mergeCell ref="AZ33:AZ34"/>
    <mergeCell ref="BA33:BA34"/>
    <mergeCell ref="BB33:BB34"/>
    <mergeCell ref="BC33:BC34"/>
    <mergeCell ref="BN31:BN32"/>
    <mergeCell ref="BO31:BO32"/>
    <mergeCell ref="BP31:BP32"/>
    <mergeCell ref="BB31:BB32"/>
    <mergeCell ref="BC31:BC32"/>
    <mergeCell ref="BD31:BD32"/>
    <mergeCell ref="BE31:BE32"/>
    <mergeCell ref="BG31:BH32"/>
    <mergeCell ref="BI31:BJ32"/>
    <mergeCell ref="AX31:AY32"/>
    <mergeCell ref="BO33:BO34"/>
    <mergeCell ref="AZ31:AZ32"/>
    <mergeCell ref="BA31:BA32"/>
    <mergeCell ref="BM35:BM36"/>
    <mergeCell ref="BN35:BN36"/>
    <mergeCell ref="BO35:BO36"/>
    <mergeCell ref="BP33:BP34"/>
    <mergeCell ref="BD33:BD34"/>
    <mergeCell ref="BE33:BE34"/>
    <mergeCell ref="BG33:BH34"/>
    <mergeCell ref="BI33:BJ34"/>
    <mergeCell ref="BK33:BK34"/>
    <mergeCell ref="BL33:BL34"/>
    <mergeCell ref="B36:E37"/>
    <mergeCell ref="B38:B39"/>
    <mergeCell ref="C38:I39"/>
    <mergeCell ref="J38:K39"/>
    <mergeCell ref="L37:N37"/>
    <mergeCell ref="L38:M39"/>
    <mergeCell ref="N38:N39"/>
    <mergeCell ref="BP35:BP36"/>
    <mergeCell ref="BC35:BC36"/>
    <mergeCell ref="BD35:BD36"/>
    <mergeCell ref="BE35:BE36"/>
    <mergeCell ref="BG35:BH36"/>
    <mergeCell ref="BI35:BJ36"/>
    <mergeCell ref="BK35:BK36"/>
    <mergeCell ref="AV35:AW36"/>
    <mergeCell ref="AX35:AY36"/>
    <mergeCell ref="AZ35:AZ36"/>
    <mergeCell ref="BA35:BA36"/>
    <mergeCell ref="BB35:BB36"/>
    <mergeCell ref="A34:G35"/>
    <mergeCell ref="H34:U35"/>
    <mergeCell ref="BL35:BL36"/>
    <mergeCell ref="BM33:BM34"/>
    <mergeCell ref="BN33:BN34"/>
    <mergeCell ref="BA37:BA38"/>
    <mergeCell ref="BB37:BB38"/>
    <mergeCell ref="BC37:BC38"/>
    <mergeCell ref="BD37:BD38"/>
    <mergeCell ref="BE37:BE38"/>
    <mergeCell ref="BG37:BH38"/>
    <mergeCell ref="AV37:AW38"/>
    <mergeCell ref="AX37:AY38"/>
    <mergeCell ref="AZ37:AZ38"/>
    <mergeCell ref="BD39:BE40"/>
    <mergeCell ref="BG39:BI40"/>
    <mergeCell ref="BP37:BP38"/>
    <mergeCell ref="BI37:BJ38"/>
    <mergeCell ref="BK37:BK38"/>
    <mergeCell ref="BL37:BL38"/>
    <mergeCell ref="BM37:BM38"/>
    <mergeCell ref="BN37:BN38"/>
    <mergeCell ref="BO37:BO38"/>
    <mergeCell ref="BO41:BP42"/>
    <mergeCell ref="AV41:AX42"/>
    <mergeCell ref="AY41:AZ42"/>
    <mergeCell ref="BA41:BC42"/>
    <mergeCell ref="BD41:BE42"/>
    <mergeCell ref="BL43:BN44"/>
    <mergeCell ref="BO43:BP44"/>
    <mergeCell ref="BG43:BI44"/>
    <mergeCell ref="B40:B41"/>
    <mergeCell ref="C40:I41"/>
    <mergeCell ref="J40:K41"/>
    <mergeCell ref="B42:B43"/>
    <mergeCell ref="C42:I43"/>
    <mergeCell ref="J42:K43"/>
    <mergeCell ref="L40:M41"/>
    <mergeCell ref="N40:N41"/>
    <mergeCell ref="L42:M43"/>
    <mergeCell ref="BJ39:BK40"/>
    <mergeCell ref="BL39:BN40"/>
    <mergeCell ref="BO39:BP40"/>
    <mergeCell ref="AV39:AX40"/>
    <mergeCell ref="AY39:AZ40"/>
    <mergeCell ref="BA39:BC40"/>
    <mergeCell ref="BG41:BI42"/>
    <mergeCell ref="AV43:AX44"/>
    <mergeCell ref="AY43:AZ44"/>
    <mergeCell ref="BA43:BC44"/>
    <mergeCell ref="BD43:BE44"/>
    <mergeCell ref="N42:N43"/>
    <mergeCell ref="R42:AD43"/>
    <mergeCell ref="BJ45:BK46"/>
    <mergeCell ref="BL45:BN46"/>
    <mergeCell ref="BJ43:BK44"/>
    <mergeCell ref="BJ41:BK42"/>
    <mergeCell ref="BL41:BN42"/>
    <mergeCell ref="BO45:BP46"/>
    <mergeCell ref="AV45:AX46"/>
    <mergeCell ref="AY45:AZ46"/>
    <mergeCell ref="BA45:BC46"/>
    <mergeCell ref="BD45:BE46"/>
    <mergeCell ref="BA47:BC48"/>
    <mergeCell ref="BD47:BE48"/>
    <mergeCell ref="BG47:BI48"/>
    <mergeCell ref="BJ47:BK48"/>
    <mergeCell ref="BL47:BN48"/>
    <mergeCell ref="BO47:BP48"/>
    <mergeCell ref="AV47:AX48"/>
    <mergeCell ref="AY47:AZ48"/>
    <mergeCell ref="BG45:BI46"/>
    <mergeCell ref="BA49:BC50"/>
    <mergeCell ref="BD49:BE50"/>
    <mergeCell ref="BG49:BI50"/>
    <mergeCell ref="BJ49:BK50"/>
    <mergeCell ref="BL49:BN50"/>
    <mergeCell ref="BO49:BP50"/>
    <mergeCell ref="AV49:AX50"/>
    <mergeCell ref="AY49:AZ50"/>
    <mergeCell ref="BA51:BC52"/>
    <mergeCell ref="BD51:BE52"/>
    <mergeCell ref="BG51:BI52"/>
    <mergeCell ref="BJ51:BK52"/>
    <mergeCell ref="BL51:BN52"/>
    <mergeCell ref="BO51:BP52"/>
    <mergeCell ref="AV51:AX52"/>
    <mergeCell ref="AY51:AZ52"/>
  </mergeCells>
  <phoneticPr fontId="2"/>
  <dataValidations count="3">
    <dataValidation imeMode="off" allowBlank="1" showInputMessage="1" showErrorMessage="1" sqref="E4:H30 U4:X30" xr:uid="{3FB866CB-C078-4CE0-8113-D3D3FD5E1EF7}"/>
    <dataValidation type="list" allowBlank="1" showInputMessage="1" showErrorMessage="1" sqref="T51:T52 AK51:AK52 B51:B52 H51:H52 N51:N52 Z51:Z52" xr:uid="{0FA19224-52EF-4137-9D20-CE0A759AB823}">
      <formula1>$D$98:$D$109</formula1>
    </dataValidation>
    <dataValidation type="list" allowBlank="1" showInputMessage="1" showErrorMessage="1" sqref="AM34:AM52 AB51:AB52 K51:K52 W51:W52" xr:uid="{3B452810-9A07-4E16-BEF4-C739A4104060}">
      <formula1>$E$98:$E$128</formula1>
    </dataValidation>
  </dataValidations>
  <pageMargins left="0.7" right="0.7" top="0.75" bottom="0.75" header="0.3" footer="0.3"/>
  <pageSetup paperSize="9" scale="47" orientation="landscape" horizontalDpi="4294967292" verticalDpi="4294967292" copies="3" r:id="rId1"/>
  <rowBreaks count="1" manualBreakCount="1">
    <brk id="52" max="16383" man="1"/>
  </rowBreaks>
  <colBreaks count="1" manualBreakCount="1">
    <brk id="46"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91725-E4BE-4117-9549-1D0ABFBC289C}">
  <sheetPr>
    <tabColor theme="3" tint="0.59999389629810485"/>
    <pageSetUpPr fitToPage="1"/>
  </sheetPr>
  <dimension ref="A1:BQ131"/>
  <sheetViews>
    <sheetView topLeftCell="B16" zoomScale="115" zoomScaleNormal="115" workbookViewId="0">
      <selection activeCell="L44" sqref="L44"/>
    </sheetView>
  </sheetViews>
  <sheetFormatPr defaultColWidth="13" defaultRowHeight="14.4"/>
  <cols>
    <col min="1" max="47" width="3.296875" style="21" customWidth="1"/>
    <col min="48" max="56" width="4.796875" style="21" customWidth="1"/>
    <col min="57" max="57" width="5.796875" style="21" customWidth="1"/>
    <col min="58" max="58" width="2.296875" style="31" customWidth="1"/>
    <col min="59" max="67" width="4.796875" style="21" customWidth="1"/>
    <col min="68" max="68" width="5.69921875" style="21" customWidth="1"/>
    <col min="69" max="16384" width="13" style="21"/>
  </cols>
  <sheetData>
    <row r="1" spans="1:68" ht="12" customHeight="1">
      <c r="A1" s="383">
        <f ca="1">EOMONTH(A4,-1)+1</f>
        <v>44409</v>
      </c>
      <c r="B1" s="384"/>
      <c r="C1" s="1" t="s">
        <v>0</v>
      </c>
      <c r="D1" s="385">
        <f ca="1">L1/C31</f>
        <v>6.3076923076923075</v>
      </c>
      <c r="E1" s="385"/>
      <c r="F1" s="386"/>
      <c r="G1" s="52" t="s">
        <v>57</v>
      </c>
      <c r="H1" s="53"/>
      <c r="I1" s="53"/>
      <c r="J1" s="54"/>
      <c r="K1" s="49"/>
      <c r="L1" s="387">
        <f ca="1">VLOOKUP(A1,支援効果集計!$E$4:$F$15,2,FALSE)</f>
        <v>164</v>
      </c>
      <c r="M1" s="387"/>
      <c r="N1" s="388"/>
      <c r="O1" s="50" t="s">
        <v>56</v>
      </c>
      <c r="P1" s="51"/>
      <c r="Q1" s="51"/>
      <c r="R1" s="55"/>
      <c r="S1" s="48"/>
      <c r="T1" s="56"/>
      <c r="U1" s="2"/>
      <c r="V1" s="2"/>
      <c r="W1" s="2"/>
      <c r="X1" s="2"/>
      <c r="Y1" s="2"/>
      <c r="Z1" s="4"/>
      <c r="AA1" s="5" t="s">
        <v>1</v>
      </c>
      <c r="AB1" s="58" t="s">
        <v>61</v>
      </c>
      <c r="AC1" s="5"/>
      <c r="AD1" s="441" t="str">
        <f>RIGHT(支援効果集計!B2,1)</f>
        <v>6</v>
      </c>
      <c r="AE1" s="441"/>
      <c r="AF1" s="441"/>
      <c r="AG1" s="441"/>
      <c r="AH1" s="11" t="s">
        <v>2</v>
      </c>
      <c r="AI1" s="3"/>
      <c r="AJ1" s="2"/>
      <c r="AK1" s="75"/>
      <c r="AL1" s="76"/>
      <c r="AM1" s="75"/>
      <c r="AN1" s="76"/>
      <c r="AO1" s="75"/>
      <c r="AP1" s="76"/>
      <c r="AQ1" s="75"/>
      <c r="AR1" s="76"/>
      <c r="AS1" s="75"/>
      <c r="AT1" s="76"/>
      <c r="AU1" s="18"/>
      <c r="AV1" s="438" t="s">
        <v>46</v>
      </c>
      <c r="AW1" s="439"/>
      <c r="AX1" s="19"/>
      <c r="AY1" s="18"/>
      <c r="AZ1" s="18"/>
      <c r="BA1" s="18"/>
      <c r="BB1" s="18"/>
      <c r="BC1" s="18"/>
      <c r="BD1" s="18"/>
      <c r="BE1" s="18"/>
      <c r="BF1" s="20"/>
      <c r="BG1" s="438" t="s">
        <v>47</v>
      </c>
      <c r="BH1" s="439"/>
      <c r="BI1" s="18"/>
      <c r="BJ1" s="18"/>
      <c r="BK1" s="18"/>
      <c r="BL1" s="18"/>
      <c r="BM1" s="18"/>
      <c r="BN1" s="18"/>
      <c r="BO1" s="18"/>
      <c r="BP1" s="18"/>
    </row>
    <row r="2" spans="1:68" ht="12" customHeight="1" thickBot="1">
      <c r="A2" s="413" t="s">
        <v>3</v>
      </c>
      <c r="B2" s="414"/>
      <c r="C2" s="404" t="s">
        <v>4</v>
      </c>
      <c r="D2" s="404"/>
      <c r="E2" s="394" t="s">
        <v>5</v>
      </c>
      <c r="F2" s="404"/>
      <c r="G2" s="404" t="s">
        <v>6</v>
      </c>
      <c r="H2" s="404"/>
      <c r="I2" s="404" t="s">
        <v>7</v>
      </c>
      <c r="J2" s="404"/>
      <c r="K2" s="404" t="s">
        <v>8</v>
      </c>
      <c r="L2" s="404"/>
      <c r="M2" s="404" t="s">
        <v>9</v>
      </c>
      <c r="N2" s="404"/>
      <c r="O2" s="404" t="s">
        <v>10</v>
      </c>
      <c r="P2" s="404"/>
      <c r="Q2" s="404" t="s">
        <v>11</v>
      </c>
      <c r="R2" s="404"/>
      <c r="S2" s="404" t="s">
        <v>23</v>
      </c>
      <c r="T2" s="405"/>
      <c r="U2" s="394" t="s">
        <v>12</v>
      </c>
      <c r="V2" s="395"/>
      <c r="W2" s="396" t="s">
        <v>63</v>
      </c>
      <c r="X2" s="397"/>
      <c r="Y2" s="400" t="s">
        <v>77</v>
      </c>
      <c r="Z2" s="401"/>
      <c r="AA2" s="371" t="s">
        <v>13</v>
      </c>
      <c r="AB2" s="372"/>
      <c r="AC2" s="451" t="s">
        <v>79</v>
      </c>
      <c r="AD2" s="401"/>
      <c r="AE2" s="432" t="s">
        <v>78</v>
      </c>
      <c r="AF2" s="433"/>
      <c r="AG2" s="433"/>
      <c r="AH2" s="433"/>
      <c r="AI2" s="433"/>
      <c r="AJ2" s="434"/>
      <c r="AK2" s="81"/>
      <c r="AL2" s="81"/>
      <c r="AM2" s="202"/>
      <c r="AN2" s="202"/>
      <c r="AO2" s="202"/>
      <c r="AP2" s="202"/>
      <c r="AQ2" s="202"/>
      <c r="AR2" s="202"/>
      <c r="AS2" s="202"/>
      <c r="AT2" s="202"/>
      <c r="AU2" s="18"/>
      <c r="AV2" s="440"/>
      <c r="AW2" s="440"/>
      <c r="AX2" s="22"/>
      <c r="AY2" s="18"/>
      <c r="AZ2" s="18"/>
      <c r="BA2" s="18"/>
      <c r="BB2" s="18"/>
      <c r="BC2" s="18"/>
      <c r="BD2" s="18"/>
      <c r="BE2" s="18"/>
      <c r="BF2" s="20"/>
      <c r="BG2" s="440"/>
      <c r="BH2" s="440"/>
      <c r="BI2" s="23"/>
      <c r="BJ2" s="18"/>
      <c r="BK2" s="18"/>
      <c r="BL2" s="18"/>
      <c r="BM2" s="18"/>
      <c r="BN2" s="18"/>
      <c r="BO2" s="18"/>
      <c r="BP2" s="18"/>
    </row>
    <row r="3" spans="1:68" ht="12" customHeight="1">
      <c r="A3" s="413"/>
      <c r="B3" s="414"/>
      <c r="C3" s="404"/>
      <c r="D3" s="404"/>
      <c r="E3" s="394"/>
      <c r="F3" s="404"/>
      <c r="G3" s="404"/>
      <c r="H3" s="404"/>
      <c r="I3" s="404"/>
      <c r="J3" s="404"/>
      <c r="K3" s="404"/>
      <c r="L3" s="404"/>
      <c r="M3" s="404"/>
      <c r="N3" s="404"/>
      <c r="O3" s="404"/>
      <c r="P3" s="404"/>
      <c r="Q3" s="404"/>
      <c r="R3" s="404"/>
      <c r="S3" s="404"/>
      <c r="T3" s="405"/>
      <c r="U3" s="394"/>
      <c r="V3" s="395"/>
      <c r="W3" s="398"/>
      <c r="X3" s="399"/>
      <c r="Y3" s="402"/>
      <c r="Z3" s="403"/>
      <c r="AA3" s="373"/>
      <c r="AB3" s="374"/>
      <c r="AC3" s="402"/>
      <c r="AD3" s="403"/>
      <c r="AE3" s="435"/>
      <c r="AF3" s="436"/>
      <c r="AG3" s="436"/>
      <c r="AH3" s="436"/>
      <c r="AI3" s="436"/>
      <c r="AJ3" s="437"/>
      <c r="AK3" s="81"/>
      <c r="AL3" s="81"/>
      <c r="AM3" s="202"/>
      <c r="AN3" s="202"/>
      <c r="AO3" s="202"/>
      <c r="AP3" s="202"/>
      <c r="AQ3" s="202"/>
      <c r="AR3" s="202"/>
      <c r="AS3" s="202"/>
      <c r="AT3" s="202"/>
      <c r="AU3" s="12"/>
      <c r="AV3" s="429" t="s">
        <v>28</v>
      </c>
      <c r="AW3" s="418"/>
      <c r="AX3" s="418">
        <f ca="1">AY13*AY21</f>
        <v>164</v>
      </c>
      <c r="AY3" s="419"/>
      <c r="AZ3" s="421" t="s">
        <v>29</v>
      </c>
      <c r="BA3" s="422"/>
      <c r="BB3" s="425" t="s">
        <v>30</v>
      </c>
      <c r="BC3" s="422"/>
      <c r="BD3" s="425" t="s">
        <v>31</v>
      </c>
      <c r="BE3" s="427"/>
      <c r="BF3" s="24"/>
      <c r="BG3" s="429" t="s">
        <v>28</v>
      </c>
      <c r="BH3" s="418"/>
      <c r="BI3" s="418">
        <f ca="1">BJ13*BJ21</f>
        <v>164</v>
      </c>
      <c r="BJ3" s="419"/>
      <c r="BK3" s="421" t="s">
        <v>29</v>
      </c>
      <c r="BL3" s="422"/>
      <c r="BM3" s="425" t="s">
        <v>30</v>
      </c>
      <c r="BN3" s="422"/>
      <c r="BO3" s="425" t="s">
        <v>31</v>
      </c>
      <c r="BP3" s="427"/>
    </row>
    <row r="4" spans="1:68" ht="12" customHeight="1">
      <c r="A4" s="406" cm="1">
        <f t="array" aca="1" ref="A4" ca="1">INDIRECT("'期'!"&amp;$A$32&amp;ROW())</f>
        <v>44410</v>
      </c>
      <c r="B4" s="407"/>
      <c r="C4" s="391">
        <f ca="1">IF(A4="","",1)</f>
        <v>1</v>
      </c>
      <c r="D4" s="408"/>
      <c r="E4" s="62">
        <v>0</v>
      </c>
      <c r="F4" s="63">
        <v>1</v>
      </c>
      <c r="G4" s="62">
        <v>0</v>
      </c>
      <c r="H4" s="63">
        <v>1</v>
      </c>
      <c r="I4" s="409">
        <f>IFERROR(Q4/O4,"")</f>
        <v>1</v>
      </c>
      <c r="J4" s="410"/>
      <c r="K4" s="411">
        <f ca="1">IFERROR(O4/C4,"")</f>
        <v>1</v>
      </c>
      <c r="L4" s="411"/>
      <c r="M4" s="412">
        <f ca="1">IFERROR(Q4/C4,"")</f>
        <v>1</v>
      </c>
      <c r="N4" s="412"/>
      <c r="O4" s="389">
        <f>E4+F4</f>
        <v>1</v>
      </c>
      <c r="P4" s="390"/>
      <c r="Q4" s="391">
        <f>H4+G4</f>
        <v>1</v>
      </c>
      <c r="R4" s="391"/>
      <c r="S4" s="392">
        <f ca="1">L1-Q4</f>
        <v>163</v>
      </c>
      <c r="T4" s="393"/>
      <c r="U4" s="122"/>
      <c r="V4" s="123"/>
      <c r="W4" s="129">
        <v>0</v>
      </c>
      <c r="X4" s="130">
        <v>2</v>
      </c>
      <c r="Y4" s="364" t="s">
        <v>164</v>
      </c>
      <c r="Z4" s="365"/>
      <c r="AA4" s="430" t="s">
        <v>163</v>
      </c>
      <c r="AB4" s="431"/>
      <c r="AC4" s="194"/>
      <c r="AD4" s="68" t="s">
        <v>170</v>
      </c>
      <c r="AE4" s="442" t="s">
        <v>14</v>
      </c>
      <c r="AF4" s="443"/>
      <c r="AG4" s="79" t="s">
        <v>15</v>
      </c>
      <c r="AH4" s="442" t="s">
        <v>14</v>
      </c>
      <c r="AI4" s="443"/>
      <c r="AJ4" s="79" t="s">
        <v>15</v>
      </c>
      <c r="AK4" s="80"/>
      <c r="AL4" s="80"/>
      <c r="AM4" s="201"/>
      <c r="AN4" s="201"/>
      <c r="AO4" s="201"/>
      <c r="AP4" s="201"/>
      <c r="AQ4" s="201"/>
      <c r="AR4" s="201"/>
      <c r="AS4" s="201"/>
      <c r="AT4" s="201"/>
      <c r="AU4" s="13"/>
      <c r="AV4" s="366"/>
      <c r="AW4" s="367"/>
      <c r="AX4" s="367"/>
      <c r="AY4" s="420"/>
      <c r="AZ4" s="423"/>
      <c r="BA4" s="424"/>
      <c r="BB4" s="426"/>
      <c r="BC4" s="424"/>
      <c r="BD4" s="426"/>
      <c r="BE4" s="428"/>
      <c r="BF4" s="25"/>
      <c r="BG4" s="366"/>
      <c r="BH4" s="367"/>
      <c r="BI4" s="367"/>
      <c r="BJ4" s="420"/>
      <c r="BK4" s="423"/>
      <c r="BL4" s="424"/>
      <c r="BM4" s="426"/>
      <c r="BN4" s="424"/>
      <c r="BO4" s="426"/>
      <c r="BP4" s="428"/>
    </row>
    <row r="5" spans="1:68" ht="12" customHeight="1">
      <c r="A5" s="453" cm="1">
        <f t="array" aca="1" ref="A5" ca="1">INDIRECT("'期'!"&amp;$A$32&amp;ROW())</f>
        <v>44411</v>
      </c>
      <c r="B5" s="454"/>
      <c r="C5" s="455">
        <f ca="1">IF(A5="","",C4+1)</f>
        <v>2</v>
      </c>
      <c r="D5" s="456"/>
      <c r="E5" s="64">
        <v>0</v>
      </c>
      <c r="F5" s="65">
        <v>1</v>
      </c>
      <c r="G5" s="64">
        <v>0</v>
      </c>
      <c r="H5" s="65">
        <v>1</v>
      </c>
      <c r="I5" s="457">
        <f t="shared" ref="I5:I30" si="0">IFERROR(Q5/O5,"")</f>
        <v>1</v>
      </c>
      <c r="J5" s="457"/>
      <c r="K5" s="412">
        <f t="shared" ref="K5:K30" ca="1" si="1">IFERROR(O5/C5,"")</f>
        <v>1</v>
      </c>
      <c r="L5" s="412"/>
      <c r="M5" s="412">
        <f t="shared" ref="M5:M30" ca="1" si="2">IFERROR(Q5/C5,"")</f>
        <v>1</v>
      </c>
      <c r="N5" s="412"/>
      <c r="O5" s="458">
        <f>O4+E5+F5</f>
        <v>2</v>
      </c>
      <c r="P5" s="459"/>
      <c r="Q5" s="458">
        <f>Q4+H5+G5</f>
        <v>2</v>
      </c>
      <c r="R5" s="459"/>
      <c r="S5" s="455">
        <f ca="1">$L$1-Q5</f>
        <v>162</v>
      </c>
      <c r="T5" s="458"/>
      <c r="U5" s="124"/>
      <c r="V5" s="125"/>
      <c r="W5" s="131">
        <v>0</v>
      </c>
      <c r="X5" s="132">
        <v>3</v>
      </c>
      <c r="Y5" s="379" t="s">
        <v>169</v>
      </c>
      <c r="Z5" s="380"/>
      <c r="AA5" s="381" t="s">
        <v>170</v>
      </c>
      <c r="AB5" s="382"/>
      <c r="AC5" s="195"/>
      <c r="AD5" s="69" t="s">
        <v>163</v>
      </c>
      <c r="AE5" s="377"/>
      <c r="AF5" s="378"/>
      <c r="AG5" s="197"/>
      <c r="AH5" s="377"/>
      <c r="AI5" s="378"/>
      <c r="AJ5" s="197"/>
      <c r="AK5" s="80"/>
      <c r="AL5" s="80"/>
      <c r="AM5" s="201"/>
      <c r="AN5" s="201"/>
      <c r="AO5" s="201"/>
      <c r="AP5" s="201"/>
      <c r="AQ5" s="201"/>
      <c r="AR5" s="201"/>
      <c r="AS5" s="201"/>
      <c r="AT5" s="201"/>
      <c r="AU5" s="13"/>
      <c r="AV5" s="366" t="s">
        <v>32</v>
      </c>
      <c r="AW5" s="367"/>
      <c r="AX5" s="447">
        <f>SUM(G4:H11)</f>
        <v>10</v>
      </c>
      <c r="AY5" s="448"/>
      <c r="AZ5" s="366" t="s">
        <v>51</v>
      </c>
      <c r="BA5" s="452">
        <f>AVERAGE(G4:H11)*2</f>
        <v>1.25</v>
      </c>
      <c r="BB5" s="367" t="s">
        <v>51</v>
      </c>
      <c r="BC5" s="415">
        <f>AVERAGE(I4:J11)</f>
        <v>1</v>
      </c>
      <c r="BD5" s="367" t="s">
        <v>51</v>
      </c>
      <c r="BE5" s="417">
        <f>SUM(U4:V11)/AX5</f>
        <v>0</v>
      </c>
      <c r="BF5" s="25"/>
      <c r="BG5" s="366" t="s">
        <v>32</v>
      </c>
      <c r="BH5" s="367"/>
      <c r="BI5" s="447">
        <f>SUM(G12:H17)</f>
        <v>13</v>
      </c>
      <c r="BJ5" s="448"/>
      <c r="BK5" s="366" t="s">
        <v>51</v>
      </c>
      <c r="BL5" s="445">
        <f>BA5</f>
        <v>1.25</v>
      </c>
      <c r="BM5" s="367" t="s">
        <v>51</v>
      </c>
      <c r="BN5" s="446">
        <f>BC5</f>
        <v>1</v>
      </c>
      <c r="BO5" s="367" t="s">
        <v>51</v>
      </c>
      <c r="BP5" s="444">
        <f>BE5</f>
        <v>0</v>
      </c>
    </row>
    <row r="6" spans="1:68" ht="12" customHeight="1">
      <c r="A6" s="453" cm="1">
        <f t="array" aca="1" ref="A6" ca="1">INDIRECT("'期'!"&amp;$A$32&amp;ROW())</f>
        <v>44412</v>
      </c>
      <c r="B6" s="454"/>
      <c r="C6" s="455">
        <f t="shared" ref="C6:C30" ca="1" si="3">IF(A6="","",C5+1)</f>
        <v>3</v>
      </c>
      <c r="D6" s="456"/>
      <c r="E6" s="64">
        <v>0</v>
      </c>
      <c r="F6" s="65">
        <v>1</v>
      </c>
      <c r="G6" s="64">
        <v>0</v>
      </c>
      <c r="H6" s="65">
        <v>1</v>
      </c>
      <c r="I6" s="457">
        <f t="shared" si="0"/>
        <v>1</v>
      </c>
      <c r="J6" s="457"/>
      <c r="K6" s="412">
        <f t="shared" ca="1" si="1"/>
        <v>1</v>
      </c>
      <c r="L6" s="412"/>
      <c r="M6" s="412">
        <f t="shared" ca="1" si="2"/>
        <v>1</v>
      </c>
      <c r="N6" s="412"/>
      <c r="O6" s="458">
        <f t="shared" ref="O6:O30" si="4">O5+E6+F6</f>
        <v>3</v>
      </c>
      <c r="P6" s="459"/>
      <c r="Q6" s="458">
        <f t="shared" ref="Q6:Q30" si="5">Q5+H6+G6</f>
        <v>3</v>
      </c>
      <c r="R6" s="459"/>
      <c r="S6" s="455">
        <f t="shared" ref="S6:S30" ca="1" si="6">$L$1-Q6</f>
        <v>161</v>
      </c>
      <c r="T6" s="458"/>
      <c r="U6" s="124"/>
      <c r="V6" s="125"/>
      <c r="W6" s="131">
        <v>0</v>
      </c>
      <c r="X6" s="132">
        <v>3</v>
      </c>
      <c r="Y6" s="379" t="s">
        <v>170</v>
      </c>
      <c r="Z6" s="380"/>
      <c r="AA6" s="381" t="s">
        <v>164</v>
      </c>
      <c r="AB6" s="382"/>
      <c r="AC6" s="195"/>
      <c r="AD6" s="69" t="s">
        <v>165</v>
      </c>
      <c r="AE6" s="375"/>
      <c r="AF6" s="376"/>
      <c r="AG6" s="198"/>
      <c r="AH6" s="375"/>
      <c r="AI6" s="376"/>
      <c r="AJ6" s="198"/>
      <c r="AK6" s="80"/>
      <c r="AL6" s="80"/>
      <c r="AM6" s="201"/>
      <c r="AN6" s="201"/>
      <c r="AO6" s="201"/>
      <c r="AP6" s="201"/>
      <c r="AQ6" s="201"/>
      <c r="AR6" s="201"/>
      <c r="AS6" s="201"/>
      <c r="AT6" s="201"/>
      <c r="AU6" s="13"/>
      <c r="AV6" s="366"/>
      <c r="AW6" s="367"/>
      <c r="AX6" s="449"/>
      <c r="AY6" s="450"/>
      <c r="AZ6" s="366"/>
      <c r="BA6" s="452"/>
      <c r="BB6" s="367"/>
      <c r="BC6" s="416"/>
      <c r="BD6" s="367"/>
      <c r="BE6" s="417"/>
      <c r="BF6" s="25"/>
      <c r="BG6" s="366"/>
      <c r="BH6" s="367"/>
      <c r="BI6" s="449"/>
      <c r="BJ6" s="450"/>
      <c r="BK6" s="366"/>
      <c r="BL6" s="445"/>
      <c r="BM6" s="367"/>
      <c r="BN6" s="446"/>
      <c r="BO6" s="367"/>
      <c r="BP6" s="444"/>
    </row>
    <row r="7" spans="1:68" ht="12" customHeight="1">
      <c r="A7" s="453" cm="1">
        <f t="array" aca="1" ref="A7" ca="1">INDIRECT("'期'!"&amp;$A$32&amp;ROW())</f>
        <v>44413</v>
      </c>
      <c r="B7" s="454"/>
      <c r="C7" s="455">
        <f t="shared" ca="1" si="3"/>
        <v>4</v>
      </c>
      <c r="D7" s="456"/>
      <c r="E7" s="64">
        <v>0</v>
      </c>
      <c r="F7" s="65">
        <v>2</v>
      </c>
      <c r="G7" s="64">
        <v>0</v>
      </c>
      <c r="H7" s="65">
        <v>2</v>
      </c>
      <c r="I7" s="457">
        <f t="shared" si="0"/>
        <v>1</v>
      </c>
      <c r="J7" s="457"/>
      <c r="K7" s="412">
        <f t="shared" ca="1" si="1"/>
        <v>1.25</v>
      </c>
      <c r="L7" s="412"/>
      <c r="M7" s="412">
        <f t="shared" ca="1" si="2"/>
        <v>1.25</v>
      </c>
      <c r="N7" s="412"/>
      <c r="O7" s="458">
        <f t="shared" si="4"/>
        <v>5</v>
      </c>
      <c r="P7" s="459"/>
      <c r="Q7" s="458">
        <f t="shared" si="5"/>
        <v>5</v>
      </c>
      <c r="R7" s="459"/>
      <c r="S7" s="455">
        <f t="shared" ca="1" si="6"/>
        <v>159</v>
      </c>
      <c r="T7" s="458"/>
      <c r="U7" s="126"/>
      <c r="V7" s="125"/>
      <c r="W7" s="131">
        <v>0</v>
      </c>
      <c r="X7" s="132">
        <v>3</v>
      </c>
      <c r="Y7" s="379" t="s">
        <v>177</v>
      </c>
      <c r="Z7" s="380"/>
      <c r="AA7" s="381" t="s">
        <v>170</v>
      </c>
      <c r="AB7" s="382"/>
      <c r="AC7" s="195"/>
      <c r="AD7" s="69" t="s">
        <v>170</v>
      </c>
      <c r="AE7" s="375"/>
      <c r="AF7" s="376"/>
      <c r="AG7" s="198"/>
      <c r="AH7" s="375"/>
      <c r="AI7" s="376"/>
      <c r="AJ7" s="198"/>
      <c r="AK7" s="80"/>
      <c r="AL7" s="80"/>
      <c r="AM7" s="201"/>
      <c r="AN7" s="201"/>
      <c r="AO7" s="201"/>
      <c r="AP7" s="201"/>
      <c r="AQ7" s="201"/>
      <c r="AR7" s="201"/>
      <c r="AS7" s="201"/>
      <c r="AT7" s="201"/>
      <c r="AU7" s="13"/>
      <c r="AV7" s="366" t="s">
        <v>33</v>
      </c>
      <c r="AW7" s="367"/>
      <c r="AX7" s="460">
        <f ca="1">AX3-AX5</f>
        <v>154</v>
      </c>
      <c r="AY7" s="461"/>
      <c r="AZ7" s="366" t="s">
        <v>52</v>
      </c>
      <c r="BA7" s="445">
        <f>BL7</f>
        <v>2.1666666666666665</v>
      </c>
      <c r="BB7" s="367" t="s">
        <v>52</v>
      </c>
      <c r="BC7" s="464">
        <f>BN7</f>
        <v>1.0159090909090909</v>
      </c>
      <c r="BD7" s="367" t="s">
        <v>52</v>
      </c>
      <c r="BE7" s="444">
        <f>BP7</f>
        <v>0</v>
      </c>
      <c r="BF7" s="25"/>
      <c r="BG7" s="366" t="s">
        <v>33</v>
      </c>
      <c r="BH7" s="367"/>
      <c r="BI7" s="460">
        <f ca="1">BI3-BI5</f>
        <v>151</v>
      </c>
      <c r="BJ7" s="461"/>
      <c r="BK7" s="366" t="s">
        <v>52</v>
      </c>
      <c r="BL7" s="452">
        <f>AVERAGE(G12:H17)*2</f>
        <v>2.1666666666666665</v>
      </c>
      <c r="BM7" s="367" t="s">
        <v>52</v>
      </c>
      <c r="BN7" s="463">
        <f>AVERAGE(I12:J17)</f>
        <v>1.0159090909090909</v>
      </c>
      <c r="BO7" s="367" t="s">
        <v>52</v>
      </c>
      <c r="BP7" s="417">
        <f>SUM(U12:V17)/BI5</f>
        <v>0</v>
      </c>
    </row>
    <row r="8" spans="1:68" ht="12" customHeight="1">
      <c r="A8" s="453" cm="1">
        <f t="array" aca="1" ref="A8" ca="1">INDIRECT("'期'!"&amp;$A$32&amp;ROW())</f>
        <v>44414</v>
      </c>
      <c r="B8" s="454"/>
      <c r="C8" s="455">
        <f t="shared" ca="1" si="3"/>
        <v>5</v>
      </c>
      <c r="D8" s="456"/>
      <c r="E8" s="64">
        <v>0</v>
      </c>
      <c r="F8" s="65">
        <v>2</v>
      </c>
      <c r="G8" s="64">
        <v>0</v>
      </c>
      <c r="H8" s="65">
        <v>2</v>
      </c>
      <c r="I8" s="457">
        <f t="shared" si="0"/>
        <v>1</v>
      </c>
      <c r="J8" s="457"/>
      <c r="K8" s="412">
        <f t="shared" ca="1" si="1"/>
        <v>1.4</v>
      </c>
      <c r="L8" s="412"/>
      <c r="M8" s="412">
        <f t="shared" ca="1" si="2"/>
        <v>1.4</v>
      </c>
      <c r="N8" s="412"/>
      <c r="O8" s="458">
        <f t="shared" si="4"/>
        <v>7</v>
      </c>
      <c r="P8" s="459"/>
      <c r="Q8" s="458">
        <f t="shared" si="5"/>
        <v>7</v>
      </c>
      <c r="R8" s="459"/>
      <c r="S8" s="455">
        <f t="shared" ca="1" si="6"/>
        <v>157</v>
      </c>
      <c r="T8" s="458"/>
      <c r="U8" s="124"/>
      <c r="V8" s="125"/>
      <c r="W8" s="131">
        <v>0</v>
      </c>
      <c r="X8" s="132">
        <v>4</v>
      </c>
      <c r="Y8" s="379" t="s">
        <v>169</v>
      </c>
      <c r="Z8" s="380"/>
      <c r="AA8" s="381" t="s">
        <v>163</v>
      </c>
      <c r="AB8" s="382"/>
      <c r="AC8" s="195"/>
      <c r="AD8" s="69" t="s">
        <v>169</v>
      </c>
      <c r="AE8" s="375"/>
      <c r="AF8" s="376"/>
      <c r="AG8" s="198"/>
      <c r="AH8" s="375"/>
      <c r="AI8" s="376"/>
      <c r="AJ8" s="198"/>
      <c r="AK8" s="80"/>
      <c r="AL8" s="80"/>
      <c r="AM8" s="201"/>
      <c r="AN8" s="201"/>
      <c r="AO8" s="201"/>
      <c r="AP8" s="201"/>
      <c r="AQ8" s="201"/>
      <c r="AR8" s="201"/>
      <c r="AS8" s="201"/>
      <c r="AT8" s="201"/>
      <c r="AU8" s="13"/>
      <c r="AV8" s="366"/>
      <c r="AW8" s="367"/>
      <c r="AX8" s="426"/>
      <c r="AY8" s="462"/>
      <c r="AZ8" s="366"/>
      <c r="BA8" s="445"/>
      <c r="BB8" s="367"/>
      <c r="BC8" s="464"/>
      <c r="BD8" s="367"/>
      <c r="BE8" s="444"/>
      <c r="BF8" s="24"/>
      <c r="BG8" s="366"/>
      <c r="BH8" s="367"/>
      <c r="BI8" s="426"/>
      <c r="BJ8" s="462"/>
      <c r="BK8" s="366"/>
      <c r="BL8" s="452"/>
      <c r="BM8" s="367"/>
      <c r="BN8" s="463"/>
      <c r="BO8" s="367"/>
      <c r="BP8" s="417"/>
    </row>
    <row r="9" spans="1:68" ht="12" customHeight="1">
      <c r="A9" s="453" cm="1">
        <f t="array" aca="1" ref="A9" ca="1">INDIRECT("'期'!"&amp;$A$32&amp;ROW())</f>
        <v>44415</v>
      </c>
      <c r="B9" s="454"/>
      <c r="C9" s="455">
        <f t="shared" ca="1" si="3"/>
        <v>6</v>
      </c>
      <c r="D9" s="456"/>
      <c r="E9" s="64">
        <v>0</v>
      </c>
      <c r="F9" s="65">
        <v>1</v>
      </c>
      <c r="G9" s="64">
        <v>0</v>
      </c>
      <c r="H9" s="65">
        <v>1</v>
      </c>
      <c r="I9" s="457">
        <f t="shared" si="0"/>
        <v>1</v>
      </c>
      <c r="J9" s="457"/>
      <c r="K9" s="412">
        <f t="shared" ca="1" si="1"/>
        <v>1.3333333333333333</v>
      </c>
      <c r="L9" s="412"/>
      <c r="M9" s="412">
        <f t="shared" ca="1" si="2"/>
        <v>1.3333333333333333</v>
      </c>
      <c r="N9" s="412"/>
      <c r="O9" s="458">
        <f t="shared" si="4"/>
        <v>8</v>
      </c>
      <c r="P9" s="459"/>
      <c r="Q9" s="458">
        <f t="shared" si="5"/>
        <v>8</v>
      </c>
      <c r="R9" s="459"/>
      <c r="S9" s="455">
        <f t="shared" ca="1" si="6"/>
        <v>156</v>
      </c>
      <c r="T9" s="458"/>
      <c r="U9" s="124"/>
      <c r="V9" s="125"/>
      <c r="W9" s="131">
        <v>0</v>
      </c>
      <c r="X9" s="132">
        <v>2</v>
      </c>
      <c r="Y9" s="379" t="s">
        <v>163</v>
      </c>
      <c r="Z9" s="380"/>
      <c r="AA9" s="381" t="s">
        <v>169</v>
      </c>
      <c r="AB9" s="382"/>
      <c r="AC9" s="195"/>
      <c r="AD9" s="69" t="s">
        <v>163</v>
      </c>
      <c r="AE9" s="375"/>
      <c r="AF9" s="376"/>
      <c r="AG9" s="198"/>
      <c r="AH9" s="375"/>
      <c r="AI9" s="376"/>
      <c r="AJ9" s="198"/>
      <c r="AK9" s="80"/>
      <c r="AL9" s="80"/>
      <c r="AM9" s="201"/>
      <c r="AN9" s="201"/>
      <c r="AO9" s="201"/>
      <c r="AP9" s="201"/>
      <c r="AQ9" s="201"/>
      <c r="AR9" s="201"/>
      <c r="AS9" s="201"/>
      <c r="AT9" s="201"/>
      <c r="AU9" s="13"/>
      <c r="AV9" s="366" t="s">
        <v>34</v>
      </c>
      <c r="AW9" s="367"/>
      <c r="AX9" s="447">
        <f ca="1">C31</f>
        <v>26</v>
      </c>
      <c r="AY9" s="448"/>
      <c r="AZ9" s="366" t="s">
        <v>53</v>
      </c>
      <c r="BA9" s="445">
        <f>BA35</f>
        <v>2.5</v>
      </c>
      <c r="BB9" s="367" t="s">
        <v>53</v>
      </c>
      <c r="BC9" s="464">
        <f>BC35</f>
        <v>1.0541391995196343</v>
      </c>
      <c r="BD9" s="367" t="s">
        <v>53</v>
      </c>
      <c r="BE9" s="444">
        <f>BE35</f>
        <v>0</v>
      </c>
      <c r="BF9" s="25"/>
      <c r="BG9" s="366" t="s">
        <v>34</v>
      </c>
      <c r="BH9" s="367"/>
      <c r="BI9" s="447">
        <f ca="1">C31-6-2</f>
        <v>18</v>
      </c>
      <c r="BJ9" s="448"/>
      <c r="BK9" s="366" t="s">
        <v>53</v>
      </c>
      <c r="BL9" s="445">
        <f>BA35</f>
        <v>2.5</v>
      </c>
      <c r="BM9" s="367" t="s">
        <v>53</v>
      </c>
      <c r="BN9" s="464">
        <f>BC35</f>
        <v>1.0541391995196343</v>
      </c>
      <c r="BO9" s="367" t="s">
        <v>53</v>
      </c>
      <c r="BP9" s="444">
        <f>BE35</f>
        <v>0</v>
      </c>
    </row>
    <row r="10" spans="1:68" ht="12" customHeight="1">
      <c r="A10" s="453" cm="1">
        <f t="array" aca="1" ref="A10" ca="1">INDIRECT("'期'!"&amp;$A$32&amp;ROW())</f>
        <v>44417</v>
      </c>
      <c r="B10" s="454"/>
      <c r="C10" s="455">
        <f t="shared" ca="1" si="3"/>
        <v>7</v>
      </c>
      <c r="D10" s="456"/>
      <c r="E10" s="64">
        <v>0</v>
      </c>
      <c r="F10" s="65">
        <v>0</v>
      </c>
      <c r="G10" s="64">
        <v>0</v>
      </c>
      <c r="H10" s="65">
        <v>0</v>
      </c>
      <c r="I10" s="457">
        <f t="shared" si="0"/>
        <v>1</v>
      </c>
      <c r="J10" s="457"/>
      <c r="K10" s="412">
        <f t="shared" ca="1" si="1"/>
        <v>1.1428571428571428</v>
      </c>
      <c r="L10" s="412"/>
      <c r="M10" s="412">
        <f t="shared" ca="1" si="2"/>
        <v>1.1428571428571428</v>
      </c>
      <c r="N10" s="412"/>
      <c r="O10" s="458">
        <f t="shared" si="4"/>
        <v>8</v>
      </c>
      <c r="P10" s="459"/>
      <c r="Q10" s="458">
        <f t="shared" si="5"/>
        <v>8</v>
      </c>
      <c r="R10" s="459"/>
      <c r="S10" s="455">
        <f t="shared" ca="1" si="6"/>
        <v>156</v>
      </c>
      <c r="T10" s="458"/>
      <c r="U10" s="124"/>
      <c r="V10" s="125"/>
      <c r="W10" s="131">
        <v>0</v>
      </c>
      <c r="X10" s="132">
        <v>0</v>
      </c>
      <c r="Y10" s="379" t="s">
        <v>164</v>
      </c>
      <c r="Z10" s="380"/>
      <c r="AA10" s="381" t="s">
        <v>163</v>
      </c>
      <c r="AB10" s="382"/>
      <c r="AC10" s="195"/>
      <c r="AD10" s="69"/>
      <c r="AE10" s="375"/>
      <c r="AF10" s="376"/>
      <c r="AG10" s="198"/>
      <c r="AH10" s="375"/>
      <c r="AI10" s="376"/>
      <c r="AJ10" s="198"/>
      <c r="AK10" s="80"/>
      <c r="AL10" s="80"/>
      <c r="AM10" s="201"/>
      <c r="AN10" s="201"/>
      <c r="AO10" s="201"/>
      <c r="AP10" s="201"/>
      <c r="AQ10" s="201"/>
      <c r="AR10" s="201"/>
      <c r="AS10" s="201"/>
      <c r="AT10" s="201"/>
      <c r="AU10" s="13"/>
      <c r="AV10" s="366"/>
      <c r="AW10" s="367"/>
      <c r="AX10" s="449"/>
      <c r="AY10" s="450"/>
      <c r="AZ10" s="366"/>
      <c r="BA10" s="445"/>
      <c r="BB10" s="367"/>
      <c r="BC10" s="464"/>
      <c r="BD10" s="367"/>
      <c r="BE10" s="444"/>
      <c r="BF10" s="25"/>
      <c r="BG10" s="366"/>
      <c r="BH10" s="367"/>
      <c r="BI10" s="449"/>
      <c r="BJ10" s="450"/>
      <c r="BK10" s="366"/>
      <c r="BL10" s="445"/>
      <c r="BM10" s="367"/>
      <c r="BN10" s="464"/>
      <c r="BO10" s="367"/>
      <c r="BP10" s="444"/>
    </row>
    <row r="11" spans="1:68" ht="12" customHeight="1">
      <c r="A11" s="453" cm="1">
        <f t="array" aca="1" ref="A11" ca="1">INDIRECT("'期'!"&amp;$A$32&amp;ROW())</f>
        <v>44418</v>
      </c>
      <c r="B11" s="454"/>
      <c r="C11" s="455">
        <f t="shared" ca="1" si="3"/>
        <v>8</v>
      </c>
      <c r="D11" s="456"/>
      <c r="E11" s="64">
        <v>0</v>
      </c>
      <c r="F11" s="65">
        <v>2</v>
      </c>
      <c r="G11" s="64">
        <v>0</v>
      </c>
      <c r="H11" s="65">
        <v>2</v>
      </c>
      <c r="I11" s="457">
        <f t="shared" si="0"/>
        <v>1</v>
      </c>
      <c r="J11" s="457"/>
      <c r="K11" s="412">
        <f t="shared" ca="1" si="1"/>
        <v>1.25</v>
      </c>
      <c r="L11" s="412"/>
      <c r="M11" s="412">
        <f t="shared" ca="1" si="2"/>
        <v>1.25</v>
      </c>
      <c r="N11" s="412"/>
      <c r="O11" s="458">
        <f t="shared" si="4"/>
        <v>10</v>
      </c>
      <c r="P11" s="459"/>
      <c r="Q11" s="458">
        <f t="shared" si="5"/>
        <v>10</v>
      </c>
      <c r="R11" s="459"/>
      <c r="S11" s="455">
        <f t="shared" ca="1" si="6"/>
        <v>154</v>
      </c>
      <c r="T11" s="458"/>
      <c r="U11" s="124"/>
      <c r="V11" s="125"/>
      <c r="W11" s="131">
        <v>0</v>
      </c>
      <c r="X11" s="132">
        <v>3</v>
      </c>
      <c r="Y11" s="379" t="s">
        <v>164</v>
      </c>
      <c r="Z11" s="380"/>
      <c r="AA11" s="381" t="s">
        <v>165</v>
      </c>
      <c r="AB11" s="382"/>
      <c r="AC11" s="195"/>
      <c r="AD11" s="69" t="s">
        <v>165</v>
      </c>
      <c r="AE11" s="375"/>
      <c r="AF11" s="376"/>
      <c r="AG11" s="198"/>
      <c r="AH11" s="375"/>
      <c r="AI11" s="376"/>
      <c r="AJ11" s="198"/>
      <c r="AK11" s="80"/>
      <c r="AL11" s="80"/>
      <c r="AM11" s="201"/>
      <c r="AN11" s="201"/>
      <c r="AO11" s="201"/>
      <c r="AP11" s="201"/>
      <c r="AQ11" s="201"/>
      <c r="AR11" s="201"/>
      <c r="AS11" s="201"/>
      <c r="AT11" s="201"/>
      <c r="AU11" s="13"/>
      <c r="AV11" s="590" t="s">
        <v>50</v>
      </c>
      <c r="AW11" s="591"/>
      <c r="AX11" s="465">
        <f ca="1">AX7/AX9</f>
        <v>5.9230769230769234</v>
      </c>
      <c r="AY11" s="466"/>
      <c r="AZ11" s="366" t="s">
        <v>54</v>
      </c>
      <c r="BA11" s="446">
        <f>BL37</f>
        <v>2.8</v>
      </c>
      <c r="BB11" s="367" t="s">
        <v>54</v>
      </c>
      <c r="BC11" s="464">
        <f>BN37</f>
        <v>1.0400879582210572</v>
      </c>
      <c r="BD11" s="367" t="s">
        <v>54</v>
      </c>
      <c r="BE11" s="444">
        <f>BP37</f>
        <v>0</v>
      </c>
      <c r="BF11" s="25"/>
      <c r="BG11" s="590" t="s">
        <v>50</v>
      </c>
      <c r="BH11" s="591"/>
      <c r="BI11" s="465">
        <f ca="1">BI7/BI9</f>
        <v>8.3888888888888893</v>
      </c>
      <c r="BJ11" s="466"/>
      <c r="BK11" s="366" t="s">
        <v>54</v>
      </c>
      <c r="BL11" s="446">
        <f>BL37</f>
        <v>2.8</v>
      </c>
      <c r="BM11" s="367" t="s">
        <v>54</v>
      </c>
      <c r="BN11" s="464">
        <f>BN37</f>
        <v>1.0400879582210572</v>
      </c>
      <c r="BO11" s="367" t="s">
        <v>54</v>
      </c>
      <c r="BP11" s="444">
        <f>BP37</f>
        <v>0</v>
      </c>
    </row>
    <row r="12" spans="1:68" ht="12" customHeight="1" thickBot="1">
      <c r="A12" s="453" cm="1">
        <f t="array" aca="1" ref="A12" ca="1">INDIRECT("'期'!"&amp;$A$32&amp;ROW())</f>
        <v>44419</v>
      </c>
      <c r="B12" s="454"/>
      <c r="C12" s="455">
        <f t="shared" ca="1" si="3"/>
        <v>9</v>
      </c>
      <c r="D12" s="456"/>
      <c r="E12" s="64">
        <v>0</v>
      </c>
      <c r="F12" s="65">
        <v>1</v>
      </c>
      <c r="G12" s="64">
        <v>0</v>
      </c>
      <c r="H12" s="65">
        <v>1</v>
      </c>
      <c r="I12" s="457">
        <f t="shared" si="0"/>
        <v>1</v>
      </c>
      <c r="J12" s="457"/>
      <c r="K12" s="412">
        <f t="shared" ca="1" si="1"/>
        <v>1.2222222222222223</v>
      </c>
      <c r="L12" s="412"/>
      <c r="M12" s="412">
        <f t="shared" ca="1" si="2"/>
        <v>1.2222222222222223</v>
      </c>
      <c r="N12" s="412"/>
      <c r="O12" s="458">
        <f t="shared" si="4"/>
        <v>11</v>
      </c>
      <c r="P12" s="459"/>
      <c r="Q12" s="458">
        <f t="shared" si="5"/>
        <v>11</v>
      </c>
      <c r="R12" s="459"/>
      <c r="S12" s="455">
        <f t="shared" ca="1" si="6"/>
        <v>153</v>
      </c>
      <c r="T12" s="458"/>
      <c r="U12" s="124"/>
      <c r="V12" s="125"/>
      <c r="W12" s="131">
        <v>0</v>
      </c>
      <c r="X12" s="132">
        <v>3</v>
      </c>
      <c r="Y12" s="379" t="s">
        <v>163</v>
      </c>
      <c r="Z12" s="380"/>
      <c r="AA12" s="381" t="s">
        <v>165</v>
      </c>
      <c r="AB12" s="382"/>
      <c r="AC12" s="195"/>
      <c r="AD12" s="69" t="s">
        <v>163</v>
      </c>
      <c r="AE12" s="375"/>
      <c r="AF12" s="376"/>
      <c r="AG12" s="198"/>
      <c r="AH12" s="375"/>
      <c r="AI12" s="376"/>
      <c r="AJ12" s="198"/>
      <c r="AK12" s="80"/>
      <c r="AL12" s="80"/>
      <c r="AM12" s="201"/>
      <c r="AN12" s="201"/>
      <c r="AO12" s="201"/>
      <c r="AP12" s="201"/>
      <c r="AQ12" s="201"/>
      <c r="AR12" s="201"/>
      <c r="AS12" s="201"/>
      <c r="AT12" s="201"/>
      <c r="AU12" s="13"/>
      <c r="AV12" s="592"/>
      <c r="AW12" s="593"/>
      <c r="AX12" s="467"/>
      <c r="AY12" s="468"/>
      <c r="AZ12" s="471"/>
      <c r="BA12" s="472"/>
      <c r="BB12" s="469"/>
      <c r="BC12" s="473"/>
      <c r="BD12" s="469"/>
      <c r="BE12" s="470"/>
      <c r="BF12" s="25"/>
      <c r="BG12" s="592"/>
      <c r="BH12" s="593"/>
      <c r="BI12" s="467"/>
      <c r="BJ12" s="468"/>
      <c r="BK12" s="471"/>
      <c r="BL12" s="472"/>
      <c r="BM12" s="469"/>
      <c r="BN12" s="473"/>
      <c r="BO12" s="469"/>
      <c r="BP12" s="470"/>
    </row>
    <row r="13" spans="1:68" ht="12" customHeight="1">
      <c r="A13" s="453" cm="1">
        <f t="array" aca="1" ref="A13" ca="1">INDIRECT("'期'!"&amp;$A$32&amp;ROW())</f>
        <v>44420</v>
      </c>
      <c r="B13" s="454"/>
      <c r="C13" s="455">
        <f t="shared" ca="1" si="3"/>
        <v>10</v>
      </c>
      <c r="D13" s="456"/>
      <c r="E13" s="64">
        <v>0</v>
      </c>
      <c r="F13" s="65">
        <v>2</v>
      </c>
      <c r="G13" s="64">
        <v>0</v>
      </c>
      <c r="H13" s="65">
        <v>2</v>
      </c>
      <c r="I13" s="457">
        <f t="shared" si="0"/>
        <v>1</v>
      </c>
      <c r="J13" s="457"/>
      <c r="K13" s="412">
        <f t="shared" ca="1" si="1"/>
        <v>1.3</v>
      </c>
      <c r="L13" s="412"/>
      <c r="M13" s="480">
        <f t="shared" ca="1" si="2"/>
        <v>1.3</v>
      </c>
      <c r="N13" s="480"/>
      <c r="O13" s="458">
        <f t="shared" si="4"/>
        <v>13</v>
      </c>
      <c r="P13" s="459"/>
      <c r="Q13" s="458">
        <f t="shared" si="5"/>
        <v>13</v>
      </c>
      <c r="R13" s="459"/>
      <c r="S13" s="455">
        <f t="shared" ca="1" si="6"/>
        <v>151</v>
      </c>
      <c r="T13" s="458"/>
      <c r="U13" s="124"/>
      <c r="V13" s="125"/>
      <c r="W13" s="131">
        <v>0</v>
      </c>
      <c r="X13" s="132">
        <v>3</v>
      </c>
      <c r="Y13" s="379" t="s">
        <v>165</v>
      </c>
      <c r="Z13" s="380"/>
      <c r="AA13" s="381" t="s">
        <v>163</v>
      </c>
      <c r="AB13" s="382"/>
      <c r="AC13" s="195"/>
      <c r="AD13" s="69" t="s">
        <v>163</v>
      </c>
      <c r="AE13" s="375"/>
      <c r="AF13" s="376"/>
      <c r="AG13" s="198"/>
      <c r="AH13" s="375"/>
      <c r="AI13" s="376"/>
      <c r="AJ13" s="198"/>
      <c r="AK13" s="80"/>
      <c r="AL13" s="80"/>
      <c r="AM13" s="201"/>
      <c r="AN13" s="201"/>
      <c r="AO13" s="201"/>
      <c r="AP13" s="201"/>
      <c r="AQ13" s="201"/>
      <c r="AR13" s="201"/>
      <c r="AS13" s="201"/>
      <c r="AT13" s="201"/>
      <c r="AU13" s="13"/>
      <c r="AV13" s="429" t="s">
        <v>35</v>
      </c>
      <c r="AW13" s="418"/>
      <c r="AX13" s="418"/>
      <c r="AY13" s="418">
        <f ca="1">D1</f>
        <v>6.3076923076923075</v>
      </c>
      <c r="AZ13" s="479"/>
      <c r="BA13" s="481" t="s">
        <v>65</v>
      </c>
      <c r="BB13" s="479"/>
      <c r="BC13" s="479"/>
      <c r="BD13" s="474">
        <v>1.66</v>
      </c>
      <c r="BE13" s="475"/>
      <c r="BF13" s="24"/>
      <c r="BG13" s="429" t="s">
        <v>35</v>
      </c>
      <c r="BH13" s="418"/>
      <c r="BI13" s="418"/>
      <c r="BJ13" s="418">
        <f ca="1">AY13</f>
        <v>6.3076923076923075</v>
      </c>
      <c r="BK13" s="479"/>
      <c r="BL13" s="479" t="s">
        <v>36</v>
      </c>
      <c r="BM13" s="479"/>
      <c r="BN13" s="479"/>
      <c r="BO13" s="474">
        <v>1.66</v>
      </c>
      <c r="BP13" s="475"/>
    </row>
    <row r="14" spans="1:68" ht="12" customHeight="1">
      <c r="A14" s="453" cm="1">
        <f t="array" aca="1" ref="A14" ca="1">INDIRECT("'期'!"&amp;$A$32&amp;ROW())</f>
        <v>44421</v>
      </c>
      <c r="B14" s="454"/>
      <c r="C14" s="455">
        <f t="shared" ca="1" si="3"/>
        <v>11</v>
      </c>
      <c r="D14" s="456"/>
      <c r="E14" s="64">
        <v>0</v>
      </c>
      <c r="F14" s="65">
        <v>2</v>
      </c>
      <c r="G14" s="64">
        <v>0</v>
      </c>
      <c r="H14" s="65">
        <v>2</v>
      </c>
      <c r="I14" s="457">
        <f t="shared" si="0"/>
        <v>1</v>
      </c>
      <c r="J14" s="457"/>
      <c r="K14" s="412">
        <f t="shared" ca="1" si="1"/>
        <v>1.3636363636363635</v>
      </c>
      <c r="L14" s="412"/>
      <c r="M14" s="412">
        <f t="shared" ca="1" si="2"/>
        <v>1.3636363636363635</v>
      </c>
      <c r="N14" s="412"/>
      <c r="O14" s="458">
        <f t="shared" si="4"/>
        <v>15</v>
      </c>
      <c r="P14" s="459"/>
      <c r="Q14" s="458">
        <f t="shared" si="5"/>
        <v>15</v>
      </c>
      <c r="R14" s="459"/>
      <c r="S14" s="455">
        <f t="shared" ca="1" si="6"/>
        <v>149</v>
      </c>
      <c r="T14" s="458"/>
      <c r="U14" s="124"/>
      <c r="V14" s="125"/>
      <c r="W14" s="131">
        <v>0</v>
      </c>
      <c r="X14" s="132">
        <v>3</v>
      </c>
      <c r="Y14" s="379" t="s">
        <v>163</v>
      </c>
      <c r="Z14" s="380"/>
      <c r="AA14" s="381" t="s">
        <v>165</v>
      </c>
      <c r="AB14" s="382"/>
      <c r="AC14" s="195"/>
      <c r="AD14" s="69" t="s">
        <v>165</v>
      </c>
      <c r="AE14" s="482"/>
      <c r="AF14" s="483"/>
      <c r="AG14" s="199"/>
      <c r="AH14" s="482"/>
      <c r="AI14" s="483"/>
      <c r="AJ14" s="199"/>
      <c r="AK14" s="80"/>
      <c r="AL14" s="80"/>
      <c r="AM14" s="201"/>
      <c r="AN14" s="201"/>
      <c r="AO14" s="201"/>
      <c r="AP14" s="201"/>
      <c r="AQ14" s="201"/>
      <c r="AR14" s="201"/>
      <c r="AS14" s="201"/>
      <c r="AT14" s="201"/>
      <c r="AU14" s="13"/>
      <c r="AV14" s="366"/>
      <c r="AW14" s="367"/>
      <c r="AX14" s="367"/>
      <c r="AY14" s="367"/>
      <c r="AZ14" s="367"/>
      <c r="BA14" s="367"/>
      <c r="BB14" s="367"/>
      <c r="BC14" s="367"/>
      <c r="BD14" s="476"/>
      <c r="BE14" s="477"/>
      <c r="BF14" s="24"/>
      <c r="BG14" s="366"/>
      <c r="BH14" s="367"/>
      <c r="BI14" s="367"/>
      <c r="BJ14" s="367"/>
      <c r="BK14" s="367"/>
      <c r="BL14" s="367"/>
      <c r="BM14" s="367"/>
      <c r="BN14" s="367"/>
      <c r="BO14" s="476"/>
      <c r="BP14" s="477"/>
    </row>
    <row r="15" spans="1:68" ht="12" customHeight="1">
      <c r="A15" s="453" cm="1">
        <f t="array" aca="1" ref="A15" ca="1">INDIRECT("'期'!"&amp;$A$32&amp;ROW())</f>
        <v>44422</v>
      </c>
      <c r="B15" s="454"/>
      <c r="C15" s="455">
        <f t="shared" ca="1" si="3"/>
        <v>12</v>
      </c>
      <c r="D15" s="456"/>
      <c r="E15" s="64">
        <v>0</v>
      </c>
      <c r="F15" s="65">
        <v>3</v>
      </c>
      <c r="G15" s="64">
        <v>0</v>
      </c>
      <c r="H15" s="65">
        <v>3</v>
      </c>
      <c r="I15" s="457">
        <f t="shared" si="0"/>
        <v>1</v>
      </c>
      <c r="J15" s="457"/>
      <c r="K15" s="412">
        <f t="shared" ca="1" si="1"/>
        <v>1.5</v>
      </c>
      <c r="L15" s="412"/>
      <c r="M15" s="412">
        <f t="shared" ca="1" si="2"/>
        <v>1.5</v>
      </c>
      <c r="N15" s="412"/>
      <c r="O15" s="458">
        <f t="shared" si="4"/>
        <v>18</v>
      </c>
      <c r="P15" s="459"/>
      <c r="Q15" s="458">
        <f t="shared" si="5"/>
        <v>18</v>
      </c>
      <c r="R15" s="459"/>
      <c r="S15" s="455">
        <f t="shared" ca="1" si="6"/>
        <v>146</v>
      </c>
      <c r="T15" s="458"/>
      <c r="U15" s="124"/>
      <c r="V15" s="125"/>
      <c r="W15" s="131">
        <v>0</v>
      </c>
      <c r="X15" s="132">
        <v>3</v>
      </c>
      <c r="Y15" s="379" t="s">
        <v>169</v>
      </c>
      <c r="Z15" s="380"/>
      <c r="AA15" s="381" t="s">
        <v>170</v>
      </c>
      <c r="AB15" s="382"/>
      <c r="AC15" s="195"/>
      <c r="AD15" s="69" t="s">
        <v>169</v>
      </c>
      <c r="AE15" s="18"/>
      <c r="AF15" s="18"/>
      <c r="AG15" s="20"/>
      <c r="AH15" s="20"/>
      <c r="AI15" s="201"/>
      <c r="AJ15" s="201"/>
      <c r="AK15" s="201"/>
      <c r="AL15" s="201"/>
      <c r="AM15" s="201"/>
      <c r="AN15" s="201"/>
      <c r="AO15" s="201"/>
      <c r="AP15" s="201"/>
      <c r="AQ15" s="201"/>
      <c r="AR15" s="201"/>
      <c r="AS15" s="201"/>
      <c r="AT15" s="201"/>
      <c r="AU15" s="13"/>
      <c r="AV15" s="366" t="s">
        <v>37</v>
      </c>
      <c r="AW15" s="367"/>
      <c r="AX15" s="367"/>
      <c r="AY15" s="484"/>
      <c r="AZ15" s="484"/>
      <c r="BA15" s="490" t="s">
        <v>64</v>
      </c>
      <c r="BB15" s="367"/>
      <c r="BC15" s="367"/>
      <c r="BD15" s="485">
        <f>AX5/12/AVERAGE(W4:X11)</f>
        <v>0.66666666666666674</v>
      </c>
      <c r="BE15" s="486"/>
      <c r="BF15" s="26"/>
      <c r="BG15" s="366" t="s">
        <v>37</v>
      </c>
      <c r="BH15" s="367"/>
      <c r="BI15" s="367"/>
      <c r="BJ15" s="484"/>
      <c r="BK15" s="484"/>
      <c r="BL15" s="367" t="s">
        <v>38</v>
      </c>
      <c r="BM15" s="367"/>
      <c r="BN15" s="367"/>
      <c r="BO15" s="485">
        <f>AX5/12/AVERAGE(W12:X17)</f>
        <v>0.55555555555555558</v>
      </c>
      <c r="BP15" s="486"/>
    </row>
    <row r="16" spans="1:68" ht="12" customHeight="1">
      <c r="A16" s="453" cm="1">
        <f t="array" aca="1" ref="A16" ca="1">INDIRECT("'期'!"&amp;$A$32&amp;ROW())</f>
        <v>44424</v>
      </c>
      <c r="B16" s="454"/>
      <c r="C16" s="455">
        <f t="shared" ca="1" si="3"/>
        <v>13</v>
      </c>
      <c r="D16" s="456"/>
      <c r="E16" s="64">
        <v>0</v>
      </c>
      <c r="F16" s="65">
        <v>2</v>
      </c>
      <c r="G16" s="64">
        <v>0</v>
      </c>
      <c r="H16" s="65">
        <v>3</v>
      </c>
      <c r="I16" s="457">
        <f t="shared" si="0"/>
        <v>1.05</v>
      </c>
      <c r="J16" s="457"/>
      <c r="K16" s="412">
        <f t="shared" ca="1" si="1"/>
        <v>1.5384615384615385</v>
      </c>
      <c r="L16" s="412"/>
      <c r="M16" s="412">
        <f t="shared" ca="1" si="2"/>
        <v>1.6153846153846154</v>
      </c>
      <c r="N16" s="412"/>
      <c r="O16" s="458">
        <f t="shared" si="4"/>
        <v>20</v>
      </c>
      <c r="P16" s="459"/>
      <c r="Q16" s="458">
        <f t="shared" si="5"/>
        <v>21</v>
      </c>
      <c r="R16" s="459"/>
      <c r="S16" s="455">
        <f t="shared" ca="1" si="6"/>
        <v>143</v>
      </c>
      <c r="T16" s="458"/>
      <c r="U16" s="124"/>
      <c r="V16" s="125"/>
      <c r="W16" s="131">
        <v>0</v>
      </c>
      <c r="X16" s="132">
        <v>3</v>
      </c>
      <c r="Y16" s="379" t="s">
        <v>168</v>
      </c>
      <c r="Z16" s="380"/>
      <c r="AA16" s="381"/>
      <c r="AB16" s="382"/>
      <c r="AC16" s="195"/>
      <c r="AD16" s="69" t="s">
        <v>169</v>
      </c>
      <c r="AE16" s="18"/>
      <c r="AF16" s="20"/>
      <c r="AG16" s="20"/>
      <c r="AH16" s="20"/>
      <c r="AI16" s="201"/>
      <c r="AJ16" s="201"/>
      <c r="AK16" s="201"/>
      <c r="AL16" s="201"/>
      <c r="AM16" s="201"/>
      <c r="AN16" s="201"/>
      <c r="AO16" s="201"/>
      <c r="AP16" s="201"/>
      <c r="AQ16" s="201"/>
      <c r="AR16" s="201"/>
      <c r="AS16" s="201"/>
      <c r="AT16" s="201"/>
      <c r="AU16" s="13"/>
      <c r="AV16" s="366"/>
      <c r="AW16" s="367"/>
      <c r="AX16" s="367"/>
      <c r="AY16" s="484"/>
      <c r="AZ16" s="484"/>
      <c r="BA16" s="367"/>
      <c r="BB16" s="367"/>
      <c r="BC16" s="367"/>
      <c r="BD16" s="485"/>
      <c r="BE16" s="486"/>
      <c r="BF16" s="26"/>
      <c r="BG16" s="366"/>
      <c r="BH16" s="367"/>
      <c r="BI16" s="367"/>
      <c r="BJ16" s="484"/>
      <c r="BK16" s="484"/>
      <c r="BL16" s="367"/>
      <c r="BM16" s="367"/>
      <c r="BN16" s="367"/>
      <c r="BO16" s="485"/>
      <c r="BP16" s="486"/>
    </row>
    <row r="17" spans="1:69" ht="12" customHeight="1">
      <c r="A17" s="453" cm="1">
        <f t="array" aca="1" ref="A17" ca="1">INDIRECT("'期'!"&amp;$A$32&amp;ROW())</f>
        <v>44425</v>
      </c>
      <c r="B17" s="454"/>
      <c r="C17" s="455">
        <f t="shared" ca="1" si="3"/>
        <v>14</v>
      </c>
      <c r="D17" s="456"/>
      <c r="E17" s="64">
        <v>0</v>
      </c>
      <c r="F17" s="65">
        <v>2</v>
      </c>
      <c r="G17" s="64">
        <v>0</v>
      </c>
      <c r="H17" s="65">
        <v>2</v>
      </c>
      <c r="I17" s="457">
        <f t="shared" si="0"/>
        <v>1.0454545454545454</v>
      </c>
      <c r="J17" s="457"/>
      <c r="K17" s="412">
        <f t="shared" ca="1" si="1"/>
        <v>1.5714285714285714</v>
      </c>
      <c r="L17" s="412"/>
      <c r="M17" s="412">
        <f t="shared" ca="1" si="2"/>
        <v>1.6428571428571428</v>
      </c>
      <c r="N17" s="412"/>
      <c r="O17" s="458">
        <f t="shared" si="4"/>
        <v>22</v>
      </c>
      <c r="P17" s="459"/>
      <c r="Q17" s="458">
        <f t="shared" si="5"/>
        <v>23</v>
      </c>
      <c r="R17" s="459"/>
      <c r="S17" s="455">
        <f t="shared" ca="1" si="6"/>
        <v>141</v>
      </c>
      <c r="T17" s="458"/>
      <c r="U17" s="124"/>
      <c r="V17" s="125"/>
      <c r="W17" s="131">
        <v>0</v>
      </c>
      <c r="X17" s="132">
        <v>3</v>
      </c>
      <c r="Y17" s="379" t="s">
        <v>178</v>
      </c>
      <c r="Z17" s="380"/>
      <c r="AA17" s="381"/>
      <c r="AB17" s="382"/>
      <c r="AC17" s="195"/>
      <c r="AD17" s="69" t="s">
        <v>165</v>
      </c>
      <c r="AE17" s="18"/>
      <c r="AF17" s="20"/>
      <c r="AG17" s="20"/>
      <c r="AH17" s="20"/>
      <c r="AI17" s="201"/>
      <c r="AJ17" s="201"/>
      <c r="AK17" s="201"/>
      <c r="AL17" s="201"/>
      <c r="AM17" s="201"/>
      <c r="AN17" s="201"/>
      <c r="AO17" s="201"/>
      <c r="AP17" s="201"/>
      <c r="AQ17" s="201"/>
      <c r="AR17" s="201"/>
      <c r="AS17" s="201"/>
      <c r="AT17" s="201"/>
      <c r="AU17" s="13"/>
      <c r="AV17" s="366" t="s">
        <v>58</v>
      </c>
      <c r="AW17" s="367"/>
      <c r="AX17" s="367"/>
      <c r="AY17" s="367">
        <f ca="1">AY15-AY13</f>
        <v>-6.3076923076923075</v>
      </c>
      <c r="AZ17" s="367"/>
      <c r="BA17" s="367" t="s">
        <v>39</v>
      </c>
      <c r="BB17" s="367"/>
      <c r="BC17" s="367"/>
      <c r="BD17" s="465">
        <f>BD15-BD13</f>
        <v>-0.99333333333333318</v>
      </c>
      <c r="BE17" s="489"/>
      <c r="BF17" s="24"/>
      <c r="BG17" s="366" t="s">
        <v>58</v>
      </c>
      <c r="BH17" s="367"/>
      <c r="BI17" s="367"/>
      <c r="BJ17" s="367">
        <f ca="1">BJ15-BJ13</f>
        <v>-6.3076923076923075</v>
      </c>
      <c r="BK17" s="367"/>
      <c r="BL17" s="367" t="s">
        <v>39</v>
      </c>
      <c r="BM17" s="367"/>
      <c r="BN17" s="367"/>
      <c r="BO17" s="487">
        <f>BO15-BO13</f>
        <v>-1.1044444444444443</v>
      </c>
      <c r="BP17" s="488"/>
    </row>
    <row r="18" spans="1:69" ht="12" customHeight="1">
      <c r="A18" s="453" cm="1">
        <f t="array" aca="1" ref="A18" ca="1">INDIRECT("'期'!"&amp;$A$32&amp;ROW())</f>
        <v>44426</v>
      </c>
      <c r="B18" s="454"/>
      <c r="C18" s="455">
        <f t="shared" ca="1" si="3"/>
        <v>15</v>
      </c>
      <c r="D18" s="456"/>
      <c r="E18" s="64">
        <v>0</v>
      </c>
      <c r="F18" s="65">
        <v>1</v>
      </c>
      <c r="G18" s="64">
        <v>0</v>
      </c>
      <c r="H18" s="65">
        <v>2</v>
      </c>
      <c r="I18" s="457">
        <f t="shared" si="0"/>
        <v>1.0869565217391304</v>
      </c>
      <c r="J18" s="457"/>
      <c r="K18" s="412">
        <f t="shared" ca="1" si="1"/>
        <v>1.5333333333333334</v>
      </c>
      <c r="L18" s="412"/>
      <c r="M18" s="412">
        <f t="shared" ca="1" si="2"/>
        <v>1.6666666666666667</v>
      </c>
      <c r="N18" s="412"/>
      <c r="O18" s="458">
        <f t="shared" si="4"/>
        <v>23</v>
      </c>
      <c r="P18" s="459"/>
      <c r="Q18" s="458">
        <f t="shared" si="5"/>
        <v>25</v>
      </c>
      <c r="R18" s="459"/>
      <c r="S18" s="455">
        <f t="shared" ca="1" si="6"/>
        <v>139</v>
      </c>
      <c r="T18" s="458"/>
      <c r="U18" s="124"/>
      <c r="V18" s="125"/>
      <c r="W18" s="131">
        <v>0</v>
      </c>
      <c r="X18" s="132">
        <v>3</v>
      </c>
      <c r="Y18" s="379" t="s">
        <v>179</v>
      </c>
      <c r="Z18" s="380"/>
      <c r="AA18" s="381" t="s">
        <v>165</v>
      </c>
      <c r="AB18" s="382"/>
      <c r="AC18" s="195"/>
      <c r="AD18" s="322" t="s">
        <v>163</v>
      </c>
      <c r="AE18" s="18"/>
      <c r="AF18" s="20"/>
      <c r="AG18" s="20"/>
      <c r="AH18" s="20"/>
      <c r="AI18" s="201"/>
      <c r="AJ18" s="201"/>
      <c r="AK18" s="201"/>
      <c r="AL18" s="201"/>
      <c r="AM18" s="201"/>
      <c r="AN18" s="201"/>
      <c r="AO18" s="201"/>
      <c r="AP18" s="201"/>
      <c r="AQ18" s="201"/>
      <c r="AR18" s="201"/>
      <c r="AS18" s="201"/>
      <c r="AT18" s="201"/>
      <c r="AU18" s="14"/>
      <c r="AV18" s="366"/>
      <c r="AW18" s="367"/>
      <c r="AX18" s="367"/>
      <c r="AY18" s="367"/>
      <c r="AZ18" s="367"/>
      <c r="BA18" s="367"/>
      <c r="BB18" s="367"/>
      <c r="BC18" s="367"/>
      <c r="BD18" s="465"/>
      <c r="BE18" s="489"/>
      <c r="BF18" s="24"/>
      <c r="BG18" s="366"/>
      <c r="BH18" s="367"/>
      <c r="BI18" s="367"/>
      <c r="BJ18" s="367"/>
      <c r="BK18" s="367"/>
      <c r="BL18" s="367"/>
      <c r="BM18" s="367"/>
      <c r="BN18" s="367"/>
      <c r="BO18" s="367"/>
      <c r="BP18" s="488"/>
    </row>
    <row r="19" spans="1:69" ht="12" customHeight="1">
      <c r="A19" s="453" cm="1">
        <f t="array" aca="1" ref="A19" ca="1">INDIRECT("'期'!"&amp;$A$32&amp;ROW())</f>
        <v>44427</v>
      </c>
      <c r="B19" s="454"/>
      <c r="C19" s="455">
        <f t="shared" ca="1" si="3"/>
        <v>16</v>
      </c>
      <c r="D19" s="456"/>
      <c r="E19" s="64">
        <v>0</v>
      </c>
      <c r="F19" s="65">
        <v>3</v>
      </c>
      <c r="G19" s="64">
        <v>0</v>
      </c>
      <c r="H19" s="65">
        <v>3</v>
      </c>
      <c r="I19" s="457">
        <f t="shared" si="0"/>
        <v>1.0769230769230769</v>
      </c>
      <c r="J19" s="457"/>
      <c r="K19" s="412">
        <f t="shared" ca="1" si="1"/>
        <v>1.625</v>
      </c>
      <c r="L19" s="412"/>
      <c r="M19" s="412">
        <f t="shared" ca="1" si="2"/>
        <v>1.75</v>
      </c>
      <c r="N19" s="412"/>
      <c r="O19" s="458">
        <f t="shared" si="4"/>
        <v>26</v>
      </c>
      <c r="P19" s="459"/>
      <c r="Q19" s="458">
        <f t="shared" si="5"/>
        <v>28</v>
      </c>
      <c r="R19" s="459"/>
      <c r="S19" s="455">
        <f t="shared" ca="1" si="6"/>
        <v>136</v>
      </c>
      <c r="T19" s="458"/>
      <c r="U19" s="124"/>
      <c r="V19" s="125"/>
      <c r="W19" s="131">
        <v>0</v>
      </c>
      <c r="X19" s="132">
        <v>3</v>
      </c>
      <c r="Y19" s="379" t="s">
        <v>171</v>
      </c>
      <c r="Z19" s="380"/>
      <c r="AA19" s="381" t="s">
        <v>163</v>
      </c>
      <c r="AB19" s="382"/>
      <c r="AC19" s="195"/>
      <c r="AD19" s="69" t="s">
        <v>170</v>
      </c>
      <c r="AE19" s="18"/>
      <c r="AF19" s="20"/>
      <c r="AG19" s="20"/>
      <c r="AH19" s="20"/>
      <c r="AI19" s="201"/>
      <c r="AJ19" s="201"/>
      <c r="AK19" s="201"/>
      <c r="AL19" s="201"/>
      <c r="AM19" s="201"/>
      <c r="AN19" s="201"/>
      <c r="AO19" s="201"/>
      <c r="AP19" s="201"/>
      <c r="AQ19" s="201"/>
      <c r="AR19" s="201"/>
      <c r="AS19" s="201"/>
      <c r="AT19" s="201"/>
      <c r="AU19" s="15"/>
      <c r="AV19" s="368" t="s">
        <v>40</v>
      </c>
      <c r="AW19" s="367"/>
      <c r="AX19" s="367"/>
      <c r="AY19" s="367">
        <f ca="1">(AY15*AY21)-AX3</f>
        <v>-164</v>
      </c>
      <c r="AZ19" s="367"/>
      <c r="BA19" s="367" t="s">
        <v>41</v>
      </c>
      <c r="BB19" s="367"/>
      <c r="BC19" s="367"/>
      <c r="BD19" s="465">
        <f>AX5/AVERAGE(W4:X8)</f>
        <v>6.666666666666667</v>
      </c>
      <c r="BE19" s="489"/>
      <c r="BF19" s="27"/>
      <c r="BG19" s="368" t="s">
        <v>40</v>
      </c>
      <c r="BH19" s="367"/>
      <c r="BI19" s="367"/>
      <c r="BJ19" s="367">
        <f ca="1">(BJ15*BJ21)-BI3</f>
        <v>-164</v>
      </c>
      <c r="BK19" s="367"/>
      <c r="BL19" s="367" t="s">
        <v>41</v>
      </c>
      <c r="BM19" s="367"/>
      <c r="BN19" s="367"/>
      <c r="BO19" s="465">
        <f>BI5/BO15</f>
        <v>23.4</v>
      </c>
      <c r="BP19" s="489"/>
    </row>
    <row r="20" spans="1:69" ht="12" customHeight="1" thickBot="1">
      <c r="A20" s="453" cm="1">
        <f t="array" aca="1" ref="A20" ca="1">INDIRECT("'期'!"&amp;$A$32&amp;ROW())</f>
        <v>44428</v>
      </c>
      <c r="B20" s="454"/>
      <c r="C20" s="455">
        <f t="shared" ca="1" si="3"/>
        <v>17</v>
      </c>
      <c r="D20" s="456"/>
      <c r="E20" s="64">
        <v>0</v>
      </c>
      <c r="F20" s="65">
        <v>2</v>
      </c>
      <c r="G20" s="64">
        <v>0</v>
      </c>
      <c r="H20" s="65">
        <v>2</v>
      </c>
      <c r="I20" s="457">
        <f t="shared" si="0"/>
        <v>1.0714285714285714</v>
      </c>
      <c r="J20" s="457"/>
      <c r="K20" s="412">
        <f t="shared" ca="1" si="1"/>
        <v>1.6470588235294117</v>
      </c>
      <c r="L20" s="412"/>
      <c r="M20" s="412">
        <f t="shared" ca="1" si="2"/>
        <v>1.7647058823529411</v>
      </c>
      <c r="N20" s="412"/>
      <c r="O20" s="458">
        <f t="shared" si="4"/>
        <v>28</v>
      </c>
      <c r="P20" s="459"/>
      <c r="Q20" s="458">
        <f t="shared" si="5"/>
        <v>30</v>
      </c>
      <c r="R20" s="459"/>
      <c r="S20" s="455">
        <f t="shared" ca="1" si="6"/>
        <v>134</v>
      </c>
      <c r="T20" s="458"/>
      <c r="U20" s="124"/>
      <c r="V20" s="125"/>
      <c r="W20" s="131">
        <v>0</v>
      </c>
      <c r="X20" s="132">
        <v>2</v>
      </c>
      <c r="Y20" s="379" t="s">
        <v>180</v>
      </c>
      <c r="Z20" s="380"/>
      <c r="AA20" s="381"/>
      <c r="AB20" s="382"/>
      <c r="AC20" s="195"/>
      <c r="AD20" s="69" t="s">
        <v>170</v>
      </c>
      <c r="AE20" s="18"/>
      <c r="AF20" s="20"/>
      <c r="AG20" s="20"/>
      <c r="AH20" s="20"/>
      <c r="AI20" s="201"/>
      <c r="AJ20" s="201"/>
      <c r="AK20" s="201"/>
      <c r="AL20" s="201"/>
      <c r="AM20" s="201"/>
      <c r="AN20" s="201"/>
      <c r="AO20" s="201"/>
      <c r="AP20" s="201"/>
      <c r="AQ20" s="201"/>
      <c r="AR20" s="201"/>
      <c r="AS20" s="201"/>
      <c r="AT20" s="201"/>
      <c r="AU20" s="16"/>
      <c r="AV20" s="369"/>
      <c r="AW20" s="370"/>
      <c r="AX20" s="370"/>
      <c r="AY20" s="370"/>
      <c r="AZ20" s="370"/>
      <c r="BA20" s="370"/>
      <c r="BB20" s="370"/>
      <c r="BC20" s="370"/>
      <c r="BD20" s="467"/>
      <c r="BE20" s="496"/>
      <c r="BF20" s="27"/>
      <c r="BG20" s="369"/>
      <c r="BH20" s="370"/>
      <c r="BI20" s="370"/>
      <c r="BJ20" s="370"/>
      <c r="BK20" s="370"/>
      <c r="BL20" s="370"/>
      <c r="BM20" s="370"/>
      <c r="BN20" s="370"/>
      <c r="BO20" s="467"/>
      <c r="BP20" s="496"/>
    </row>
    <row r="21" spans="1:69" ht="12" customHeight="1">
      <c r="A21" s="453" cm="1">
        <f t="array" aca="1" ref="A21" ca="1">INDIRECT("'期'!"&amp;$A$32&amp;ROW())</f>
        <v>44429</v>
      </c>
      <c r="B21" s="454"/>
      <c r="C21" s="455">
        <f t="shared" ca="1" si="3"/>
        <v>18</v>
      </c>
      <c r="D21" s="456"/>
      <c r="E21" s="64">
        <v>1</v>
      </c>
      <c r="F21" s="65">
        <v>3</v>
      </c>
      <c r="G21" s="64">
        <v>1</v>
      </c>
      <c r="H21" s="65">
        <v>3</v>
      </c>
      <c r="I21" s="495">
        <f t="shared" si="0"/>
        <v>1.0625</v>
      </c>
      <c r="J21" s="495"/>
      <c r="K21" s="412">
        <f t="shared" ca="1" si="1"/>
        <v>1.7777777777777777</v>
      </c>
      <c r="L21" s="412"/>
      <c r="M21" s="412">
        <f t="shared" ca="1" si="2"/>
        <v>1.8888888888888888</v>
      </c>
      <c r="N21" s="412"/>
      <c r="O21" s="458">
        <f t="shared" si="4"/>
        <v>32</v>
      </c>
      <c r="P21" s="459"/>
      <c r="Q21" s="458">
        <f t="shared" si="5"/>
        <v>34</v>
      </c>
      <c r="R21" s="459"/>
      <c r="S21" s="455">
        <f t="shared" ca="1" si="6"/>
        <v>130</v>
      </c>
      <c r="T21" s="458"/>
      <c r="U21" s="124"/>
      <c r="V21" s="125"/>
      <c r="W21" s="131">
        <v>2</v>
      </c>
      <c r="X21" s="132">
        <v>3</v>
      </c>
      <c r="Y21" s="379" t="s">
        <v>169</v>
      </c>
      <c r="Z21" s="380"/>
      <c r="AA21" s="381" t="s">
        <v>165</v>
      </c>
      <c r="AB21" s="382"/>
      <c r="AC21" s="195" t="s">
        <v>165</v>
      </c>
      <c r="AD21" s="69" t="s">
        <v>169</v>
      </c>
      <c r="AE21" s="18"/>
      <c r="AF21" s="20"/>
      <c r="AG21" s="20"/>
      <c r="AH21" s="20"/>
      <c r="AI21" s="201"/>
      <c r="AJ21" s="201"/>
      <c r="AK21" s="201"/>
      <c r="AL21" s="201"/>
      <c r="AM21" s="201"/>
      <c r="AN21" s="201"/>
      <c r="AO21" s="201"/>
      <c r="AP21" s="201"/>
      <c r="AQ21" s="201"/>
      <c r="AR21" s="201"/>
      <c r="AS21" s="201"/>
      <c r="AT21" s="201"/>
      <c r="AU21" s="17"/>
      <c r="AV21" s="429" t="s">
        <v>42</v>
      </c>
      <c r="AW21" s="418"/>
      <c r="AX21" s="418"/>
      <c r="AY21" s="418">
        <f ca="1">C31</f>
        <v>26</v>
      </c>
      <c r="AZ21" s="418"/>
      <c r="BA21" s="418" t="s">
        <v>43</v>
      </c>
      <c r="BB21" s="418"/>
      <c r="BC21" s="418"/>
      <c r="BD21" s="491">
        <f ca="1">AY13*AY21*AY23*1.015</f>
        <v>2389533.2999999998</v>
      </c>
      <c r="BE21" s="492"/>
      <c r="BF21" s="28"/>
      <c r="BG21" s="429" t="s">
        <v>42</v>
      </c>
      <c r="BH21" s="418"/>
      <c r="BI21" s="418"/>
      <c r="BJ21" s="418">
        <f ca="1">C31</f>
        <v>26</v>
      </c>
      <c r="BK21" s="418"/>
      <c r="BL21" s="418" t="s">
        <v>43</v>
      </c>
      <c r="BM21" s="418"/>
      <c r="BN21" s="418"/>
      <c r="BO21" s="491">
        <f ca="1">BJ13*BJ21*BJ23*1.015</f>
        <v>1748329.38</v>
      </c>
      <c r="BP21" s="492"/>
    </row>
    <row r="22" spans="1:69" ht="12" customHeight="1">
      <c r="A22" s="453" cm="1">
        <f t="array" aca="1" ref="A22" ca="1">INDIRECT("'期'!"&amp;$A$32&amp;ROW())</f>
        <v>44431</v>
      </c>
      <c r="B22" s="454"/>
      <c r="C22" s="455">
        <f t="shared" ca="1" si="3"/>
        <v>19</v>
      </c>
      <c r="D22" s="456"/>
      <c r="E22" s="64">
        <v>0</v>
      </c>
      <c r="F22" s="65">
        <v>2</v>
      </c>
      <c r="G22" s="64">
        <v>0</v>
      </c>
      <c r="H22" s="65">
        <v>0</v>
      </c>
      <c r="I22" s="457">
        <f t="shared" si="0"/>
        <v>1</v>
      </c>
      <c r="J22" s="457"/>
      <c r="K22" s="412">
        <f t="shared" ca="1" si="1"/>
        <v>1.7894736842105263</v>
      </c>
      <c r="L22" s="412"/>
      <c r="M22" s="412">
        <f t="shared" ca="1" si="2"/>
        <v>1.7894736842105263</v>
      </c>
      <c r="N22" s="412"/>
      <c r="O22" s="458">
        <f t="shared" si="4"/>
        <v>34</v>
      </c>
      <c r="P22" s="459"/>
      <c r="Q22" s="458">
        <f t="shared" si="5"/>
        <v>34</v>
      </c>
      <c r="R22" s="459"/>
      <c r="S22" s="455">
        <f t="shared" ca="1" si="6"/>
        <v>130</v>
      </c>
      <c r="T22" s="458"/>
      <c r="U22" s="124"/>
      <c r="V22" s="125"/>
      <c r="W22" s="131">
        <v>0</v>
      </c>
      <c r="X22" s="132">
        <v>0</v>
      </c>
      <c r="Y22" s="379" t="s">
        <v>169</v>
      </c>
      <c r="Z22" s="380"/>
      <c r="AA22" s="381"/>
      <c r="AB22" s="382"/>
      <c r="AC22" s="195"/>
      <c r="AD22" s="69"/>
      <c r="AE22" s="18"/>
      <c r="AF22" s="20"/>
      <c r="AG22" s="20"/>
      <c r="AH22" s="20"/>
      <c r="AI22" s="201"/>
      <c r="AJ22" s="201"/>
      <c r="AK22" s="201"/>
      <c r="AL22" s="201"/>
      <c r="AM22" s="201"/>
      <c r="AN22" s="201"/>
      <c r="AO22" s="201"/>
      <c r="AP22" s="201"/>
      <c r="AQ22" s="201"/>
      <c r="AR22" s="201"/>
      <c r="AS22" s="201"/>
      <c r="AT22" s="201"/>
      <c r="AU22" s="17"/>
      <c r="AV22" s="366"/>
      <c r="AW22" s="367"/>
      <c r="AX22" s="367"/>
      <c r="AY22" s="367"/>
      <c r="AZ22" s="367"/>
      <c r="BA22" s="367"/>
      <c r="BB22" s="367"/>
      <c r="BC22" s="367"/>
      <c r="BD22" s="493"/>
      <c r="BE22" s="494"/>
      <c r="BF22" s="28"/>
      <c r="BG22" s="366"/>
      <c r="BH22" s="367"/>
      <c r="BI22" s="367"/>
      <c r="BJ22" s="367"/>
      <c r="BK22" s="367"/>
      <c r="BL22" s="367"/>
      <c r="BM22" s="367"/>
      <c r="BN22" s="367"/>
      <c r="BO22" s="493"/>
      <c r="BP22" s="494"/>
    </row>
    <row r="23" spans="1:69" ht="12" customHeight="1">
      <c r="A23" s="453" cm="1">
        <f t="array" aca="1" ref="A23" ca="1">INDIRECT("'期'!"&amp;$A$32&amp;ROW())</f>
        <v>44432</v>
      </c>
      <c r="B23" s="454"/>
      <c r="C23" s="455">
        <f t="shared" ca="1" si="3"/>
        <v>20</v>
      </c>
      <c r="D23" s="456"/>
      <c r="E23" s="64">
        <v>0</v>
      </c>
      <c r="F23" s="65">
        <v>3</v>
      </c>
      <c r="G23" s="64">
        <v>0</v>
      </c>
      <c r="H23" s="65">
        <v>4</v>
      </c>
      <c r="I23" s="457">
        <f t="shared" si="0"/>
        <v>1.027027027027027</v>
      </c>
      <c r="J23" s="457"/>
      <c r="K23" s="412">
        <f t="shared" ca="1" si="1"/>
        <v>1.85</v>
      </c>
      <c r="L23" s="412"/>
      <c r="M23" s="412">
        <f t="shared" ca="1" si="2"/>
        <v>1.9</v>
      </c>
      <c r="N23" s="412"/>
      <c r="O23" s="458">
        <f t="shared" si="4"/>
        <v>37</v>
      </c>
      <c r="P23" s="459"/>
      <c r="Q23" s="458">
        <f t="shared" si="5"/>
        <v>38</v>
      </c>
      <c r="R23" s="459"/>
      <c r="S23" s="455">
        <f t="shared" ca="1" si="6"/>
        <v>126</v>
      </c>
      <c r="T23" s="458"/>
      <c r="U23" s="124"/>
      <c r="V23" s="125"/>
      <c r="W23" s="131">
        <v>0</v>
      </c>
      <c r="X23" s="132">
        <v>3</v>
      </c>
      <c r="Y23" s="379" t="s">
        <v>181</v>
      </c>
      <c r="Z23" s="380"/>
      <c r="AA23" s="381" t="s">
        <v>165</v>
      </c>
      <c r="AB23" s="382"/>
      <c r="AC23" s="195"/>
      <c r="AD23" s="69" t="s">
        <v>165</v>
      </c>
      <c r="AE23" s="18"/>
      <c r="AF23" s="20"/>
      <c r="AG23" s="20"/>
      <c r="AH23" s="20"/>
      <c r="AI23" s="201"/>
      <c r="AJ23" s="201"/>
      <c r="AK23" s="201"/>
      <c r="AL23" s="201"/>
      <c r="AM23" s="201"/>
      <c r="AN23" s="201"/>
      <c r="AO23" s="201"/>
      <c r="AP23" s="201"/>
      <c r="AQ23" s="201"/>
      <c r="AR23" s="201"/>
      <c r="AS23" s="201"/>
      <c r="AT23" s="201"/>
      <c r="AU23" s="17"/>
      <c r="AV23" s="366" t="s">
        <v>44</v>
      </c>
      <c r="AW23" s="367"/>
      <c r="AX23" s="367"/>
      <c r="AY23" s="497">
        <v>14355</v>
      </c>
      <c r="AZ23" s="497"/>
      <c r="BA23" s="367" t="s">
        <v>60</v>
      </c>
      <c r="BB23" s="367"/>
      <c r="BC23" s="367"/>
      <c r="BD23" s="493">
        <f ca="1">AY15*AY21*AY25</f>
        <v>0</v>
      </c>
      <c r="BE23" s="494"/>
      <c r="BF23" s="28"/>
      <c r="BG23" s="366" t="s">
        <v>44</v>
      </c>
      <c r="BH23" s="367"/>
      <c r="BI23" s="367"/>
      <c r="BJ23" s="497">
        <v>10503</v>
      </c>
      <c r="BK23" s="497"/>
      <c r="BL23" s="367" t="s">
        <v>60</v>
      </c>
      <c r="BM23" s="367"/>
      <c r="BN23" s="367"/>
      <c r="BO23" s="493">
        <f ca="1">BJ15*BJ21*BJ25</f>
        <v>0</v>
      </c>
      <c r="BP23" s="494"/>
    </row>
    <row r="24" spans="1:69" ht="12" customHeight="1">
      <c r="A24" s="453" cm="1">
        <f t="array" aca="1" ref="A24" ca="1">INDIRECT("'期'!"&amp;$A$32&amp;ROW())</f>
        <v>44433</v>
      </c>
      <c r="B24" s="454"/>
      <c r="C24" s="455">
        <f t="shared" ca="1" si="3"/>
        <v>21</v>
      </c>
      <c r="D24" s="456"/>
      <c r="E24" s="64">
        <v>0</v>
      </c>
      <c r="F24" s="65">
        <v>1</v>
      </c>
      <c r="G24" s="64">
        <v>0</v>
      </c>
      <c r="H24" s="65">
        <v>1</v>
      </c>
      <c r="I24" s="457">
        <f t="shared" si="0"/>
        <v>1.0263157894736843</v>
      </c>
      <c r="J24" s="457"/>
      <c r="K24" s="412">
        <f t="shared" ca="1" si="1"/>
        <v>1.8095238095238095</v>
      </c>
      <c r="L24" s="412"/>
      <c r="M24" s="412">
        <f t="shared" ca="1" si="2"/>
        <v>1.8571428571428572</v>
      </c>
      <c r="N24" s="412"/>
      <c r="O24" s="458">
        <f t="shared" si="4"/>
        <v>38</v>
      </c>
      <c r="P24" s="459"/>
      <c r="Q24" s="458">
        <f t="shared" si="5"/>
        <v>39</v>
      </c>
      <c r="R24" s="459"/>
      <c r="S24" s="455">
        <f t="shared" ca="1" si="6"/>
        <v>125</v>
      </c>
      <c r="T24" s="458"/>
      <c r="U24" s="124"/>
      <c r="V24" s="125"/>
      <c r="W24" s="131">
        <v>0</v>
      </c>
      <c r="X24" s="132">
        <v>2</v>
      </c>
      <c r="Y24" s="379" t="s">
        <v>170</v>
      </c>
      <c r="Z24" s="380"/>
      <c r="AA24" s="381"/>
      <c r="AB24" s="382"/>
      <c r="AC24" s="195"/>
      <c r="AD24" s="69" t="s">
        <v>165</v>
      </c>
      <c r="AE24" s="18"/>
      <c r="AF24" s="20"/>
      <c r="AG24" s="20"/>
      <c r="AH24" s="20"/>
      <c r="AI24" s="201"/>
      <c r="AJ24" s="201"/>
      <c r="AK24" s="201"/>
      <c r="AL24" s="201"/>
      <c r="AM24" s="201"/>
      <c r="AN24" s="201"/>
      <c r="AO24" s="201"/>
      <c r="AP24" s="201"/>
      <c r="AQ24" s="201"/>
      <c r="AR24" s="201"/>
      <c r="AS24" s="201"/>
      <c r="AT24" s="201"/>
      <c r="AU24" s="17"/>
      <c r="AV24" s="366"/>
      <c r="AW24" s="367"/>
      <c r="AX24" s="367"/>
      <c r="AY24" s="497"/>
      <c r="AZ24" s="497"/>
      <c r="BA24" s="367"/>
      <c r="BB24" s="367"/>
      <c r="BC24" s="367"/>
      <c r="BD24" s="493"/>
      <c r="BE24" s="494"/>
      <c r="BF24" s="28"/>
      <c r="BG24" s="366"/>
      <c r="BH24" s="367"/>
      <c r="BI24" s="367"/>
      <c r="BJ24" s="497"/>
      <c r="BK24" s="497"/>
      <c r="BL24" s="367"/>
      <c r="BM24" s="367"/>
      <c r="BN24" s="367"/>
      <c r="BO24" s="493"/>
      <c r="BP24" s="494"/>
    </row>
    <row r="25" spans="1:69" ht="12" customHeight="1">
      <c r="A25" s="453" cm="1">
        <f t="array" aca="1" ref="A25" ca="1">INDIRECT("'期'!"&amp;$A$32&amp;ROW())</f>
        <v>44434</v>
      </c>
      <c r="B25" s="454"/>
      <c r="C25" s="455">
        <f t="shared" ca="1" si="3"/>
        <v>22</v>
      </c>
      <c r="D25" s="456"/>
      <c r="E25" s="64">
        <v>0</v>
      </c>
      <c r="F25" s="65">
        <v>4</v>
      </c>
      <c r="G25" s="64">
        <v>0</v>
      </c>
      <c r="H25" s="65">
        <v>5</v>
      </c>
      <c r="I25" s="457">
        <f t="shared" si="0"/>
        <v>1.0476190476190477</v>
      </c>
      <c r="J25" s="457"/>
      <c r="K25" s="412">
        <f t="shared" ca="1" si="1"/>
        <v>1.9090909090909092</v>
      </c>
      <c r="L25" s="412"/>
      <c r="M25" s="412">
        <f t="shared" ca="1" si="2"/>
        <v>2</v>
      </c>
      <c r="N25" s="412"/>
      <c r="O25" s="458">
        <f t="shared" si="4"/>
        <v>42</v>
      </c>
      <c r="P25" s="459"/>
      <c r="Q25" s="458">
        <f t="shared" si="5"/>
        <v>44</v>
      </c>
      <c r="R25" s="459"/>
      <c r="S25" s="455">
        <f t="shared" ca="1" si="6"/>
        <v>120</v>
      </c>
      <c r="T25" s="458"/>
      <c r="U25" s="124"/>
      <c r="V25" s="125"/>
      <c r="W25" s="131">
        <v>0</v>
      </c>
      <c r="X25" s="132">
        <v>4</v>
      </c>
      <c r="Y25" s="379" t="s">
        <v>169</v>
      </c>
      <c r="Z25" s="380"/>
      <c r="AA25" s="381"/>
      <c r="AB25" s="382"/>
      <c r="AC25" s="195"/>
      <c r="AD25" s="69" t="s">
        <v>169</v>
      </c>
      <c r="AE25" s="18"/>
      <c r="AF25" s="20"/>
      <c r="AG25" s="20"/>
      <c r="AH25" s="20"/>
      <c r="AI25" s="201"/>
      <c r="AJ25" s="201"/>
      <c r="AK25" s="201"/>
      <c r="AL25" s="201"/>
      <c r="AM25" s="201"/>
      <c r="AN25" s="201"/>
      <c r="AO25" s="201"/>
      <c r="AP25" s="201"/>
      <c r="AQ25" s="201"/>
      <c r="AR25" s="201"/>
      <c r="AS25" s="201"/>
      <c r="AT25" s="201"/>
      <c r="AU25" s="17"/>
      <c r="AV25" s="366" t="s">
        <v>45</v>
      </c>
      <c r="AW25" s="367"/>
      <c r="AX25" s="367"/>
      <c r="AY25" s="503">
        <v>14355</v>
      </c>
      <c r="AZ25" s="503"/>
      <c r="BA25" s="367" t="s">
        <v>59</v>
      </c>
      <c r="BB25" s="367"/>
      <c r="BC25" s="367"/>
      <c r="BD25" s="499">
        <f ca="1">BD23-BD21</f>
        <v>-2389533.2999999998</v>
      </c>
      <c r="BE25" s="500"/>
      <c r="BF25" s="28"/>
      <c r="BG25" s="366" t="s">
        <v>45</v>
      </c>
      <c r="BH25" s="367"/>
      <c r="BI25" s="367"/>
      <c r="BJ25" s="497">
        <f>AY25</f>
        <v>14355</v>
      </c>
      <c r="BK25" s="497"/>
      <c r="BL25" s="367" t="s">
        <v>59</v>
      </c>
      <c r="BM25" s="367"/>
      <c r="BN25" s="367"/>
      <c r="BO25" s="499">
        <f ca="1">BO23-BO21</f>
        <v>-1748329.38</v>
      </c>
      <c r="BP25" s="500"/>
    </row>
    <row r="26" spans="1:69" ht="12" customHeight="1" thickBot="1">
      <c r="A26" s="453" cm="1">
        <f t="array" aca="1" ref="A26" ca="1">INDIRECT("'期'!"&amp;$A$32&amp;ROW())</f>
        <v>44435</v>
      </c>
      <c r="B26" s="454"/>
      <c r="C26" s="455">
        <f t="shared" ca="1" si="3"/>
        <v>23</v>
      </c>
      <c r="D26" s="456"/>
      <c r="E26" s="64">
        <v>0</v>
      </c>
      <c r="F26" s="65">
        <v>2</v>
      </c>
      <c r="G26" s="64">
        <v>0</v>
      </c>
      <c r="H26" s="65">
        <v>1</v>
      </c>
      <c r="I26" s="457">
        <f t="shared" si="0"/>
        <v>1.0227272727272727</v>
      </c>
      <c r="J26" s="457"/>
      <c r="K26" s="412">
        <f t="shared" ca="1" si="1"/>
        <v>1.9130434782608696</v>
      </c>
      <c r="L26" s="412"/>
      <c r="M26" s="412">
        <f t="shared" ca="1" si="2"/>
        <v>1.9565217391304348</v>
      </c>
      <c r="N26" s="412"/>
      <c r="O26" s="458">
        <f t="shared" si="4"/>
        <v>44</v>
      </c>
      <c r="P26" s="459"/>
      <c r="Q26" s="458">
        <f t="shared" si="5"/>
        <v>45</v>
      </c>
      <c r="R26" s="459"/>
      <c r="S26" s="455">
        <f t="shared" ca="1" si="6"/>
        <v>119</v>
      </c>
      <c r="T26" s="458"/>
      <c r="U26" s="124"/>
      <c r="V26" s="125"/>
      <c r="W26" s="131">
        <v>0</v>
      </c>
      <c r="X26" s="132">
        <v>2</v>
      </c>
      <c r="Y26" s="379" t="s">
        <v>182</v>
      </c>
      <c r="Z26" s="380"/>
      <c r="AA26" s="381"/>
      <c r="AB26" s="382"/>
      <c r="AC26" s="195"/>
      <c r="AD26" s="69" t="s">
        <v>170</v>
      </c>
      <c r="AE26" s="18"/>
      <c r="AF26" s="20"/>
      <c r="AG26" s="20"/>
      <c r="AH26" s="20"/>
      <c r="AI26" s="201"/>
      <c r="AJ26" s="201"/>
      <c r="AK26" s="201"/>
      <c r="AL26" s="201"/>
      <c r="AM26" s="201"/>
      <c r="AN26" s="201"/>
      <c r="AO26" s="201"/>
      <c r="AP26" s="201"/>
      <c r="AQ26" s="201"/>
      <c r="AR26" s="201"/>
      <c r="AS26" s="201"/>
      <c r="AT26" s="201"/>
      <c r="AU26" s="17"/>
      <c r="AV26" s="471"/>
      <c r="AW26" s="469"/>
      <c r="AX26" s="469"/>
      <c r="AY26" s="504"/>
      <c r="AZ26" s="504"/>
      <c r="BA26" s="469"/>
      <c r="BB26" s="469"/>
      <c r="BC26" s="469"/>
      <c r="BD26" s="501"/>
      <c r="BE26" s="502"/>
      <c r="BF26" s="28"/>
      <c r="BG26" s="471"/>
      <c r="BH26" s="469"/>
      <c r="BI26" s="469"/>
      <c r="BJ26" s="498"/>
      <c r="BK26" s="498"/>
      <c r="BL26" s="469"/>
      <c r="BM26" s="469"/>
      <c r="BN26" s="469"/>
      <c r="BO26" s="501"/>
      <c r="BP26" s="502"/>
    </row>
    <row r="27" spans="1:69" ht="12" customHeight="1">
      <c r="A27" s="453" cm="1">
        <f t="array" aca="1" ref="A27" ca="1">INDIRECT("'期'!"&amp;$A$32&amp;ROW())</f>
        <v>44436</v>
      </c>
      <c r="B27" s="454"/>
      <c r="C27" s="455">
        <f t="shared" ca="1" si="3"/>
        <v>24</v>
      </c>
      <c r="D27" s="456"/>
      <c r="E27" s="64">
        <v>0</v>
      </c>
      <c r="F27" s="65">
        <v>3</v>
      </c>
      <c r="G27" s="64">
        <v>0</v>
      </c>
      <c r="H27" s="65">
        <v>4</v>
      </c>
      <c r="I27" s="457">
        <f t="shared" si="0"/>
        <v>1.0425531914893618</v>
      </c>
      <c r="J27" s="457"/>
      <c r="K27" s="412">
        <f t="shared" ca="1" si="1"/>
        <v>1.9583333333333333</v>
      </c>
      <c r="L27" s="412"/>
      <c r="M27" s="412">
        <f t="shared" ca="1" si="2"/>
        <v>2.0416666666666665</v>
      </c>
      <c r="N27" s="412"/>
      <c r="O27" s="458">
        <f t="shared" si="4"/>
        <v>47</v>
      </c>
      <c r="P27" s="459"/>
      <c r="Q27" s="458">
        <f t="shared" si="5"/>
        <v>49</v>
      </c>
      <c r="R27" s="459"/>
      <c r="S27" s="455">
        <f t="shared" ca="1" si="6"/>
        <v>115</v>
      </c>
      <c r="T27" s="458"/>
      <c r="U27" s="124"/>
      <c r="V27" s="125"/>
      <c r="W27" s="131">
        <v>0</v>
      </c>
      <c r="X27" s="132">
        <v>3</v>
      </c>
      <c r="Y27" s="379" t="s">
        <v>169</v>
      </c>
      <c r="Z27" s="380"/>
      <c r="AA27" s="381"/>
      <c r="AB27" s="382"/>
      <c r="AC27" s="195"/>
      <c r="AD27" s="69" t="s">
        <v>170</v>
      </c>
      <c r="AE27" s="18"/>
      <c r="AF27" s="20"/>
      <c r="AG27" s="20"/>
      <c r="AH27" s="20"/>
      <c r="AI27" s="201"/>
      <c r="AJ27" s="201"/>
      <c r="AK27" s="201"/>
      <c r="AL27" s="201"/>
      <c r="AM27" s="201"/>
      <c r="AN27" s="201"/>
      <c r="AO27" s="201"/>
      <c r="AP27" s="201"/>
      <c r="AQ27" s="201"/>
      <c r="AR27" s="201"/>
      <c r="AS27" s="201"/>
      <c r="AT27" s="201"/>
      <c r="AU27" s="17"/>
      <c r="AV27" s="505" t="s">
        <v>49</v>
      </c>
      <c r="AW27" s="505"/>
      <c r="AX27" s="29"/>
      <c r="AY27" s="30"/>
      <c r="AZ27" s="30"/>
      <c r="BA27" s="24"/>
      <c r="BB27" s="24"/>
      <c r="BC27" s="24"/>
      <c r="BD27" s="28"/>
      <c r="BE27" s="28"/>
      <c r="BF27" s="28"/>
      <c r="BG27" s="505" t="s">
        <v>48</v>
      </c>
      <c r="BH27" s="505"/>
      <c r="BI27" s="29"/>
      <c r="BJ27" s="30"/>
      <c r="BK27" s="30"/>
      <c r="BL27" s="24"/>
      <c r="BM27" s="24"/>
      <c r="BN27" s="24"/>
      <c r="BO27" s="28"/>
      <c r="BP27" s="28"/>
      <c r="BQ27" s="31"/>
    </row>
    <row r="28" spans="1:69" ht="12" customHeight="1" thickBot="1">
      <c r="A28" s="453" cm="1">
        <f t="array" aca="1" ref="A28" ca="1">INDIRECT("'期'!"&amp;$A$32&amp;ROW())</f>
        <v>44438</v>
      </c>
      <c r="B28" s="454"/>
      <c r="C28" s="455">
        <f t="shared" ca="1" si="3"/>
        <v>25</v>
      </c>
      <c r="D28" s="456"/>
      <c r="E28" s="64">
        <v>0</v>
      </c>
      <c r="F28" s="65">
        <v>2</v>
      </c>
      <c r="G28" s="64">
        <v>0</v>
      </c>
      <c r="H28" s="65">
        <v>3</v>
      </c>
      <c r="I28" s="457">
        <f t="shared" si="0"/>
        <v>1.0612244897959184</v>
      </c>
      <c r="J28" s="457"/>
      <c r="K28" s="412">
        <f t="shared" ca="1" si="1"/>
        <v>1.96</v>
      </c>
      <c r="L28" s="412"/>
      <c r="M28" s="412">
        <f t="shared" ca="1" si="2"/>
        <v>2.08</v>
      </c>
      <c r="N28" s="412"/>
      <c r="O28" s="458">
        <f t="shared" si="4"/>
        <v>49</v>
      </c>
      <c r="P28" s="459"/>
      <c r="Q28" s="458">
        <f t="shared" si="5"/>
        <v>52</v>
      </c>
      <c r="R28" s="459"/>
      <c r="S28" s="455">
        <f t="shared" ca="1" si="6"/>
        <v>112</v>
      </c>
      <c r="T28" s="458"/>
      <c r="U28" s="124"/>
      <c r="V28" s="125"/>
      <c r="W28" s="133">
        <v>0</v>
      </c>
      <c r="X28" s="134">
        <v>3</v>
      </c>
      <c r="Y28" s="379" t="s">
        <v>168</v>
      </c>
      <c r="Z28" s="380"/>
      <c r="AA28" s="381" t="s">
        <v>169</v>
      </c>
      <c r="AB28" s="382"/>
      <c r="AC28" s="195" t="s">
        <v>163</v>
      </c>
      <c r="AD28" s="69" t="s">
        <v>170</v>
      </c>
      <c r="AE28" s="18"/>
      <c r="AF28" s="20"/>
      <c r="AG28" s="20"/>
      <c r="AH28" s="20"/>
      <c r="AI28" s="201"/>
      <c r="AJ28" s="201"/>
      <c r="AK28" s="201"/>
      <c r="AL28" s="201"/>
      <c r="AM28" s="201"/>
      <c r="AN28" s="201"/>
      <c r="AO28" s="201"/>
      <c r="AP28" s="201"/>
      <c r="AQ28" s="201"/>
      <c r="AR28" s="201"/>
      <c r="AS28" s="201"/>
      <c r="AT28" s="201"/>
      <c r="AU28" s="17"/>
      <c r="AV28" s="506"/>
      <c r="AW28" s="506"/>
      <c r="AX28" s="32"/>
      <c r="AY28" s="30"/>
      <c r="AZ28" s="30"/>
      <c r="BA28" s="24"/>
      <c r="BB28" s="24"/>
      <c r="BC28" s="24"/>
      <c r="BD28" s="28"/>
      <c r="BE28" s="28"/>
      <c r="BF28" s="28"/>
      <c r="BG28" s="506"/>
      <c r="BH28" s="506"/>
      <c r="BI28" s="32"/>
      <c r="BJ28" s="30"/>
      <c r="BK28" s="30"/>
      <c r="BL28" s="24"/>
      <c r="BM28" s="24"/>
      <c r="BN28" s="24"/>
      <c r="BO28" s="28"/>
      <c r="BP28" s="28"/>
      <c r="BQ28" s="31"/>
    </row>
    <row r="29" spans="1:69" ht="12" customHeight="1">
      <c r="A29" s="453" cm="1">
        <f t="array" aca="1" ref="A29" ca="1">INDIRECT("'期'!"&amp;$A$32&amp;ROW())</f>
        <v>44439</v>
      </c>
      <c r="B29" s="454"/>
      <c r="C29" s="455">
        <f t="shared" ca="1" si="3"/>
        <v>26</v>
      </c>
      <c r="D29" s="456"/>
      <c r="E29" s="64">
        <v>0</v>
      </c>
      <c r="F29" s="65">
        <v>3</v>
      </c>
      <c r="G29" s="64">
        <v>0</v>
      </c>
      <c r="H29" s="65">
        <v>2</v>
      </c>
      <c r="I29" s="457">
        <f t="shared" si="0"/>
        <v>1.0384615384615385</v>
      </c>
      <c r="J29" s="457"/>
      <c r="K29" s="412">
        <f t="shared" ca="1" si="1"/>
        <v>2</v>
      </c>
      <c r="L29" s="412"/>
      <c r="M29" s="412">
        <f t="shared" ca="1" si="2"/>
        <v>2.0769230769230771</v>
      </c>
      <c r="N29" s="412"/>
      <c r="O29" s="458">
        <f t="shared" si="4"/>
        <v>52</v>
      </c>
      <c r="P29" s="459"/>
      <c r="Q29" s="458">
        <f t="shared" si="5"/>
        <v>54</v>
      </c>
      <c r="R29" s="459"/>
      <c r="S29" s="455">
        <f t="shared" ca="1" si="6"/>
        <v>110</v>
      </c>
      <c r="T29" s="458"/>
      <c r="U29" s="124"/>
      <c r="V29" s="125"/>
      <c r="W29" s="133">
        <v>0</v>
      </c>
      <c r="X29" s="134">
        <v>2</v>
      </c>
      <c r="Y29" s="379" t="s">
        <v>169</v>
      </c>
      <c r="Z29" s="380"/>
      <c r="AA29" s="381" t="s">
        <v>163</v>
      </c>
      <c r="AB29" s="382"/>
      <c r="AC29" s="195" t="s">
        <v>169</v>
      </c>
      <c r="AD29" s="69" t="s">
        <v>163</v>
      </c>
      <c r="AE29" s="18"/>
      <c r="AF29" s="20"/>
      <c r="AG29" s="20"/>
      <c r="AH29" s="20"/>
      <c r="AI29" s="201"/>
      <c r="AJ29" s="201"/>
      <c r="AK29" s="201"/>
      <c r="AL29" s="201"/>
      <c r="AM29" s="201"/>
      <c r="AN29" s="201"/>
      <c r="AO29" s="201"/>
      <c r="AP29" s="201"/>
      <c r="AQ29" s="201"/>
      <c r="AR29" s="201"/>
      <c r="AS29" s="201"/>
      <c r="AT29" s="201"/>
      <c r="AU29" s="17"/>
      <c r="AV29" s="429" t="s">
        <v>28</v>
      </c>
      <c r="AW29" s="418"/>
      <c r="AX29" s="418">
        <f ca="1">AY39*AY47</f>
        <v>164</v>
      </c>
      <c r="AY29" s="419"/>
      <c r="AZ29" s="421" t="s">
        <v>29</v>
      </c>
      <c r="BA29" s="422"/>
      <c r="BB29" s="425" t="s">
        <v>30</v>
      </c>
      <c r="BC29" s="422"/>
      <c r="BD29" s="425" t="s">
        <v>31</v>
      </c>
      <c r="BE29" s="427"/>
      <c r="BF29" s="24"/>
      <c r="BG29" s="429" t="s">
        <v>28</v>
      </c>
      <c r="BH29" s="418"/>
      <c r="BI29" s="418">
        <f ca="1">BJ39*BJ47</f>
        <v>164</v>
      </c>
      <c r="BJ29" s="419"/>
      <c r="BK29" s="421" t="s">
        <v>29</v>
      </c>
      <c r="BL29" s="422"/>
      <c r="BM29" s="425" t="s">
        <v>30</v>
      </c>
      <c r="BN29" s="422"/>
      <c r="BO29" s="425" t="s">
        <v>31</v>
      </c>
      <c r="BP29" s="427"/>
    </row>
    <row r="30" spans="1:69" ht="12" customHeight="1">
      <c r="A30" s="507" t="str" cm="1">
        <f t="array" aca="1" ref="A30" ca="1">INDIRECT("'期'!"&amp;$A$32&amp;ROW())</f>
        <v/>
      </c>
      <c r="B30" s="508"/>
      <c r="C30" s="509" t="str">
        <f t="shared" ca="1" si="3"/>
        <v/>
      </c>
      <c r="D30" s="510"/>
      <c r="E30" s="66"/>
      <c r="F30" s="67"/>
      <c r="G30" s="66"/>
      <c r="H30" s="67"/>
      <c r="I30" s="511">
        <f t="shared" si="0"/>
        <v>1.0384615384615385</v>
      </c>
      <c r="J30" s="511"/>
      <c r="K30" s="512" t="str">
        <f t="shared" ca="1" si="1"/>
        <v/>
      </c>
      <c r="L30" s="512"/>
      <c r="M30" s="512" t="str">
        <f t="shared" ca="1" si="2"/>
        <v/>
      </c>
      <c r="N30" s="512"/>
      <c r="O30" s="458">
        <f t="shared" si="4"/>
        <v>52</v>
      </c>
      <c r="P30" s="459"/>
      <c r="Q30" s="515">
        <f t="shared" si="5"/>
        <v>54</v>
      </c>
      <c r="R30" s="516"/>
      <c r="S30" s="455">
        <f t="shared" ca="1" si="6"/>
        <v>110</v>
      </c>
      <c r="T30" s="458"/>
      <c r="U30" s="127"/>
      <c r="V30" s="128"/>
      <c r="W30" s="135"/>
      <c r="X30" s="136"/>
      <c r="Y30" s="517"/>
      <c r="Z30" s="518"/>
      <c r="AA30" s="513"/>
      <c r="AB30" s="514"/>
      <c r="AC30" s="196"/>
      <c r="AD30" s="70"/>
      <c r="AE30" s="18"/>
      <c r="AF30" s="20"/>
      <c r="AG30" s="20"/>
      <c r="AH30" s="20"/>
      <c r="AI30" s="201"/>
      <c r="AJ30" s="201"/>
      <c r="AK30" s="201"/>
      <c r="AL30" s="201"/>
      <c r="AM30" s="201"/>
      <c r="AN30" s="201"/>
      <c r="AO30" s="201"/>
      <c r="AP30" s="201"/>
      <c r="AQ30" s="201"/>
      <c r="AR30" s="201"/>
      <c r="AS30" s="201"/>
      <c r="AT30" s="201"/>
      <c r="AU30" s="17"/>
      <c r="AV30" s="366"/>
      <c r="AW30" s="367"/>
      <c r="AX30" s="367"/>
      <c r="AY30" s="420"/>
      <c r="AZ30" s="423"/>
      <c r="BA30" s="424"/>
      <c r="BB30" s="426"/>
      <c r="BC30" s="424"/>
      <c r="BD30" s="426"/>
      <c r="BE30" s="428"/>
      <c r="BF30" s="25"/>
      <c r="BG30" s="366"/>
      <c r="BH30" s="367"/>
      <c r="BI30" s="367"/>
      <c r="BJ30" s="420"/>
      <c r="BK30" s="423"/>
      <c r="BL30" s="424"/>
      <c r="BM30" s="426"/>
      <c r="BN30" s="424"/>
      <c r="BO30" s="426"/>
      <c r="BP30" s="428"/>
    </row>
    <row r="31" spans="1:69" ht="12" customHeight="1">
      <c r="A31" s="530" t="s">
        <v>16</v>
      </c>
      <c r="B31" s="530"/>
      <c r="C31" s="531">
        <f ca="1">MAX(C4:D30)</f>
        <v>26</v>
      </c>
      <c r="D31" s="531"/>
      <c r="E31" s="532">
        <f>SUM(E4:E30)+SUM(F4:F30)</f>
        <v>52</v>
      </c>
      <c r="F31" s="533"/>
      <c r="G31" s="532">
        <f>SUM(G4:G30)+SUM(H4:H30)</f>
        <v>54</v>
      </c>
      <c r="H31" s="533"/>
      <c r="I31" s="511">
        <f>IFERROR(G31/E31,0)</f>
        <v>1.0384615384615385</v>
      </c>
      <c r="J31" s="511"/>
      <c r="K31" s="534">
        <f>O30-Q30</f>
        <v>-2</v>
      </c>
      <c r="L31" s="535"/>
      <c r="M31" s="536">
        <f ca="1">G31/C31</f>
        <v>2.0769230769230771</v>
      </c>
      <c r="N31" s="537"/>
      <c r="O31" s="6" t="s">
        <v>27</v>
      </c>
      <c r="P31" s="6"/>
      <c r="Q31" s="6"/>
      <c r="R31" s="6"/>
      <c r="S31" s="6"/>
      <c r="T31" s="6"/>
      <c r="U31" s="71">
        <f>SUM(U4:U30)</f>
        <v>0</v>
      </c>
      <c r="V31" s="120">
        <f>SUM(V4:V30)</f>
        <v>0</v>
      </c>
      <c r="W31" s="121">
        <f>IFERROR(AVERAGE(W4:W30),0)</f>
        <v>7.6923076923076927E-2</v>
      </c>
      <c r="X31" s="121">
        <f>IFERROR(AVERAGE(X4:X30),0)</f>
        <v>2.6153846153846154</v>
      </c>
      <c r="Y31" s="539"/>
      <c r="Z31" s="540"/>
      <c r="AA31" s="7"/>
      <c r="AB31" s="7"/>
      <c r="AC31" s="18"/>
      <c r="AD31" s="18"/>
      <c r="AE31" s="18"/>
      <c r="AF31" s="20"/>
      <c r="AG31" s="20"/>
      <c r="AH31" s="20"/>
      <c r="AI31" s="200"/>
      <c r="AJ31" s="200"/>
      <c r="AK31" s="200"/>
      <c r="AL31" s="200"/>
      <c r="AM31" s="200"/>
      <c r="AN31" s="200"/>
      <c r="AO31" s="200"/>
      <c r="AP31" s="200"/>
      <c r="AQ31" s="200"/>
      <c r="AR31" s="200"/>
      <c r="AS31" s="200"/>
      <c r="AT31" s="200"/>
      <c r="AU31" s="17"/>
      <c r="AV31" s="525" t="s">
        <v>32</v>
      </c>
      <c r="AW31" s="526"/>
      <c r="AX31" s="447">
        <f>SUM(G18:H23)</f>
        <v>15</v>
      </c>
      <c r="AY31" s="527"/>
      <c r="AZ31" s="369" t="s">
        <v>51</v>
      </c>
      <c r="BA31" s="520">
        <f>BA5</f>
        <v>1.25</v>
      </c>
      <c r="BB31" s="370" t="s">
        <v>51</v>
      </c>
      <c r="BC31" s="541">
        <f>BC5</f>
        <v>1</v>
      </c>
      <c r="BD31" s="370" t="s">
        <v>51</v>
      </c>
      <c r="BE31" s="523">
        <f>AT31</f>
        <v>0</v>
      </c>
      <c r="BF31" s="25"/>
      <c r="BG31" s="525" t="s">
        <v>32</v>
      </c>
      <c r="BH31" s="526"/>
      <c r="BI31" s="447">
        <f>SUM(G24:H28)</f>
        <v>14</v>
      </c>
      <c r="BJ31" s="527"/>
      <c r="BK31" s="369" t="s">
        <v>51</v>
      </c>
      <c r="BL31" s="522">
        <f>BA31</f>
        <v>1.25</v>
      </c>
      <c r="BM31" s="370" t="s">
        <v>51</v>
      </c>
      <c r="BN31" s="522">
        <f>BC31</f>
        <v>1</v>
      </c>
      <c r="BO31" s="370" t="s">
        <v>51</v>
      </c>
      <c r="BP31" s="523">
        <f>BE31</f>
        <v>0</v>
      </c>
    </row>
    <row r="32" spans="1:69" ht="12" customHeight="1">
      <c r="A32" s="137" t="str">
        <f ca="1">VLOOKUP(B32,支援効果集計!$D$4:$N$15,11,FALSE)</f>
        <v>V</v>
      </c>
      <c r="B32" s="137" t="str">
        <f ca="1">RIGHT(CELL("filename",A1),LEN(CELL("filename",A1))-FIND("]",CELL("filename",A1)))</f>
        <v>R3.8</v>
      </c>
      <c r="Y32" s="18"/>
      <c r="Z32" s="18"/>
      <c r="AA32" s="18"/>
      <c r="AB32" s="18"/>
      <c r="AC32" s="18"/>
      <c r="AD32" s="18"/>
      <c r="AE32" s="18"/>
      <c r="AF32" s="20"/>
      <c r="AG32" s="20"/>
      <c r="AH32" s="20"/>
      <c r="AI32" s="20"/>
      <c r="AJ32" s="20"/>
      <c r="AK32" s="20"/>
      <c r="AL32" s="20"/>
      <c r="AM32" s="20"/>
      <c r="AN32" s="20"/>
      <c r="AO32" s="20"/>
      <c r="AP32" s="20"/>
      <c r="AQ32" s="20"/>
      <c r="AR32" s="20"/>
      <c r="AS32" s="20"/>
      <c r="AT32" s="20"/>
      <c r="AU32" s="17"/>
      <c r="AV32" s="423"/>
      <c r="AW32" s="424"/>
      <c r="AX32" s="449"/>
      <c r="AY32" s="528"/>
      <c r="AZ32" s="529"/>
      <c r="BA32" s="521"/>
      <c r="BB32" s="479"/>
      <c r="BC32" s="521"/>
      <c r="BD32" s="479"/>
      <c r="BE32" s="524"/>
      <c r="BF32" s="25"/>
      <c r="BG32" s="423"/>
      <c r="BH32" s="424"/>
      <c r="BI32" s="449"/>
      <c r="BJ32" s="528"/>
      <c r="BK32" s="529"/>
      <c r="BL32" s="521"/>
      <c r="BM32" s="479"/>
      <c r="BN32" s="521"/>
      <c r="BO32" s="479"/>
      <c r="BP32" s="524"/>
    </row>
    <row r="33" spans="1:69" ht="12" customHeight="1">
      <c r="A33" s="207"/>
      <c r="B33" s="208"/>
      <c r="C33" s="208"/>
      <c r="D33" s="209"/>
      <c r="E33" s="210"/>
      <c r="F33" s="208"/>
      <c r="G33" s="208"/>
      <c r="H33" s="208"/>
      <c r="I33" s="208"/>
      <c r="J33" s="208"/>
      <c r="K33" s="208"/>
      <c r="L33" s="211"/>
      <c r="M33" s="208"/>
      <c r="N33" s="208"/>
      <c r="O33" s="208"/>
      <c r="P33" s="208"/>
      <c r="Q33" s="208"/>
      <c r="R33" s="208"/>
      <c r="S33" s="208"/>
      <c r="T33" s="208"/>
      <c r="U33" s="208"/>
      <c r="V33" s="208"/>
      <c r="W33" s="212"/>
      <c r="X33" s="208"/>
      <c r="Y33" s="213"/>
      <c r="Z33" s="20"/>
      <c r="AA33" s="20"/>
      <c r="AB33" s="33"/>
      <c r="AC33" s="33"/>
      <c r="AD33" s="33"/>
      <c r="AE33" s="33"/>
      <c r="AF33" s="33"/>
      <c r="AG33" s="33"/>
      <c r="AH33" s="33"/>
      <c r="AI33" s="33"/>
      <c r="AJ33" s="33"/>
      <c r="AK33" s="33"/>
      <c r="AL33" s="33"/>
      <c r="AM33" s="33"/>
      <c r="AN33" s="33"/>
      <c r="AO33" s="33"/>
      <c r="AP33" s="16"/>
      <c r="AQ33" s="16"/>
      <c r="AR33" s="33"/>
      <c r="AS33" s="34"/>
      <c r="AT33" s="34"/>
      <c r="AU33" s="17"/>
      <c r="AV33" s="366" t="s">
        <v>33</v>
      </c>
      <c r="AW33" s="367"/>
      <c r="AX33" s="460">
        <f ca="1">AX29-AX31</f>
        <v>149</v>
      </c>
      <c r="AY33" s="461"/>
      <c r="AZ33" s="366" t="s">
        <v>52</v>
      </c>
      <c r="BA33" s="445">
        <f>BL7</f>
        <v>2.1666666666666665</v>
      </c>
      <c r="BB33" s="367" t="s">
        <v>52</v>
      </c>
      <c r="BC33" s="464">
        <f>BN7</f>
        <v>1.0159090909090909</v>
      </c>
      <c r="BD33" s="367" t="s">
        <v>52</v>
      </c>
      <c r="BE33" s="444">
        <f>BP7</f>
        <v>0</v>
      </c>
      <c r="BF33" s="25"/>
      <c r="BG33" s="366" t="s">
        <v>33</v>
      </c>
      <c r="BH33" s="367"/>
      <c r="BI33" s="460">
        <f ca="1">BI29-BI31</f>
        <v>150</v>
      </c>
      <c r="BJ33" s="461"/>
      <c r="BK33" s="366" t="s">
        <v>52</v>
      </c>
      <c r="BL33" s="445">
        <f>BL7</f>
        <v>2.1666666666666665</v>
      </c>
      <c r="BM33" s="367" t="s">
        <v>52</v>
      </c>
      <c r="BN33" s="519">
        <f>BN7</f>
        <v>1.0159090909090909</v>
      </c>
      <c r="BO33" s="367" t="s">
        <v>52</v>
      </c>
      <c r="BP33" s="444">
        <f>BP7</f>
        <v>0</v>
      </c>
    </row>
    <row r="34" spans="1:69" ht="12" customHeight="1">
      <c r="A34" s="538" t="s">
        <v>133</v>
      </c>
      <c r="B34" s="538"/>
      <c r="C34" s="538"/>
      <c r="D34" s="538"/>
      <c r="E34" s="538"/>
      <c r="F34" s="538"/>
      <c r="G34" s="538"/>
      <c r="H34" s="565" t="str">
        <f>支援効果集計!C22</f>
        <v>Smile &amp; Happy～職員の笑顔がお子さんの笑顔に繋がる～</v>
      </c>
      <c r="I34" s="566"/>
      <c r="J34" s="566"/>
      <c r="K34" s="566"/>
      <c r="L34" s="566"/>
      <c r="M34" s="566"/>
      <c r="N34" s="566"/>
      <c r="O34" s="566"/>
      <c r="P34" s="566"/>
      <c r="Q34" s="566"/>
      <c r="R34" s="566"/>
      <c r="S34" s="566"/>
      <c r="T34" s="566"/>
      <c r="U34" s="567"/>
      <c r="V34" s="228"/>
      <c r="W34" s="228"/>
      <c r="X34" s="228"/>
      <c r="Y34" s="228"/>
      <c r="Z34" s="228"/>
      <c r="AA34" s="228"/>
      <c r="AB34" s="228"/>
      <c r="AC34" s="228"/>
      <c r="AD34" s="228"/>
      <c r="AE34" s="228"/>
      <c r="AF34" s="228"/>
      <c r="AG34" s="228"/>
      <c r="AH34" s="228"/>
      <c r="AI34" s="228"/>
      <c r="AJ34" s="228"/>
      <c r="AK34" s="228"/>
      <c r="AL34" s="216"/>
      <c r="AM34" s="201"/>
      <c r="AN34" s="221"/>
      <c r="AO34" s="221"/>
      <c r="AP34" s="221"/>
      <c r="AQ34" s="221"/>
      <c r="AR34" s="221"/>
      <c r="AS34" s="221"/>
      <c r="AT34" s="221"/>
      <c r="AU34" s="17"/>
      <c r="AV34" s="366"/>
      <c r="AW34" s="367"/>
      <c r="AX34" s="426"/>
      <c r="AY34" s="462"/>
      <c r="AZ34" s="366"/>
      <c r="BA34" s="445"/>
      <c r="BB34" s="367"/>
      <c r="BC34" s="464"/>
      <c r="BD34" s="367"/>
      <c r="BE34" s="444"/>
      <c r="BF34" s="24"/>
      <c r="BG34" s="366"/>
      <c r="BH34" s="367"/>
      <c r="BI34" s="426"/>
      <c r="BJ34" s="462"/>
      <c r="BK34" s="366"/>
      <c r="BL34" s="445"/>
      <c r="BM34" s="367"/>
      <c r="BN34" s="519"/>
      <c r="BO34" s="367"/>
      <c r="BP34" s="444"/>
    </row>
    <row r="35" spans="1:69" ht="12" customHeight="1">
      <c r="A35" s="538"/>
      <c r="B35" s="538"/>
      <c r="C35" s="538"/>
      <c r="D35" s="538"/>
      <c r="E35" s="538"/>
      <c r="F35" s="538"/>
      <c r="G35" s="538"/>
      <c r="H35" s="568"/>
      <c r="I35" s="569"/>
      <c r="J35" s="569"/>
      <c r="K35" s="569"/>
      <c r="L35" s="569"/>
      <c r="M35" s="569"/>
      <c r="N35" s="569"/>
      <c r="O35" s="569"/>
      <c r="P35" s="569"/>
      <c r="Q35" s="569"/>
      <c r="R35" s="569"/>
      <c r="S35" s="569"/>
      <c r="T35" s="569"/>
      <c r="U35" s="570"/>
      <c r="V35" s="228"/>
      <c r="W35" s="228"/>
      <c r="X35" s="228"/>
      <c r="Y35" s="228"/>
      <c r="Z35" s="228"/>
      <c r="AA35" s="228"/>
      <c r="AB35" s="228"/>
      <c r="AC35" s="228"/>
      <c r="AD35" s="228"/>
      <c r="AE35" s="228"/>
      <c r="AF35" s="228"/>
      <c r="AG35" s="228"/>
      <c r="AH35" s="228"/>
      <c r="AI35" s="228"/>
      <c r="AJ35" s="228"/>
      <c r="AK35" s="228"/>
      <c r="AL35" s="216"/>
      <c r="AM35" s="201"/>
      <c r="AN35" s="221"/>
      <c r="AO35" s="221"/>
      <c r="AP35" s="221"/>
      <c r="AQ35" s="221"/>
      <c r="AR35" s="221"/>
      <c r="AS35" s="221"/>
      <c r="AT35" s="221"/>
      <c r="AU35" s="17"/>
      <c r="AV35" s="366" t="s">
        <v>34</v>
      </c>
      <c r="AW35" s="367"/>
      <c r="AX35" s="447">
        <f ca="1">C31-12-2</f>
        <v>12</v>
      </c>
      <c r="AY35" s="448"/>
      <c r="AZ35" s="366" t="s">
        <v>53</v>
      </c>
      <c r="BA35" s="452">
        <f>AVERAGE(G18:H23)*2</f>
        <v>2.5</v>
      </c>
      <c r="BB35" s="367" t="s">
        <v>53</v>
      </c>
      <c r="BC35" s="415">
        <f>AVERAGE(I18:J23)</f>
        <v>1.0541391995196343</v>
      </c>
      <c r="BD35" s="367" t="s">
        <v>53</v>
      </c>
      <c r="BE35" s="417">
        <f>SUM(U18:V23)/AX31</f>
        <v>0</v>
      </c>
      <c r="BF35" s="25"/>
      <c r="BG35" s="366" t="s">
        <v>34</v>
      </c>
      <c r="BH35" s="367"/>
      <c r="BI35" s="447">
        <f ca="1">C31-18-2</f>
        <v>6</v>
      </c>
      <c r="BJ35" s="448"/>
      <c r="BK35" s="544" t="s">
        <v>55</v>
      </c>
      <c r="BL35" s="546">
        <f>BA35</f>
        <v>2.5</v>
      </c>
      <c r="BM35" s="548" t="s">
        <v>55</v>
      </c>
      <c r="BN35" s="550">
        <f>BC35</f>
        <v>1.0541391995196343</v>
      </c>
      <c r="BO35" s="548" t="s">
        <v>55</v>
      </c>
      <c r="BP35" s="542">
        <f>BE35</f>
        <v>0</v>
      </c>
    </row>
    <row r="36" spans="1:69" ht="12" customHeight="1">
      <c r="A36" s="217"/>
      <c r="B36" s="571" t="s">
        <v>131</v>
      </c>
      <c r="C36" s="571"/>
      <c r="D36" s="571"/>
      <c r="E36" s="571"/>
      <c r="F36" s="223"/>
      <c r="G36" s="223"/>
      <c r="H36" s="223"/>
      <c r="I36" s="223"/>
      <c r="J36" s="223"/>
      <c r="K36" s="223"/>
      <c r="L36" s="217"/>
      <c r="M36" s="223"/>
      <c r="N36" s="223"/>
      <c r="O36" s="218"/>
      <c r="P36" s="223"/>
      <c r="Q36" s="223"/>
      <c r="R36" s="223"/>
      <c r="S36" s="223"/>
      <c r="T36" s="223"/>
      <c r="U36" s="224"/>
      <c r="V36" s="220"/>
      <c r="W36" s="220"/>
      <c r="X36" s="220"/>
      <c r="Y36" s="215"/>
      <c r="Z36" s="201"/>
      <c r="AA36" s="216"/>
      <c r="AB36" s="201"/>
      <c r="AC36" s="221"/>
      <c r="AD36" s="221"/>
      <c r="AE36" s="221"/>
      <c r="AF36" s="221"/>
      <c r="AG36" s="221"/>
      <c r="AH36" s="221"/>
      <c r="AI36" s="221"/>
      <c r="AJ36" s="215"/>
      <c r="AK36" s="201"/>
      <c r="AL36" s="216"/>
      <c r="AM36" s="201"/>
      <c r="AN36" s="221"/>
      <c r="AO36" s="221"/>
      <c r="AP36" s="221"/>
      <c r="AQ36" s="221"/>
      <c r="AR36" s="221"/>
      <c r="AS36" s="221"/>
      <c r="AT36" s="221"/>
      <c r="AU36" s="18"/>
      <c r="AV36" s="366"/>
      <c r="AW36" s="367"/>
      <c r="AX36" s="449"/>
      <c r="AY36" s="450"/>
      <c r="AZ36" s="366"/>
      <c r="BA36" s="452"/>
      <c r="BB36" s="367"/>
      <c r="BC36" s="416"/>
      <c r="BD36" s="367"/>
      <c r="BE36" s="417"/>
      <c r="BF36" s="25"/>
      <c r="BG36" s="366"/>
      <c r="BH36" s="367"/>
      <c r="BI36" s="449"/>
      <c r="BJ36" s="450"/>
      <c r="BK36" s="545"/>
      <c r="BL36" s="547"/>
      <c r="BM36" s="549"/>
      <c r="BN36" s="551"/>
      <c r="BO36" s="549"/>
      <c r="BP36" s="543"/>
    </row>
    <row r="37" spans="1:69" ht="12" customHeight="1" thickBot="1">
      <c r="A37" s="217"/>
      <c r="B37" s="571"/>
      <c r="C37" s="571"/>
      <c r="D37" s="571"/>
      <c r="E37" s="571"/>
      <c r="F37" s="223"/>
      <c r="G37" s="223"/>
      <c r="H37" s="223"/>
      <c r="I37" s="223"/>
      <c r="J37" s="223"/>
      <c r="K37" s="223"/>
      <c r="L37" s="563" t="s">
        <v>136</v>
      </c>
      <c r="M37" s="563"/>
      <c r="N37" s="563"/>
      <c r="O37" s="218"/>
      <c r="P37" s="223"/>
      <c r="Q37" s="571" t="s">
        <v>146</v>
      </c>
      <c r="R37" s="571"/>
      <c r="S37" s="571"/>
      <c r="T37" s="571"/>
      <c r="X37" s="36"/>
      <c r="Y37" s="215"/>
      <c r="Z37" s="201"/>
      <c r="AA37" s="216"/>
      <c r="AB37" s="201"/>
      <c r="AC37" s="221"/>
      <c r="AD37" s="221"/>
      <c r="AE37" s="221"/>
      <c r="AF37" s="221"/>
      <c r="AG37" s="221"/>
      <c r="AH37" s="221"/>
      <c r="AI37" s="221"/>
      <c r="AJ37" s="215"/>
      <c r="AK37" s="201"/>
      <c r="AL37" s="216"/>
      <c r="AM37" s="201"/>
      <c r="AN37" s="221"/>
      <c r="AO37" s="221"/>
      <c r="AP37" s="221"/>
      <c r="AQ37" s="221"/>
      <c r="AR37" s="221"/>
      <c r="AS37" s="221"/>
      <c r="AT37" s="221"/>
      <c r="AU37" s="33"/>
      <c r="AV37" s="590" t="s">
        <v>50</v>
      </c>
      <c r="AW37" s="591"/>
      <c r="AX37" s="465">
        <f ca="1">AX33/AX35</f>
        <v>12.416666666666666</v>
      </c>
      <c r="AY37" s="466"/>
      <c r="AZ37" s="366" t="s">
        <v>54</v>
      </c>
      <c r="BA37" s="446">
        <f>BL37</f>
        <v>2.8</v>
      </c>
      <c r="BB37" s="367" t="s">
        <v>54</v>
      </c>
      <c r="BC37" s="446">
        <f>BN37</f>
        <v>1.0400879582210572</v>
      </c>
      <c r="BD37" s="367" t="s">
        <v>54</v>
      </c>
      <c r="BE37" s="444">
        <f>BP37</f>
        <v>0</v>
      </c>
      <c r="BF37" s="25"/>
      <c r="BG37" s="590" t="s">
        <v>50</v>
      </c>
      <c r="BH37" s="591"/>
      <c r="BI37" s="465">
        <f ca="1">BI33/BI35</f>
        <v>25</v>
      </c>
      <c r="BJ37" s="466"/>
      <c r="BK37" s="366" t="s">
        <v>54</v>
      </c>
      <c r="BL37" s="452">
        <f>AVERAGE(G24:H28)*2</f>
        <v>2.8</v>
      </c>
      <c r="BM37" s="367" t="s">
        <v>54</v>
      </c>
      <c r="BN37" s="554">
        <f>AVERAGE(I24:J28)</f>
        <v>1.0400879582210572</v>
      </c>
      <c r="BO37" s="367" t="s">
        <v>54</v>
      </c>
      <c r="BP37" s="417">
        <f>SUM(U24:V28)/BI31</f>
        <v>0</v>
      </c>
    </row>
    <row r="38" spans="1:69" ht="12" customHeight="1" thickBot="1">
      <c r="A38" s="217"/>
      <c r="B38" s="587" t="s">
        <v>128</v>
      </c>
      <c r="C38" s="578" t="str">
        <f>IF(支援効果集計!E23=0,"",支援効果集計!E23)</f>
        <v>好きなものシート</v>
      </c>
      <c r="D38" s="578"/>
      <c r="E38" s="578"/>
      <c r="F38" s="578"/>
      <c r="G38" s="578"/>
      <c r="H38" s="578"/>
      <c r="I38" s="578"/>
      <c r="J38" s="581" t="str">
        <f>IF(支援効果集計!H19=0,"",支援効果集計!H19)</f>
        <v/>
      </c>
      <c r="K38" s="582"/>
      <c r="L38" s="564">
        <v>15</v>
      </c>
      <c r="M38" s="564"/>
      <c r="N38" s="556" t="s">
        <v>132</v>
      </c>
      <c r="O38" s="218"/>
      <c r="P38" s="223"/>
      <c r="Q38" s="571"/>
      <c r="R38" s="571"/>
      <c r="S38" s="571"/>
      <c r="T38" s="571"/>
      <c r="V38" s="280" t="s">
        <v>147</v>
      </c>
      <c r="Y38" s="279" t="s">
        <v>148</v>
      </c>
      <c r="Z38" s="215"/>
      <c r="AA38" s="201"/>
      <c r="AB38" s="279" t="s">
        <v>149</v>
      </c>
      <c r="AC38" s="201"/>
      <c r="AD38" s="221"/>
      <c r="AE38" s="221"/>
      <c r="AF38" s="221"/>
      <c r="AG38" s="221"/>
      <c r="AH38" s="221"/>
      <c r="AI38" s="221"/>
      <c r="AJ38" s="215"/>
      <c r="AK38" s="201"/>
      <c r="AL38" s="216"/>
      <c r="AM38" s="201"/>
      <c r="AN38" s="221"/>
      <c r="AO38" s="221"/>
      <c r="AP38" s="221"/>
      <c r="AQ38" s="221"/>
      <c r="AR38" s="221"/>
      <c r="AS38" s="221"/>
      <c r="AT38" s="221"/>
      <c r="AU38" s="33"/>
      <c r="AV38" s="592"/>
      <c r="AW38" s="593"/>
      <c r="AX38" s="467"/>
      <c r="AY38" s="468"/>
      <c r="AZ38" s="471"/>
      <c r="BA38" s="472"/>
      <c r="BB38" s="469"/>
      <c r="BC38" s="472"/>
      <c r="BD38" s="469"/>
      <c r="BE38" s="470"/>
      <c r="BF38" s="25"/>
      <c r="BG38" s="592"/>
      <c r="BH38" s="593"/>
      <c r="BI38" s="467"/>
      <c r="BJ38" s="468"/>
      <c r="BK38" s="471"/>
      <c r="BL38" s="553"/>
      <c r="BM38" s="469"/>
      <c r="BN38" s="555"/>
      <c r="BO38" s="469"/>
      <c r="BP38" s="552"/>
    </row>
    <row r="39" spans="1:69" ht="12" customHeight="1">
      <c r="A39" s="217"/>
      <c r="B39" s="588"/>
      <c r="C39" s="579"/>
      <c r="D39" s="579"/>
      <c r="E39" s="579"/>
      <c r="F39" s="579"/>
      <c r="G39" s="579"/>
      <c r="H39" s="579"/>
      <c r="I39" s="579"/>
      <c r="J39" s="583"/>
      <c r="K39" s="584"/>
      <c r="L39" s="564"/>
      <c r="M39" s="564"/>
      <c r="N39" s="556"/>
      <c r="O39" s="218"/>
      <c r="P39" s="223"/>
      <c r="R39" s="557">
        <v>1</v>
      </c>
      <c r="S39" s="558"/>
      <c r="T39" s="561" t="s">
        <v>132</v>
      </c>
      <c r="U39" s="223"/>
      <c r="V39" s="557"/>
      <c r="W39" s="558"/>
      <c r="X39" s="561" t="s">
        <v>132</v>
      </c>
      <c r="Y39" s="557"/>
      <c r="Z39" s="558"/>
      <c r="AA39" s="561" t="s">
        <v>132</v>
      </c>
      <c r="AB39" s="557"/>
      <c r="AC39" s="558"/>
      <c r="AD39" s="561" t="s">
        <v>132</v>
      </c>
      <c r="AE39" s="221"/>
      <c r="AF39" s="221"/>
      <c r="AG39" s="221"/>
      <c r="AH39" s="221"/>
      <c r="AI39" s="221"/>
      <c r="AJ39" s="215"/>
      <c r="AK39" s="201"/>
      <c r="AL39" s="216"/>
      <c r="AM39" s="201"/>
      <c r="AN39" s="221"/>
      <c r="AO39" s="221"/>
      <c r="AP39" s="221"/>
      <c r="AQ39" s="221"/>
      <c r="AR39" s="221"/>
      <c r="AS39" s="221"/>
      <c r="AT39" s="221"/>
      <c r="AU39" s="33"/>
      <c r="AV39" s="429" t="s">
        <v>35</v>
      </c>
      <c r="AW39" s="418"/>
      <c r="AX39" s="418"/>
      <c r="AY39" s="418">
        <f ca="1">AY13</f>
        <v>6.3076923076923075</v>
      </c>
      <c r="AZ39" s="479"/>
      <c r="BA39" s="479" t="s">
        <v>36</v>
      </c>
      <c r="BB39" s="479"/>
      <c r="BC39" s="479"/>
      <c r="BD39" s="474">
        <v>1.66</v>
      </c>
      <c r="BE39" s="475"/>
      <c r="BF39" s="24"/>
      <c r="BG39" s="429" t="s">
        <v>35</v>
      </c>
      <c r="BH39" s="418"/>
      <c r="BI39" s="418"/>
      <c r="BJ39" s="418">
        <f ca="1">AY13</f>
        <v>6.3076923076923075</v>
      </c>
      <c r="BK39" s="479"/>
      <c r="BL39" s="479" t="s">
        <v>36</v>
      </c>
      <c r="BM39" s="479"/>
      <c r="BN39" s="479"/>
      <c r="BO39" s="474">
        <v>1.66</v>
      </c>
      <c r="BP39" s="475"/>
    </row>
    <row r="40" spans="1:69" ht="12" customHeight="1">
      <c r="A40" s="217"/>
      <c r="B40" s="588" t="s">
        <v>129</v>
      </c>
      <c r="C40" s="579" t="str">
        <f>IF(支援効果集計!E24=0,"",支援効果集計!E24)</f>
        <v>ヒヤリハット</v>
      </c>
      <c r="D40" s="579"/>
      <c r="E40" s="579"/>
      <c r="F40" s="579"/>
      <c r="G40" s="579"/>
      <c r="H40" s="579"/>
      <c r="I40" s="579"/>
      <c r="J40" s="583" t="str">
        <f>IF(支援効果集計!H20=0,"",支援効果集計!H20)</f>
        <v/>
      </c>
      <c r="K40" s="584"/>
      <c r="L40" s="564">
        <v>31</v>
      </c>
      <c r="M40" s="564"/>
      <c r="N40" s="556" t="s">
        <v>132</v>
      </c>
      <c r="O40" s="218"/>
      <c r="P40" s="223"/>
      <c r="R40" s="559"/>
      <c r="S40" s="560"/>
      <c r="T40" s="562"/>
      <c r="U40" s="223"/>
      <c r="V40" s="559"/>
      <c r="W40" s="560"/>
      <c r="X40" s="562"/>
      <c r="Y40" s="559"/>
      <c r="Z40" s="560"/>
      <c r="AA40" s="562"/>
      <c r="AB40" s="559"/>
      <c r="AC40" s="560"/>
      <c r="AD40" s="562"/>
      <c r="AE40" s="221"/>
      <c r="AF40" s="221"/>
      <c r="AG40" s="221"/>
      <c r="AH40" s="221"/>
      <c r="AI40" s="221"/>
      <c r="AJ40" s="215"/>
      <c r="AK40" s="201"/>
      <c r="AL40" s="216"/>
      <c r="AM40" s="201"/>
      <c r="AN40" s="221"/>
      <c r="AO40" s="221"/>
      <c r="AP40" s="221"/>
      <c r="AQ40" s="221"/>
      <c r="AR40" s="221"/>
      <c r="AS40" s="221"/>
      <c r="AT40" s="221"/>
      <c r="AU40" s="33"/>
      <c r="AV40" s="366"/>
      <c r="AW40" s="367"/>
      <c r="AX40" s="367"/>
      <c r="AY40" s="367"/>
      <c r="AZ40" s="367"/>
      <c r="BA40" s="367"/>
      <c r="BB40" s="367"/>
      <c r="BC40" s="367"/>
      <c r="BD40" s="476"/>
      <c r="BE40" s="477"/>
      <c r="BF40" s="24"/>
      <c r="BG40" s="366"/>
      <c r="BH40" s="367"/>
      <c r="BI40" s="367"/>
      <c r="BJ40" s="367"/>
      <c r="BK40" s="367"/>
      <c r="BL40" s="367"/>
      <c r="BM40" s="367"/>
      <c r="BN40" s="367"/>
      <c r="BO40" s="476"/>
      <c r="BP40" s="477"/>
    </row>
    <row r="41" spans="1:69" ht="12" customHeight="1">
      <c r="A41" s="217"/>
      <c r="B41" s="588"/>
      <c r="C41" s="579"/>
      <c r="D41" s="579"/>
      <c r="E41" s="579"/>
      <c r="F41" s="579"/>
      <c r="G41" s="579"/>
      <c r="H41" s="579"/>
      <c r="I41" s="579"/>
      <c r="J41" s="583"/>
      <c r="K41" s="584"/>
      <c r="L41" s="564"/>
      <c r="M41" s="564"/>
      <c r="N41" s="556"/>
      <c r="O41" s="218"/>
      <c r="P41" s="223"/>
      <c r="Q41" s="223"/>
      <c r="R41" s="223"/>
      <c r="S41" s="223"/>
      <c r="T41" s="223"/>
      <c r="U41" s="225"/>
      <c r="V41" s="225"/>
      <c r="W41" s="225"/>
      <c r="X41" s="225"/>
      <c r="Y41" s="215"/>
      <c r="Z41" s="201"/>
      <c r="AA41" s="216"/>
      <c r="AB41" s="201"/>
      <c r="AC41" s="221"/>
      <c r="AD41" s="221"/>
      <c r="AE41" s="221"/>
      <c r="AF41" s="221"/>
      <c r="AG41" s="221"/>
      <c r="AH41" s="221"/>
      <c r="AI41" s="221"/>
      <c r="AJ41" s="215"/>
      <c r="AK41" s="201"/>
      <c r="AL41" s="216"/>
      <c r="AM41" s="201"/>
      <c r="AN41" s="221"/>
      <c r="AO41" s="221"/>
      <c r="AP41" s="221"/>
      <c r="AQ41" s="221"/>
      <c r="AR41" s="221"/>
      <c r="AS41" s="221"/>
      <c r="AT41" s="221"/>
      <c r="AU41" s="33"/>
      <c r="AV41" s="366" t="s">
        <v>37</v>
      </c>
      <c r="AW41" s="367"/>
      <c r="AX41" s="367"/>
      <c r="AY41" s="484"/>
      <c r="AZ41" s="484"/>
      <c r="BA41" s="367" t="s">
        <v>38</v>
      </c>
      <c r="BB41" s="367"/>
      <c r="BC41" s="367"/>
      <c r="BD41" s="476">
        <f>AX31/12/AVERAGE(W18:X23)</f>
        <v>0.9375</v>
      </c>
      <c r="BE41" s="477"/>
      <c r="BF41" s="26"/>
      <c r="BG41" s="366" t="s">
        <v>37</v>
      </c>
      <c r="BH41" s="367"/>
      <c r="BI41" s="367"/>
      <c r="BJ41" s="484"/>
      <c r="BK41" s="484"/>
      <c r="BL41" s="367" t="s">
        <v>38</v>
      </c>
      <c r="BM41" s="367"/>
      <c r="BN41" s="367"/>
      <c r="BO41" s="476">
        <f>BI31/12/AVERAGE(W24:X28)</f>
        <v>0.83333333333333348</v>
      </c>
      <c r="BP41" s="477"/>
    </row>
    <row r="42" spans="1:69" ht="12" customHeight="1">
      <c r="A42" s="217"/>
      <c r="B42" s="588" t="s">
        <v>130</v>
      </c>
      <c r="C42" s="579" t="str">
        <f>IF(支援効果集計!E25=0,"",支援効果集計!E25)</f>
        <v>にやりショット</v>
      </c>
      <c r="D42" s="579"/>
      <c r="E42" s="579"/>
      <c r="F42" s="579"/>
      <c r="G42" s="579"/>
      <c r="H42" s="579"/>
      <c r="I42" s="579"/>
      <c r="J42" s="583" t="str">
        <f>IF(支援効果集計!H21=0,"",支援効果集計!H21)</f>
        <v/>
      </c>
      <c r="K42" s="584"/>
      <c r="L42" s="564">
        <v>4</v>
      </c>
      <c r="M42" s="564"/>
      <c r="N42" s="556" t="s">
        <v>132</v>
      </c>
      <c r="O42" s="218"/>
      <c r="P42" s="223"/>
      <c r="Q42" s="281" t="s">
        <v>150</v>
      </c>
      <c r="R42" s="572"/>
      <c r="S42" s="573"/>
      <c r="T42" s="573"/>
      <c r="U42" s="573"/>
      <c r="V42" s="573"/>
      <c r="W42" s="573"/>
      <c r="X42" s="573"/>
      <c r="Y42" s="573"/>
      <c r="Z42" s="573"/>
      <c r="AA42" s="573"/>
      <c r="AB42" s="573"/>
      <c r="AC42" s="573"/>
      <c r="AD42" s="574"/>
      <c r="AF42" s="221"/>
      <c r="AG42" s="221"/>
      <c r="AH42" s="221"/>
      <c r="AI42" s="221"/>
      <c r="AJ42" s="215"/>
      <c r="AK42" s="201"/>
      <c r="AL42" s="216"/>
      <c r="AM42" s="201"/>
      <c r="AN42" s="221"/>
      <c r="AO42" s="221"/>
      <c r="AP42" s="221"/>
      <c r="AQ42" s="221"/>
      <c r="AR42" s="221"/>
      <c r="AS42" s="221"/>
      <c r="AT42" s="221"/>
      <c r="AU42" s="33"/>
      <c r="AV42" s="366"/>
      <c r="AW42" s="367"/>
      <c r="AX42" s="367"/>
      <c r="AY42" s="484"/>
      <c r="AZ42" s="484"/>
      <c r="BA42" s="367"/>
      <c r="BB42" s="367"/>
      <c r="BC42" s="367"/>
      <c r="BD42" s="476"/>
      <c r="BE42" s="477"/>
      <c r="BF42" s="26"/>
      <c r="BG42" s="366"/>
      <c r="BH42" s="367"/>
      <c r="BI42" s="367"/>
      <c r="BJ42" s="484"/>
      <c r="BK42" s="484"/>
      <c r="BL42" s="367"/>
      <c r="BM42" s="367"/>
      <c r="BN42" s="367"/>
      <c r="BO42" s="476"/>
      <c r="BP42" s="477"/>
    </row>
    <row r="43" spans="1:69" ht="12" customHeight="1" thickBot="1">
      <c r="A43" s="217"/>
      <c r="B43" s="589"/>
      <c r="C43" s="580"/>
      <c r="D43" s="580"/>
      <c r="E43" s="580"/>
      <c r="F43" s="580"/>
      <c r="G43" s="580"/>
      <c r="H43" s="580"/>
      <c r="I43" s="580"/>
      <c r="J43" s="585"/>
      <c r="K43" s="586"/>
      <c r="L43" s="564"/>
      <c r="M43" s="564"/>
      <c r="N43" s="556"/>
      <c r="O43" s="218"/>
      <c r="P43" s="223"/>
      <c r="Q43" s="223"/>
      <c r="R43" s="575"/>
      <c r="S43" s="576"/>
      <c r="T43" s="576"/>
      <c r="U43" s="576"/>
      <c r="V43" s="576"/>
      <c r="W43" s="576"/>
      <c r="X43" s="576"/>
      <c r="Y43" s="576"/>
      <c r="Z43" s="576"/>
      <c r="AA43" s="576"/>
      <c r="AB43" s="576"/>
      <c r="AC43" s="576"/>
      <c r="AD43" s="577"/>
      <c r="AF43" s="221"/>
      <c r="AG43" s="221"/>
      <c r="AH43" s="221"/>
      <c r="AI43" s="221"/>
      <c r="AJ43" s="215"/>
      <c r="AK43" s="201"/>
      <c r="AL43" s="216"/>
      <c r="AM43" s="201"/>
      <c r="AN43" s="221"/>
      <c r="AO43" s="221"/>
      <c r="AP43" s="221"/>
      <c r="AQ43" s="221"/>
      <c r="AR43" s="221"/>
      <c r="AS43" s="221"/>
      <c r="AT43" s="221"/>
      <c r="AU43" s="33"/>
      <c r="AV43" s="366" t="s">
        <v>58</v>
      </c>
      <c r="AW43" s="367"/>
      <c r="AX43" s="367"/>
      <c r="AY43" s="367">
        <f ca="1">AY41-AY39</f>
        <v>-6.3076923076923075</v>
      </c>
      <c r="AZ43" s="367"/>
      <c r="BA43" s="367" t="s">
        <v>39</v>
      </c>
      <c r="BB43" s="367"/>
      <c r="BC43" s="367"/>
      <c r="BD43" s="367">
        <f>BD41-BD39</f>
        <v>-0.72249999999999992</v>
      </c>
      <c r="BE43" s="488"/>
      <c r="BF43" s="24"/>
      <c r="BG43" s="366" t="s">
        <v>58</v>
      </c>
      <c r="BH43" s="367"/>
      <c r="BI43" s="367"/>
      <c r="BJ43" s="367">
        <f ca="1">BJ41-BJ39</f>
        <v>-6.3076923076923075</v>
      </c>
      <c r="BK43" s="367"/>
      <c r="BL43" s="367" t="s">
        <v>39</v>
      </c>
      <c r="BM43" s="367"/>
      <c r="BN43" s="367"/>
      <c r="BO43" s="367">
        <f>BO41-BO39</f>
        <v>-0.82666666666666644</v>
      </c>
      <c r="BP43" s="488"/>
    </row>
    <row r="44" spans="1:69" ht="12" customHeight="1">
      <c r="A44" s="217"/>
      <c r="B44" s="222"/>
      <c r="C44" s="222"/>
      <c r="D44" s="222"/>
      <c r="E44" s="222"/>
      <c r="F44" s="223"/>
      <c r="G44" s="223"/>
      <c r="H44" s="223"/>
      <c r="I44" s="223"/>
      <c r="J44" s="223"/>
      <c r="K44" s="223"/>
      <c r="L44" s="217"/>
      <c r="M44" s="223"/>
      <c r="N44" s="223"/>
      <c r="O44" s="218"/>
      <c r="P44" s="223"/>
      <c r="Q44" s="223"/>
      <c r="R44" s="223"/>
      <c r="S44" s="223"/>
      <c r="T44" s="223"/>
      <c r="U44" s="220"/>
      <c r="V44" s="214"/>
      <c r="W44" s="226"/>
      <c r="X44" s="226"/>
      <c r="Y44" s="215"/>
      <c r="Z44" s="201"/>
      <c r="AA44" s="216"/>
      <c r="AB44" s="201"/>
      <c r="AC44" s="221"/>
      <c r="AD44" s="221"/>
      <c r="AE44" s="221"/>
      <c r="AF44" s="221"/>
      <c r="AG44" s="221"/>
      <c r="AH44" s="221"/>
      <c r="AI44" s="221"/>
      <c r="AJ44" s="215"/>
      <c r="AK44" s="201"/>
      <c r="AL44" s="216"/>
      <c r="AM44" s="201"/>
      <c r="AN44" s="221"/>
      <c r="AO44" s="221"/>
      <c r="AP44" s="221"/>
      <c r="AQ44" s="221"/>
      <c r="AR44" s="221"/>
      <c r="AS44" s="221"/>
      <c r="AT44" s="221"/>
      <c r="AU44" s="33"/>
      <c r="AV44" s="366"/>
      <c r="AW44" s="367"/>
      <c r="AX44" s="367"/>
      <c r="AY44" s="367"/>
      <c r="AZ44" s="367"/>
      <c r="BA44" s="367"/>
      <c r="BB44" s="367"/>
      <c r="BC44" s="367"/>
      <c r="BD44" s="367"/>
      <c r="BE44" s="488"/>
      <c r="BF44" s="24"/>
      <c r="BG44" s="366"/>
      <c r="BH44" s="367"/>
      <c r="BI44" s="367"/>
      <c r="BJ44" s="367"/>
      <c r="BK44" s="367"/>
      <c r="BL44" s="367"/>
      <c r="BM44" s="367"/>
      <c r="BN44" s="367"/>
      <c r="BO44" s="367"/>
      <c r="BP44" s="488"/>
    </row>
    <row r="45" spans="1:69" s="18" customFormat="1" ht="12" customHeight="1">
      <c r="A45" s="59"/>
      <c r="B45" s="35"/>
      <c r="C45" s="35"/>
      <c r="D45" s="35"/>
      <c r="L45" s="35"/>
      <c r="M45" s="59"/>
      <c r="N45" s="35"/>
      <c r="O45" s="35"/>
      <c r="P45" s="35"/>
      <c r="Q45" s="35"/>
      <c r="R45" s="35"/>
      <c r="S45" s="35"/>
      <c r="T45" s="35"/>
      <c r="U45" s="35"/>
      <c r="V45" s="35"/>
      <c r="W45" s="35"/>
      <c r="X45" s="35"/>
      <c r="Y45" s="215"/>
      <c r="Z45" s="201"/>
      <c r="AA45" s="216"/>
      <c r="AB45" s="201"/>
      <c r="AC45" s="221"/>
      <c r="AD45" s="221"/>
      <c r="AE45" s="221"/>
      <c r="AF45" s="221"/>
      <c r="AG45" s="221"/>
      <c r="AH45" s="221"/>
      <c r="AI45" s="221"/>
      <c r="AJ45" s="215"/>
      <c r="AK45" s="201"/>
      <c r="AL45" s="216"/>
      <c r="AM45" s="201"/>
      <c r="AN45" s="221"/>
      <c r="AO45" s="221"/>
      <c r="AP45" s="221"/>
      <c r="AQ45" s="221"/>
      <c r="AR45" s="221"/>
      <c r="AS45" s="221"/>
      <c r="AT45" s="221"/>
      <c r="AU45" s="33"/>
      <c r="AV45" s="368" t="s">
        <v>40</v>
      </c>
      <c r="AW45" s="367"/>
      <c r="AX45" s="367"/>
      <c r="AY45" s="367">
        <f ca="1">(AY41*AY47)-AX29</f>
        <v>-164</v>
      </c>
      <c r="AZ45" s="367"/>
      <c r="BA45" s="367" t="s">
        <v>41</v>
      </c>
      <c r="BB45" s="367"/>
      <c r="BC45" s="367"/>
      <c r="BD45" s="465">
        <f>AX31/BD41</f>
        <v>16</v>
      </c>
      <c r="BE45" s="489"/>
      <c r="BF45" s="27"/>
      <c r="BG45" s="368" t="s">
        <v>40</v>
      </c>
      <c r="BH45" s="367"/>
      <c r="BI45" s="367"/>
      <c r="BJ45" s="367">
        <f ca="1">(BJ41*BJ47)-BI29</f>
        <v>-164</v>
      </c>
      <c r="BK45" s="367"/>
      <c r="BL45" s="367" t="s">
        <v>41</v>
      </c>
      <c r="BM45" s="367"/>
      <c r="BN45" s="367"/>
      <c r="BO45" s="465">
        <f>BI31/BO41</f>
        <v>16.799999999999997</v>
      </c>
      <c r="BP45" s="489"/>
      <c r="BQ45" s="21"/>
    </row>
    <row r="46" spans="1:69" ht="12" customHeight="1" thickBot="1">
      <c r="A46" s="217"/>
      <c r="B46" s="201"/>
      <c r="C46" s="216"/>
      <c r="D46" s="220"/>
      <c r="L46" s="220"/>
      <c r="M46" s="217"/>
      <c r="N46" s="201"/>
      <c r="O46" s="216"/>
      <c r="P46" s="220"/>
      <c r="Q46" s="220"/>
      <c r="R46" s="220"/>
      <c r="S46" s="219"/>
      <c r="T46" s="201"/>
      <c r="U46" s="220"/>
      <c r="V46" s="214"/>
      <c r="W46" s="201"/>
      <c r="X46" s="220"/>
      <c r="Y46" s="215"/>
      <c r="Z46" s="201"/>
      <c r="AA46" s="216"/>
      <c r="AB46" s="201"/>
      <c r="AC46" s="221"/>
      <c r="AD46" s="221"/>
      <c r="AE46" s="221"/>
      <c r="AF46" s="221"/>
      <c r="AG46" s="221"/>
      <c r="AH46" s="221"/>
      <c r="AI46" s="221"/>
      <c r="AJ46" s="215"/>
      <c r="AK46" s="201"/>
      <c r="AL46" s="216"/>
      <c r="AM46" s="201"/>
      <c r="AN46" s="221"/>
      <c r="AO46" s="221"/>
      <c r="AP46" s="221"/>
      <c r="AQ46" s="221"/>
      <c r="AR46" s="221"/>
      <c r="AS46" s="221"/>
      <c r="AT46" s="221"/>
      <c r="AU46" s="33"/>
      <c r="AV46" s="369"/>
      <c r="AW46" s="370"/>
      <c r="AX46" s="370"/>
      <c r="AY46" s="370"/>
      <c r="AZ46" s="370"/>
      <c r="BA46" s="370"/>
      <c r="BB46" s="370"/>
      <c r="BC46" s="370"/>
      <c r="BD46" s="467"/>
      <c r="BE46" s="496"/>
      <c r="BF46" s="27"/>
      <c r="BG46" s="369"/>
      <c r="BH46" s="370"/>
      <c r="BI46" s="370"/>
      <c r="BJ46" s="370"/>
      <c r="BK46" s="370"/>
      <c r="BL46" s="370"/>
      <c r="BM46" s="370"/>
      <c r="BN46" s="370"/>
      <c r="BO46" s="467"/>
      <c r="BP46" s="496"/>
    </row>
    <row r="47" spans="1:69" ht="12" customHeight="1">
      <c r="A47" s="217"/>
      <c r="B47" s="201"/>
      <c r="C47" s="216"/>
      <c r="D47" s="220"/>
      <c r="L47" s="220"/>
      <c r="M47" s="217"/>
      <c r="N47" s="201"/>
      <c r="O47" s="216"/>
      <c r="P47" s="220"/>
      <c r="Q47" s="220"/>
      <c r="R47" s="220"/>
      <c r="S47" s="219"/>
      <c r="T47" s="201"/>
      <c r="U47" s="220"/>
      <c r="V47" s="214"/>
      <c r="W47" s="216"/>
      <c r="X47" s="220"/>
      <c r="Y47" s="215"/>
      <c r="Z47" s="201"/>
      <c r="AA47" s="216"/>
      <c r="AB47" s="201"/>
      <c r="AC47" s="221"/>
      <c r="AD47" s="221"/>
      <c r="AE47" s="221"/>
      <c r="AF47" s="221"/>
      <c r="AG47" s="221"/>
      <c r="AH47" s="221"/>
      <c r="AI47" s="221"/>
      <c r="AJ47" s="215"/>
      <c r="AK47" s="201"/>
      <c r="AL47" s="216"/>
      <c r="AM47" s="201"/>
      <c r="AN47" s="221"/>
      <c r="AO47" s="221"/>
      <c r="AP47" s="221"/>
      <c r="AQ47" s="221"/>
      <c r="AR47" s="221"/>
      <c r="AS47" s="221"/>
      <c r="AT47" s="221"/>
      <c r="AU47" s="33"/>
      <c r="AV47" s="429" t="s">
        <v>42</v>
      </c>
      <c r="AW47" s="418"/>
      <c r="AX47" s="418"/>
      <c r="AY47" s="418">
        <f ca="1">C31</f>
        <v>26</v>
      </c>
      <c r="AZ47" s="418"/>
      <c r="BA47" s="418" t="s">
        <v>43</v>
      </c>
      <c r="BB47" s="418"/>
      <c r="BC47" s="418"/>
      <c r="BD47" s="491">
        <f ca="1">AY39*AY47*AY49*1.015</f>
        <v>2389533.2999999998</v>
      </c>
      <c r="BE47" s="492"/>
      <c r="BF47" s="28"/>
      <c r="BG47" s="429" t="s">
        <v>42</v>
      </c>
      <c r="BH47" s="418"/>
      <c r="BI47" s="418"/>
      <c r="BJ47" s="418">
        <f ca="1">C31</f>
        <v>26</v>
      </c>
      <c r="BK47" s="418"/>
      <c r="BL47" s="418" t="s">
        <v>43</v>
      </c>
      <c r="BM47" s="418"/>
      <c r="BN47" s="418"/>
      <c r="BO47" s="491">
        <f ca="1">BJ39*BJ47*BJ49*1.015</f>
        <v>2389533.2999999998</v>
      </c>
      <c r="BP47" s="492"/>
    </row>
    <row r="48" spans="1:69" ht="12" customHeight="1">
      <c r="A48" s="217"/>
      <c r="B48" s="201"/>
      <c r="C48" s="216"/>
      <c r="D48" s="220"/>
      <c r="L48" s="220"/>
      <c r="M48" s="217"/>
      <c r="N48" s="201"/>
      <c r="O48" s="216"/>
      <c r="P48" s="220"/>
      <c r="Q48" s="220"/>
      <c r="R48" s="220"/>
      <c r="S48" s="219"/>
      <c r="T48" s="201"/>
      <c r="U48" s="220"/>
      <c r="V48" s="214"/>
      <c r="W48" s="216"/>
      <c r="X48" s="220"/>
      <c r="Y48" s="215"/>
      <c r="Z48" s="201"/>
      <c r="AA48" s="216"/>
      <c r="AB48" s="201"/>
      <c r="AC48" s="221"/>
      <c r="AD48" s="221"/>
      <c r="AE48" s="221"/>
      <c r="AF48" s="221"/>
      <c r="AG48" s="221"/>
      <c r="AH48" s="221"/>
      <c r="AI48" s="221"/>
      <c r="AJ48" s="215"/>
      <c r="AK48" s="201"/>
      <c r="AL48" s="216"/>
      <c r="AM48" s="201"/>
      <c r="AN48" s="221"/>
      <c r="AO48" s="221"/>
      <c r="AP48" s="221"/>
      <c r="AQ48" s="221"/>
      <c r="AR48" s="221"/>
      <c r="AS48" s="221"/>
      <c r="AT48" s="221"/>
      <c r="AU48" s="33"/>
      <c r="AV48" s="366"/>
      <c r="AW48" s="367"/>
      <c r="AX48" s="367"/>
      <c r="AY48" s="367"/>
      <c r="AZ48" s="367"/>
      <c r="BA48" s="367"/>
      <c r="BB48" s="367"/>
      <c r="BC48" s="367"/>
      <c r="BD48" s="493"/>
      <c r="BE48" s="494"/>
      <c r="BF48" s="28"/>
      <c r="BG48" s="366"/>
      <c r="BH48" s="367"/>
      <c r="BI48" s="367"/>
      <c r="BJ48" s="367"/>
      <c r="BK48" s="367"/>
      <c r="BL48" s="367"/>
      <c r="BM48" s="367"/>
      <c r="BN48" s="367"/>
      <c r="BO48" s="493"/>
      <c r="BP48" s="494"/>
    </row>
    <row r="49" spans="1:69" ht="12" customHeight="1">
      <c r="A49" s="217"/>
      <c r="B49" s="201"/>
      <c r="C49" s="216"/>
      <c r="D49" s="220"/>
      <c r="L49" s="220"/>
      <c r="M49" s="217"/>
      <c r="N49" s="201"/>
      <c r="O49" s="216"/>
      <c r="P49" s="220"/>
      <c r="Q49" s="220"/>
      <c r="R49" s="220"/>
      <c r="S49" s="219"/>
      <c r="T49" s="201"/>
      <c r="U49" s="220"/>
      <c r="V49" s="214"/>
      <c r="W49" s="216"/>
      <c r="X49" s="220"/>
      <c r="Y49" s="215"/>
      <c r="Z49" s="201"/>
      <c r="AA49" s="216"/>
      <c r="AB49" s="201"/>
      <c r="AC49" s="221"/>
      <c r="AD49" s="221"/>
      <c r="AE49" s="221"/>
      <c r="AF49" s="221"/>
      <c r="AG49" s="221"/>
      <c r="AH49" s="221"/>
      <c r="AI49" s="221"/>
      <c r="AJ49" s="215"/>
      <c r="AK49" s="201"/>
      <c r="AL49" s="216"/>
      <c r="AM49" s="201"/>
      <c r="AN49" s="221"/>
      <c r="AO49" s="221"/>
      <c r="AP49" s="221"/>
      <c r="AQ49" s="221"/>
      <c r="AR49" s="221"/>
      <c r="AS49" s="221"/>
      <c r="AT49" s="221"/>
      <c r="AU49" s="16"/>
      <c r="AV49" s="366" t="s">
        <v>44</v>
      </c>
      <c r="AW49" s="367"/>
      <c r="AX49" s="367"/>
      <c r="AY49" s="497">
        <v>14355</v>
      </c>
      <c r="AZ49" s="497"/>
      <c r="BA49" s="367" t="s">
        <v>60</v>
      </c>
      <c r="BB49" s="367"/>
      <c r="BC49" s="367"/>
      <c r="BD49" s="493">
        <f ca="1">AY41*AY47*AY51</f>
        <v>0</v>
      </c>
      <c r="BE49" s="494"/>
      <c r="BF49" s="28"/>
      <c r="BG49" s="366" t="s">
        <v>44</v>
      </c>
      <c r="BH49" s="367"/>
      <c r="BI49" s="367"/>
      <c r="BJ49" s="497">
        <v>14355</v>
      </c>
      <c r="BK49" s="497"/>
      <c r="BL49" s="367" t="s">
        <v>60</v>
      </c>
      <c r="BM49" s="367"/>
      <c r="BN49" s="367"/>
      <c r="BO49" s="493">
        <f ca="1">BJ41*BJ47*BJ51</f>
        <v>0</v>
      </c>
      <c r="BP49" s="494"/>
      <c r="BQ49" s="18"/>
    </row>
    <row r="50" spans="1:69" ht="12" customHeight="1">
      <c r="A50" s="217"/>
      <c r="B50" s="201"/>
      <c r="C50" s="216"/>
      <c r="D50" s="220"/>
      <c r="L50" s="220"/>
      <c r="M50" s="217"/>
      <c r="N50" s="201"/>
      <c r="O50" s="216"/>
      <c r="P50" s="220"/>
      <c r="Q50" s="220"/>
      <c r="R50" s="220"/>
      <c r="S50" s="219"/>
      <c r="T50" s="201"/>
      <c r="U50" s="220"/>
      <c r="V50" s="214"/>
      <c r="W50" s="216"/>
      <c r="X50" s="220"/>
      <c r="Y50" s="215"/>
      <c r="Z50" s="201"/>
      <c r="AA50" s="216"/>
      <c r="AB50" s="201"/>
      <c r="AC50" s="221"/>
      <c r="AD50" s="221"/>
      <c r="AE50" s="221"/>
      <c r="AF50" s="221"/>
      <c r="AG50" s="221"/>
      <c r="AH50" s="221"/>
      <c r="AI50" s="221"/>
      <c r="AJ50" s="215"/>
      <c r="AK50" s="201"/>
      <c r="AL50" s="216"/>
      <c r="AM50" s="201"/>
      <c r="AN50" s="221"/>
      <c r="AO50" s="221"/>
      <c r="AP50" s="221"/>
      <c r="AQ50" s="221"/>
      <c r="AR50" s="221"/>
      <c r="AS50" s="221"/>
      <c r="AT50" s="221"/>
      <c r="AU50" s="16"/>
      <c r="AV50" s="366"/>
      <c r="AW50" s="367"/>
      <c r="AX50" s="367"/>
      <c r="AY50" s="497"/>
      <c r="AZ50" s="497"/>
      <c r="BA50" s="367"/>
      <c r="BB50" s="367"/>
      <c r="BC50" s="367"/>
      <c r="BD50" s="493"/>
      <c r="BE50" s="494"/>
      <c r="BF50" s="28"/>
      <c r="BG50" s="366"/>
      <c r="BH50" s="367"/>
      <c r="BI50" s="367"/>
      <c r="BJ50" s="497"/>
      <c r="BK50" s="497"/>
      <c r="BL50" s="367"/>
      <c r="BM50" s="367"/>
      <c r="BN50" s="367"/>
      <c r="BO50" s="493"/>
      <c r="BP50" s="494"/>
    </row>
    <row r="51" spans="1:69" ht="12" customHeight="1">
      <c r="A51" s="217"/>
      <c r="B51" s="201"/>
      <c r="C51" s="216"/>
      <c r="D51" s="220"/>
      <c r="E51" s="220"/>
      <c r="F51" s="220"/>
      <c r="G51" s="219"/>
      <c r="H51" s="201"/>
      <c r="I51" s="220"/>
      <c r="J51" s="214"/>
      <c r="K51" s="216"/>
      <c r="L51" s="220"/>
      <c r="M51" s="217"/>
      <c r="N51" s="201"/>
      <c r="O51" s="216"/>
      <c r="P51" s="220"/>
      <c r="Q51" s="220"/>
      <c r="R51" s="220"/>
      <c r="S51" s="219"/>
      <c r="T51" s="201"/>
      <c r="U51" s="220"/>
      <c r="V51" s="214"/>
      <c r="W51" s="216"/>
      <c r="X51" s="220"/>
      <c r="Y51" s="215"/>
      <c r="Z51" s="201"/>
      <c r="AA51" s="216"/>
      <c r="AB51" s="201"/>
      <c r="AC51" s="221"/>
      <c r="AD51" s="221"/>
      <c r="AE51" s="221"/>
      <c r="AF51" s="221"/>
      <c r="AG51" s="221"/>
      <c r="AH51" s="221"/>
      <c r="AI51" s="221"/>
      <c r="AJ51" s="215"/>
      <c r="AK51" s="201"/>
      <c r="AL51" s="216"/>
      <c r="AM51" s="201"/>
      <c r="AN51" s="222"/>
      <c r="AO51" s="222"/>
      <c r="AP51" s="222"/>
      <c r="AQ51" s="222"/>
      <c r="AR51" s="222"/>
      <c r="AS51" s="222"/>
      <c r="AT51" s="222"/>
      <c r="AU51" s="16"/>
      <c r="AV51" s="366" t="s">
        <v>45</v>
      </c>
      <c r="AW51" s="367"/>
      <c r="AX51" s="367"/>
      <c r="AY51" s="497">
        <f>AY25</f>
        <v>14355</v>
      </c>
      <c r="AZ51" s="497"/>
      <c r="BA51" s="367" t="s">
        <v>59</v>
      </c>
      <c r="BB51" s="367"/>
      <c r="BC51" s="367"/>
      <c r="BD51" s="499">
        <f ca="1">BD49-BD47</f>
        <v>-2389533.2999999998</v>
      </c>
      <c r="BE51" s="500"/>
      <c r="BF51" s="28"/>
      <c r="BG51" s="366" t="s">
        <v>45</v>
      </c>
      <c r="BH51" s="367"/>
      <c r="BI51" s="367"/>
      <c r="BJ51" s="497">
        <f>AY25</f>
        <v>14355</v>
      </c>
      <c r="BK51" s="497"/>
      <c r="BL51" s="367" t="s">
        <v>59</v>
      </c>
      <c r="BM51" s="367"/>
      <c r="BN51" s="367"/>
      <c r="BO51" s="499">
        <f ca="1">BO49-BO47</f>
        <v>-2389533.2999999998</v>
      </c>
      <c r="BP51" s="500"/>
    </row>
    <row r="52" spans="1:69" ht="12" customHeight="1" thickBot="1">
      <c r="A52" s="217"/>
      <c r="B52" s="201"/>
      <c r="C52" s="216"/>
      <c r="D52" s="220"/>
      <c r="E52" s="220"/>
      <c r="F52" s="220"/>
      <c r="G52" s="219"/>
      <c r="H52" s="201"/>
      <c r="I52" s="220"/>
      <c r="J52" s="214"/>
      <c r="K52" s="216"/>
      <c r="L52" s="220"/>
      <c r="M52" s="217"/>
      <c r="N52" s="201"/>
      <c r="O52" s="216"/>
      <c r="P52" s="220"/>
      <c r="Q52" s="220"/>
      <c r="R52" s="220"/>
      <c r="S52" s="219"/>
      <c r="T52" s="201"/>
      <c r="U52" s="220"/>
      <c r="V52" s="214"/>
      <c r="W52" s="216"/>
      <c r="X52" s="220"/>
      <c r="Y52" s="215"/>
      <c r="Z52" s="201"/>
      <c r="AA52" s="216"/>
      <c r="AB52" s="201"/>
      <c r="AC52" s="227"/>
      <c r="AD52" s="227"/>
      <c r="AE52" s="227"/>
      <c r="AF52" s="227"/>
      <c r="AG52" s="227"/>
      <c r="AH52" s="227"/>
      <c r="AI52" s="227"/>
      <c r="AJ52" s="215"/>
      <c r="AK52" s="201"/>
      <c r="AL52" s="216"/>
      <c r="AM52" s="201"/>
      <c r="AN52" s="222"/>
      <c r="AO52" s="222"/>
      <c r="AP52" s="222"/>
      <c r="AQ52" s="222"/>
      <c r="AR52" s="222"/>
      <c r="AS52" s="222"/>
      <c r="AT52" s="222"/>
      <c r="AU52" s="16"/>
      <c r="AV52" s="471"/>
      <c r="AW52" s="469"/>
      <c r="AX52" s="469"/>
      <c r="AY52" s="498"/>
      <c r="AZ52" s="498"/>
      <c r="BA52" s="469"/>
      <c r="BB52" s="469"/>
      <c r="BC52" s="469"/>
      <c r="BD52" s="501"/>
      <c r="BE52" s="502"/>
      <c r="BF52" s="28"/>
      <c r="BG52" s="471"/>
      <c r="BH52" s="469"/>
      <c r="BI52" s="469"/>
      <c r="BJ52" s="498"/>
      <c r="BK52" s="498"/>
      <c r="BL52" s="469"/>
      <c r="BM52" s="469"/>
      <c r="BN52" s="469"/>
      <c r="BO52" s="501"/>
      <c r="BP52" s="502"/>
    </row>
    <row r="53" spans="1:69" ht="12" customHeight="1">
      <c r="A53" s="36"/>
      <c r="B53" s="220"/>
      <c r="C53" s="220"/>
      <c r="D53" s="220"/>
      <c r="E53" s="220"/>
      <c r="F53" s="220"/>
      <c r="G53" s="220"/>
      <c r="H53" s="220"/>
      <c r="I53" s="220"/>
      <c r="J53" s="220"/>
      <c r="K53" s="220"/>
      <c r="L53" s="220"/>
      <c r="M53" s="220"/>
      <c r="N53" s="220"/>
      <c r="O53" s="220"/>
      <c r="P53" s="220"/>
      <c r="Q53" s="220"/>
      <c r="R53" s="220"/>
      <c r="S53" s="36"/>
      <c r="T53" s="36"/>
      <c r="U53" s="36"/>
      <c r="V53" s="36"/>
      <c r="W53" s="229"/>
      <c r="X53" s="201"/>
      <c r="Y53" s="230"/>
      <c r="Z53" s="34"/>
      <c r="AA53" s="34"/>
      <c r="AB53" s="34"/>
      <c r="AC53" s="34"/>
      <c r="AD53" s="34"/>
      <c r="AE53" s="34"/>
      <c r="AF53" s="34"/>
      <c r="AG53" s="34"/>
      <c r="AH53" s="229"/>
      <c r="AI53" s="201"/>
      <c r="AJ53" s="230"/>
      <c r="AK53" s="34"/>
      <c r="AL53" s="34"/>
      <c r="AM53" s="34"/>
      <c r="AN53" s="34"/>
      <c r="AO53" s="34"/>
      <c r="AP53" s="34"/>
      <c r="AQ53" s="34"/>
      <c r="AR53" s="34"/>
      <c r="AS53" s="34"/>
      <c r="AT53" s="34"/>
      <c r="AU53" s="34"/>
      <c r="AV53" s="82"/>
      <c r="AW53" s="82"/>
      <c r="AX53" s="29"/>
      <c r="AY53" s="30"/>
      <c r="AZ53" s="30"/>
      <c r="BA53" s="24"/>
      <c r="BB53" s="24"/>
      <c r="BC53" s="24"/>
      <c r="BD53" s="28"/>
      <c r="BE53" s="28"/>
      <c r="BF53" s="39"/>
    </row>
    <row r="54" spans="1:69" ht="12" customHeight="1">
      <c r="A54" s="36"/>
      <c r="B54" s="37"/>
      <c r="C54" s="37"/>
      <c r="D54" s="37"/>
      <c r="E54" s="37"/>
      <c r="F54" s="37"/>
      <c r="G54" s="37"/>
      <c r="H54" s="37"/>
      <c r="I54" s="37"/>
      <c r="J54" s="37"/>
      <c r="K54" s="37"/>
      <c r="L54" s="37"/>
      <c r="M54" s="37"/>
      <c r="N54" s="37"/>
      <c r="O54" s="37"/>
      <c r="P54" s="37"/>
      <c r="Q54" s="37"/>
      <c r="R54" s="37"/>
      <c r="S54" s="38"/>
      <c r="T54" s="38"/>
      <c r="U54" s="38"/>
      <c r="V54" s="38"/>
      <c r="W54" s="38"/>
      <c r="X54" s="38"/>
      <c r="Y54" s="3"/>
      <c r="Z54" s="8"/>
      <c r="AA54" s="9"/>
      <c r="AB54" s="10"/>
      <c r="AC54" s="10"/>
      <c r="AD54" s="10"/>
      <c r="AE54" s="10"/>
      <c r="AF54" s="10"/>
      <c r="AG54" s="10"/>
      <c r="AH54" s="10"/>
      <c r="AI54" s="10"/>
      <c r="AJ54" s="3"/>
      <c r="AK54" s="8"/>
      <c r="AL54" s="9"/>
      <c r="AM54" s="10"/>
      <c r="AN54" s="10"/>
      <c r="AO54" s="10"/>
      <c r="AP54" s="10"/>
      <c r="AQ54" s="10"/>
      <c r="AR54" s="10"/>
      <c r="AS54" s="10"/>
      <c r="AT54" s="10"/>
      <c r="AU54" s="34"/>
      <c r="AV54" s="34"/>
      <c r="AW54" s="39"/>
      <c r="AX54" s="40"/>
      <c r="AY54" s="40"/>
      <c r="AZ54" s="30"/>
      <c r="BA54" s="24"/>
      <c r="BB54" s="24"/>
      <c r="BC54" s="24"/>
      <c r="BD54" s="28"/>
      <c r="BE54" s="28"/>
      <c r="BF54" s="39"/>
    </row>
    <row r="55" spans="1:69" ht="12" customHeight="1">
      <c r="A55" s="36"/>
      <c r="B55" s="37"/>
      <c r="C55" s="37"/>
      <c r="D55" s="37"/>
      <c r="E55" s="37"/>
      <c r="F55" s="37"/>
      <c r="G55" s="37"/>
      <c r="H55" s="37"/>
      <c r="I55" s="37"/>
      <c r="J55" s="37"/>
      <c r="K55" s="37"/>
      <c r="L55" s="37"/>
      <c r="M55" s="37"/>
      <c r="N55" s="37"/>
      <c r="O55" s="37"/>
      <c r="P55" s="37"/>
      <c r="Q55" s="37"/>
      <c r="R55" s="37"/>
      <c r="S55" s="38"/>
      <c r="T55" s="38"/>
      <c r="U55" s="38"/>
      <c r="V55" s="38"/>
      <c r="W55" s="38"/>
      <c r="X55" s="38"/>
      <c r="Y55" s="3"/>
      <c r="Z55" s="8"/>
      <c r="AA55" s="9"/>
      <c r="AB55" s="10"/>
      <c r="AC55" s="10"/>
      <c r="AD55" s="10"/>
      <c r="AE55" s="10"/>
      <c r="AF55" s="10"/>
      <c r="AG55" s="10"/>
      <c r="AH55" s="10"/>
      <c r="AI55" s="10"/>
      <c r="AJ55" s="3"/>
      <c r="AK55" s="8"/>
      <c r="AL55" s="9"/>
      <c r="AM55" s="10"/>
      <c r="AN55" s="10"/>
      <c r="AO55" s="10"/>
      <c r="AP55" s="10"/>
      <c r="AQ55" s="10"/>
      <c r="AR55" s="10"/>
      <c r="AS55" s="10"/>
      <c r="AT55" s="10"/>
      <c r="AU55" s="34"/>
      <c r="AV55" s="34"/>
      <c r="AW55" s="39"/>
      <c r="AX55" s="40"/>
      <c r="AY55" s="40"/>
      <c r="AZ55" s="30"/>
      <c r="BA55" s="24"/>
      <c r="BB55" s="24"/>
      <c r="BC55" s="24"/>
      <c r="BD55" s="28"/>
      <c r="BE55" s="28"/>
      <c r="BF55" s="39"/>
    </row>
    <row r="56" spans="1:69" ht="12" customHeight="1">
      <c r="A56" s="36"/>
      <c r="B56" s="37"/>
      <c r="C56" s="37"/>
      <c r="D56" s="37"/>
      <c r="E56" s="37"/>
      <c r="F56" s="37"/>
      <c r="G56" s="37"/>
      <c r="H56" s="37"/>
      <c r="I56" s="37"/>
      <c r="J56" s="37"/>
      <c r="K56" s="37"/>
      <c r="L56" s="37"/>
      <c r="M56" s="37"/>
      <c r="N56" s="37"/>
      <c r="O56" s="37"/>
      <c r="P56" s="37"/>
      <c r="Q56" s="37"/>
      <c r="R56" s="37"/>
      <c r="S56" s="38"/>
      <c r="T56" s="38"/>
      <c r="U56" s="38"/>
      <c r="V56" s="38"/>
      <c r="W56" s="38"/>
      <c r="X56" s="38"/>
      <c r="Y56" s="3"/>
      <c r="Z56" s="8"/>
      <c r="AA56" s="9"/>
      <c r="AB56" s="10"/>
      <c r="AC56" s="10"/>
      <c r="AD56" s="10"/>
      <c r="AE56" s="10"/>
      <c r="AF56" s="10"/>
      <c r="AG56" s="10"/>
      <c r="AH56" s="10"/>
      <c r="AI56" s="10"/>
      <c r="AJ56" s="3"/>
      <c r="AK56" s="8"/>
      <c r="AL56" s="9"/>
      <c r="AM56" s="10"/>
      <c r="AN56" s="10"/>
      <c r="AO56" s="10"/>
      <c r="AP56" s="10"/>
      <c r="AQ56" s="10"/>
      <c r="AR56" s="10"/>
      <c r="AS56" s="10"/>
      <c r="AT56" s="10"/>
      <c r="AU56" s="34"/>
      <c r="AV56" s="34"/>
      <c r="AW56" s="39"/>
      <c r="AX56" s="40"/>
      <c r="AY56" s="40"/>
      <c r="AZ56" s="30"/>
      <c r="BA56" s="24"/>
      <c r="BB56" s="24"/>
      <c r="BC56" s="24"/>
      <c r="BD56" s="28"/>
      <c r="BE56" s="28"/>
      <c r="BF56" s="39"/>
    </row>
    <row r="57" spans="1:69" ht="12" customHeight="1">
      <c r="A57" s="36"/>
      <c r="B57" s="37"/>
      <c r="C57" s="37"/>
      <c r="D57" s="37"/>
      <c r="E57" s="37"/>
      <c r="F57" s="37"/>
      <c r="G57" s="37"/>
      <c r="H57" s="37"/>
      <c r="I57" s="37"/>
      <c r="J57" s="37"/>
      <c r="K57" s="37"/>
      <c r="L57" s="37"/>
      <c r="M57" s="37"/>
      <c r="N57" s="37"/>
      <c r="O57" s="37"/>
      <c r="P57" s="37"/>
      <c r="Q57" s="37"/>
      <c r="R57" s="37"/>
      <c r="S57" s="38"/>
      <c r="T57" s="38"/>
      <c r="U57" s="38"/>
      <c r="V57" s="38"/>
      <c r="W57" s="38"/>
      <c r="X57" s="38"/>
      <c r="Y57" s="3"/>
      <c r="Z57" s="8"/>
      <c r="AA57" s="9"/>
      <c r="AB57" s="10"/>
      <c r="AC57" s="10"/>
      <c r="AD57" s="10"/>
      <c r="AE57" s="10"/>
      <c r="AF57" s="10"/>
      <c r="AG57" s="10"/>
      <c r="AH57" s="10"/>
      <c r="AI57" s="10"/>
      <c r="AJ57" s="3"/>
      <c r="AK57" s="8"/>
      <c r="AL57" s="9"/>
      <c r="AM57" s="10"/>
      <c r="AN57" s="10"/>
      <c r="AO57" s="10"/>
      <c r="AP57" s="10"/>
      <c r="AQ57" s="10"/>
      <c r="AR57" s="10"/>
      <c r="AS57" s="10"/>
      <c r="AT57" s="10"/>
      <c r="AU57" s="39"/>
      <c r="AV57" s="34"/>
      <c r="AW57" s="39"/>
      <c r="AX57" s="40"/>
      <c r="AY57" s="40"/>
      <c r="AZ57" s="30"/>
      <c r="BA57" s="24"/>
      <c r="BB57" s="24"/>
      <c r="BC57" s="24"/>
      <c r="BD57" s="28"/>
      <c r="BE57" s="28"/>
      <c r="BF57" s="39"/>
    </row>
    <row r="58" spans="1:69" ht="12" customHeight="1">
      <c r="A58" s="36"/>
      <c r="B58" s="37"/>
      <c r="C58" s="37"/>
      <c r="D58" s="37"/>
      <c r="E58" s="37"/>
      <c r="F58" s="37"/>
      <c r="G58" s="37"/>
      <c r="H58" s="37"/>
      <c r="I58" s="37"/>
      <c r="J58" s="37"/>
      <c r="K58" s="37"/>
      <c r="L58" s="37"/>
      <c r="M58" s="37"/>
      <c r="N58" s="37"/>
      <c r="O58" s="37"/>
      <c r="P58" s="37"/>
      <c r="Q58" s="37"/>
      <c r="R58" s="37"/>
      <c r="S58" s="38"/>
      <c r="T58" s="38"/>
      <c r="U58" s="38"/>
      <c r="V58" s="38"/>
      <c r="W58" s="38"/>
      <c r="X58" s="38"/>
      <c r="Y58" s="3"/>
      <c r="Z58" s="8"/>
      <c r="AA58" s="9"/>
      <c r="AB58" s="10"/>
      <c r="AC58" s="10"/>
      <c r="AD58" s="10"/>
      <c r="AE58" s="10"/>
      <c r="AF58" s="10"/>
      <c r="AG58" s="10"/>
      <c r="AH58" s="10"/>
      <c r="AI58" s="10"/>
      <c r="AJ58" s="3"/>
      <c r="AK58" s="8"/>
      <c r="AL58" s="9"/>
      <c r="AM58" s="10"/>
      <c r="AN58" s="10"/>
      <c r="AO58" s="10"/>
      <c r="AP58" s="10"/>
      <c r="AQ58" s="10"/>
      <c r="AR58" s="10"/>
      <c r="AS58" s="10"/>
      <c r="AT58" s="10"/>
      <c r="AU58" s="34"/>
      <c r="AV58" s="34"/>
      <c r="AW58" s="39"/>
      <c r="AX58" s="40"/>
      <c r="AY58" s="40"/>
      <c r="AZ58" s="30"/>
      <c r="BA58" s="24"/>
      <c r="BB58" s="24"/>
      <c r="BC58" s="24"/>
      <c r="BD58" s="28"/>
      <c r="BE58" s="28"/>
      <c r="BF58" s="39"/>
    </row>
    <row r="59" spans="1:69" ht="12" customHeight="1">
      <c r="A59" s="36"/>
      <c r="B59" s="37"/>
      <c r="C59" s="37"/>
      <c r="D59" s="37"/>
      <c r="E59" s="37"/>
      <c r="F59" s="37"/>
      <c r="G59" s="37"/>
      <c r="H59" s="37"/>
      <c r="I59" s="37"/>
      <c r="J59" s="37"/>
      <c r="K59" s="37"/>
      <c r="L59" s="37"/>
      <c r="M59" s="37"/>
      <c r="N59" s="37"/>
      <c r="O59" s="37"/>
      <c r="P59" s="37"/>
      <c r="Q59" s="37"/>
      <c r="R59" s="37"/>
      <c r="S59" s="38"/>
      <c r="T59" s="38"/>
      <c r="U59" s="38"/>
      <c r="V59" s="38"/>
      <c r="W59" s="38"/>
      <c r="X59" s="38"/>
      <c r="Y59" s="3"/>
      <c r="Z59" s="8"/>
      <c r="AA59" s="9"/>
      <c r="AB59" s="10"/>
      <c r="AC59" s="10"/>
      <c r="AD59" s="10"/>
      <c r="AE59" s="10"/>
      <c r="AF59" s="10"/>
      <c r="AG59" s="10"/>
      <c r="AH59" s="10"/>
      <c r="AI59" s="10"/>
      <c r="AJ59" s="3"/>
      <c r="AK59" s="8"/>
      <c r="AL59" s="9"/>
      <c r="AM59" s="10"/>
      <c r="AN59" s="10"/>
      <c r="AO59" s="10"/>
      <c r="AP59" s="10"/>
      <c r="AQ59" s="10"/>
      <c r="AR59" s="10"/>
      <c r="AS59" s="10"/>
      <c r="AT59" s="10"/>
      <c r="AU59" s="34"/>
      <c r="AV59" s="34"/>
      <c r="AW59" s="39"/>
      <c r="AX59" s="40"/>
      <c r="AY59" s="40"/>
      <c r="AZ59" s="30"/>
      <c r="BA59" s="24"/>
      <c r="BB59" s="24"/>
      <c r="BC59" s="24"/>
      <c r="BD59" s="28"/>
      <c r="BE59" s="28"/>
      <c r="BF59" s="39"/>
    </row>
    <row r="60" spans="1:69" ht="12" customHeight="1">
      <c r="A60" s="36"/>
      <c r="B60" s="37"/>
      <c r="C60" s="37"/>
      <c r="D60" s="37"/>
      <c r="E60" s="37"/>
      <c r="F60" s="37"/>
      <c r="G60" s="37"/>
      <c r="H60" s="37"/>
      <c r="I60" s="37"/>
      <c r="J60" s="37"/>
      <c r="K60" s="37"/>
      <c r="L60" s="37"/>
      <c r="M60" s="37"/>
      <c r="N60" s="37"/>
      <c r="O60" s="37"/>
      <c r="P60" s="37"/>
      <c r="Q60" s="37"/>
      <c r="R60" s="37"/>
      <c r="S60" s="38"/>
      <c r="T60" s="38"/>
      <c r="U60" s="38"/>
      <c r="V60" s="38"/>
      <c r="W60" s="38"/>
      <c r="X60" s="38"/>
      <c r="Y60" s="3"/>
      <c r="Z60" s="8"/>
      <c r="AA60" s="9"/>
      <c r="AB60" s="10"/>
      <c r="AC60" s="10"/>
      <c r="AD60" s="10"/>
      <c r="AE60" s="10"/>
      <c r="AF60" s="10"/>
      <c r="AG60" s="10"/>
      <c r="AH60" s="10"/>
      <c r="AI60" s="10"/>
      <c r="AJ60" s="3"/>
      <c r="AK60" s="8"/>
      <c r="AL60" s="9"/>
      <c r="AM60" s="10"/>
      <c r="AN60" s="10"/>
      <c r="AO60" s="10"/>
      <c r="AP60" s="10"/>
      <c r="AQ60" s="10"/>
      <c r="AR60" s="10"/>
      <c r="AS60" s="10"/>
      <c r="AT60" s="10"/>
      <c r="AU60" s="34"/>
      <c r="AV60" s="34"/>
      <c r="AW60" s="39"/>
      <c r="AX60" s="40"/>
      <c r="AY60" s="40"/>
      <c r="AZ60" s="30"/>
      <c r="BA60" s="24"/>
      <c r="BB60" s="24"/>
      <c r="BC60" s="24"/>
      <c r="BD60" s="28"/>
      <c r="BE60" s="28"/>
      <c r="BF60" s="39"/>
    </row>
    <row r="61" spans="1:69" ht="12" customHeight="1">
      <c r="A61" s="36"/>
      <c r="B61" s="37"/>
      <c r="C61" s="37"/>
      <c r="D61" s="37"/>
      <c r="E61" s="37"/>
      <c r="F61" s="37"/>
      <c r="G61" s="37"/>
      <c r="H61" s="37"/>
      <c r="I61" s="37"/>
      <c r="J61" s="37"/>
      <c r="K61" s="37"/>
      <c r="L61" s="37"/>
      <c r="M61" s="37"/>
      <c r="N61" s="37"/>
      <c r="O61" s="37"/>
      <c r="P61" s="37"/>
      <c r="Q61" s="37"/>
      <c r="R61" s="37"/>
      <c r="S61" s="38"/>
      <c r="T61" s="38"/>
      <c r="U61" s="38"/>
      <c r="V61" s="38"/>
      <c r="W61" s="38"/>
      <c r="X61" s="38"/>
      <c r="Y61" s="3"/>
      <c r="Z61" s="8"/>
      <c r="AA61" s="9"/>
      <c r="AB61" s="10"/>
      <c r="AC61" s="10"/>
      <c r="AD61" s="10"/>
      <c r="AE61" s="10"/>
      <c r="AF61" s="10"/>
      <c r="AG61" s="10"/>
      <c r="AH61" s="10"/>
      <c r="AI61" s="10"/>
      <c r="AJ61" s="3"/>
      <c r="AK61" s="8"/>
      <c r="AL61" s="9"/>
      <c r="AM61" s="10"/>
      <c r="AN61" s="10"/>
      <c r="AO61" s="10"/>
      <c r="AP61" s="10"/>
      <c r="AQ61" s="10"/>
      <c r="AR61" s="10"/>
      <c r="AS61" s="10"/>
      <c r="AT61" s="10"/>
      <c r="AU61" s="34"/>
      <c r="AV61" s="34"/>
      <c r="AW61" s="39"/>
      <c r="AX61" s="40"/>
      <c r="AY61" s="40"/>
      <c r="AZ61" s="30"/>
      <c r="BA61" s="24"/>
      <c r="BB61" s="24"/>
      <c r="BC61" s="24"/>
      <c r="BD61" s="28"/>
      <c r="BE61" s="28"/>
      <c r="BF61" s="39"/>
    </row>
    <row r="62" spans="1:69" ht="12" customHeight="1">
      <c r="A62" s="36"/>
      <c r="B62" s="37"/>
      <c r="C62" s="37"/>
      <c r="D62" s="37"/>
      <c r="E62" s="37"/>
      <c r="F62" s="37"/>
      <c r="G62" s="37"/>
      <c r="H62" s="37"/>
      <c r="I62" s="37"/>
      <c r="J62" s="37"/>
      <c r="K62" s="37"/>
      <c r="L62" s="37"/>
      <c r="M62" s="37"/>
      <c r="N62" s="37"/>
      <c r="O62" s="37"/>
      <c r="P62" s="37"/>
      <c r="Q62" s="37"/>
      <c r="R62" s="37"/>
      <c r="S62" s="38"/>
      <c r="T62" s="38"/>
      <c r="U62" s="38"/>
      <c r="V62" s="38"/>
      <c r="W62" s="38"/>
      <c r="X62" s="38"/>
      <c r="Y62" s="3"/>
      <c r="Z62" s="8"/>
      <c r="AA62" s="9"/>
      <c r="AB62" s="10"/>
      <c r="AC62" s="10"/>
      <c r="AD62" s="10"/>
      <c r="AE62" s="10"/>
      <c r="AF62" s="10"/>
      <c r="AG62" s="10"/>
      <c r="AH62" s="10"/>
      <c r="AI62" s="10"/>
      <c r="AJ62" s="3"/>
      <c r="AK62" s="8"/>
      <c r="AL62" s="9"/>
      <c r="AM62" s="10"/>
      <c r="AN62" s="10"/>
      <c r="AO62" s="10"/>
      <c r="AP62" s="10"/>
      <c r="AQ62" s="10"/>
      <c r="AR62" s="10"/>
      <c r="AS62" s="10"/>
      <c r="AT62" s="10"/>
      <c r="AU62" s="34"/>
      <c r="AV62" s="34"/>
      <c r="AW62" s="39"/>
      <c r="AX62" s="40"/>
      <c r="AY62" s="40"/>
      <c r="AZ62" s="30"/>
      <c r="BA62" s="24"/>
      <c r="BB62" s="24"/>
      <c r="BC62" s="24"/>
      <c r="BD62" s="28"/>
      <c r="BE62" s="28"/>
      <c r="BF62" s="39"/>
    </row>
    <row r="63" spans="1:69" ht="12" customHeight="1">
      <c r="A63" s="36"/>
      <c r="B63" s="37"/>
      <c r="C63" s="37"/>
      <c r="D63" s="37"/>
      <c r="E63" s="37"/>
      <c r="F63" s="37"/>
      <c r="G63" s="37"/>
      <c r="H63" s="37"/>
      <c r="I63" s="37"/>
      <c r="J63" s="37"/>
      <c r="K63" s="37"/>
      <c r="L63" s="37"/>
      <c r="M63" s="37"/>
      <c r="N63" s="37"/>
      <c r="O63" s="37"/>
      <c r="P63" s="37"/>
      <c r="Q63" s="37"/>
      <c r="R63" s="37"/>
      <c r="S63" s="38"/>
      <c r="T63" s="38"/>
      <c r="U63" s="38"/>
      <c r="V63" s="38"/>
      <c r="W63" s="38"/>
      <c r="X63" s="38"/>
      <c r="Y63" s="3"/>
      <c r="Z63" s="8"/>
      <c r="AA63" s="9"/>
      <c r="AB63" s="10"/>
      <c r="AC63" s="10"/>
      <c r="AD63" s="10"/>
      <c r="AE63" s="10"/>
      <c r="AF63" s="10"/>
      <c r="AG63" s="10"/>
      <c r="AH63" s="10"/>
      <c r="AI63" s="10"/>
      <c r="AJ63" s="3"/>
      <c r="AK63" s="8"/>
      <c r="AL63" s="9"/>
      <c r="AM63" s="10"/>
      <c r="AN63" s="10"/>
      <c r="AO63" s="10"/>
      <c r="AP63" s="10"/>
      <c r="AQ63" s="10"/>
      <c r="AR63" s="10"/>
      <c r="AS63" s="10"/>
      <c r="AT63" s="10"/>
      <c r="AU63" s="34"/>
      <c r="AV63" s="34"/>
      <c r="AW63" s="39"/>
      <c r="AX63" s="40"/>
      <c r="AY63" s="40"/>
      <c r="AZ63" s="30"/>
      <c r="BA63" s="24"/>
      <c r="BB63" s="24"/>
      <c r="BC63" s="24"/>
      <c r="BD63" s="28"/>
      <c r="BE63" s="28"/>
      <c r="BF63" s="39"/>
    </row>
    <row r="64" spans="1:69" ht="12" customHeight="1">
      <c r="A64" s="36"/>
      <c r="B64" s="37"/>
      <c r="C64" s="37"/>
      <c r="D64" s="37"/>
      <c r="E64" s="37"/>
      <c r="F64" s="37"/>
      <c r="G64" s="37"/>
      <c r="H64" s="37"/>
      <c r="I64" s="37"/>
      <c r="J64" s="37"/>
      <c r="K64" s="37"/>
      <c r="L64" s="37"/>
      <c r="M64" s="37"/>
      <c r="N64" s="37"/>
      <c r="O64" s="37"/>
      <c r="P64" s="37"/>
      <c r="Q64" s="37"/>
      <c r="R64" s="37"/>
      <c r="S64" s="38"/>
      <c r="T64" s="38"/>
      <c r="U64" s="38"/>
      <c r="V64" s="38"/>
      <c r="W64" s="38"/>
      <c r="X64" s="38"/>
      <c r="Y64" s="3"/>
      <c r="Z64" s="8"/>
      <c r="AA64" s="9"/>
      <c r="AB64" s="10"/>
      <c r="AC64" s="10"/>
      <c r="AD64" s="10"/>
      <c r="AE64" s="10"/>
      <c r="AF64" s="10"/>
      <c r="AG64" s="10"/>
      <c r="AH64" s="10"/>
      <c r="AI64" s="10"/>
      <c r="AJ64" s="3"/>
      <c r="AK64" s="8"/>
      <c r="AL64" s="9"/>
      <c r="AM64" s="10"/>
      <c r="AN64" s="10"/>
      <c r="AO64" s="10"/>
      <c r="AP64" s="10"/>
      <c r="AQ64" s="10"/>
      <c r="AR64" s="10"/>
      <c r="AS64" s="10"/>
      <c r="AT64" s="10"/>
      <c r="AU64" s="34"/>
      <c r="AV64" s="34"/>
      <c r="AW64" s="39"/>
      <c r="AX64" s="40"/>
      <c r="AY64" s="40"/>
      <c r="AZ64" s="30"/>
      <c r="BA64" s="24"/>
      <c r="BB64" s="24"/>
      <c r="BC64" s="24"/>
      <c r="BD64" s="28"/>
      <c r="BE64" s="28"/>
      <c r="BF64" s="39"/>
    </row>
    <row r="65" spans="1:58" ht="12" customHeight="1">
      <c r="A65" s="36"/>
      <c r="B65" s="37"/>
      <c r="C65" s="37"/>
      <c r="D65" s="37"/>
      <c r="E65" s="37"/>
      <c r="F65" s="37"/>
      <c r="G65" s="37"/>
      <c r="H65" s="37"/>
      <c r="I65" s="37"/>
      <c r="J65" s="37"/>
      <c r="K65" s="37"/>
      <c r="L65" s="37"/>
      <c r="M65" s="37"/>
      <c r="N65" s="37"/>
      <c r="O65" s="37"/>
      <c r="P65" s="37"/>
      <c r="Q65" s="37"/>
      <c r="R65" s="37"/>
      <c r="S65" s="38"/>
      <c r="T65" s="38"/>
      <c r="U65" s="38"/>
      <c r="V65" s="38"/>
      <c r="W65" s="38"/>
      <c r="X65" s="38"/>
      <c r="Y65" s="3"/>
      <c r="Z65" s="8"/>
      <c r="AA65" s="9"/>
      <c r="AB65" s="10"/>
      <c r="AC65" s="10"/>
      <c r="AD65" s="10"/>
      <c r="AE65" s="10"/>
      <c r="AF65" s="10"/>
      <c r="AG65" s="10"/>
      <c r="AH65" s="10"/>
      <c r="AI65" s="10"/>
      <c r="AJ65" s="3"/>
      <c r="AK65" s="8"/>
      <c r="AL65" s="9"/>
      <c r="AM65" s="10"/>
      <c r="AN65" s="10"/>
      <c r="AO65" s="10"/>
      <c r="AP65" s="10"/>
      <c r="AQ65" s="10"/>
      <c r="AR65" s="10"/>
      <c r="AS65" s="10"/>
      <c r="AT65" s="10"/>
      <c r="AU65" s="34"/>
      <c r="AV65" s="34"/>
      <c r="AW65" s="39"/>
      <c r="AX65" s="40"/>
      <c r="AY65" s="40"/>
      <c r="AZ65" s="30"/>
      <c r="BA65" s="24"/>
      <c r="BB65" s="24"/>
      <c r="BC65" s="24"/>
      <c r="BD65" s="28"/>
      <c r="BE65" s="28"/>
      <c r="BF65" s="39"/>
    </row>
    <row r="66" spans="1:58" ht="12" customHeight="1">
      <c r="A66" s="36"/>
      <c r="B66" s="37"/>
      <c r="C66" s="37"/>
      <c r="D66" s="37"/>
      <c r="E66" s="37"/>
      <c r="F66" s="37"/>
      <c r="G66" s="37"/>
      <c r="H66" s="37"/>
      <c r="I66" s="37"/>
      <c r="J66" s="37"/>
      <c r="K66" s="37"/>
      <c r="L66" s="37"/>
      <c r="M66" s="37"/>
      <c r="N66" s="37"/>
      <c r="O66" s="37"/>
      <c r="P66" s="37"/>
      <c r="Q66" s="37"/>
      <c r="R66" s="37"/>
      <c r="S66" s="38"/>
      <c r="T66" s="38"/>
      <c r="U66" s="38"/>
      <c r="V66" s="38"/>
      <c r="W66" s="38"/>
      <c r="X66" s="38"/>
      <c r="Y66" s="3"/>
      <c r="Z66" s="8"/>
      <c r="AA66" s="9"/>
      <c r="AB66" s="10"/>
      <c r="AC66" s="10"/>
      <c r="AD66" s="10"/>
      <c r="AE66" s="10"/>
      <c r="AF66" s="10"/>
      <c r="AG66" s="10"/>
      <c r="AH66" s="10"/>
      <c r="AI66" s="10"/>
      <c r="AJ66" s="3"/>
      <c r="AK66" s="8"/>
      <c r="AL66" s="9"/>
      <c r="AM66" s="10"/>
      <c r="AN66" s="10"/>
      <c r="AO66" s="10"/>
      <c r="AP66" s="10"/>
      <c r="AQ66" s="10"/>
      <c r="AR66" s="10"/>
      <c r="AS66" s="10"/>
      <c r="AT66" s="10"/>
      <c r="AU66" s="34"/>
      <c r="AV66" s="34"/>
      <c r="AW66" s="39"/>
      <c r="AX66" s="40"/>
      <c r="AY66" s="40"/>
      <c r="AZ66" s="30"/>
      <c r="BA66" s="24"/>
      <c r="BB66" s="24"/>
      <c r="BC66" s="24"/>
      <c r="BD66" s="28"/>
      <c r="BE66" s="28"/>
      <c r="BF66" s="39"/>
    </row>
    <row r="67" spans="1:58" ht="12" customHeight="1">
      <c r="A67" s="36"/>
      <c r="B67" s="37"/>
      <c r="C67" s="37"/>
      <c r="D67" s="37"/>
      <c r="E67" s="37"/>
      <c r="F67" s="37"/>
      <c r="G67" s="37"/>
      <c r="H67" s="37"/>
      <c r="I67" s="37"/>
      <c r="J67" s="37"/>
      <c r="K67" s="37"/>
      <c r="L67" s="37"/>
      <c r="M67" s="37"/>
      <c r="N67" s="37"/>
      <c r="O67" s="37"/>
      <c r="P67" s="37"/>
      <c r="Q67" s="37"/>
      <c r="R67" s="37"/>
      <c r="S67" s="38"/>
      <c r="T67" s="38"/>
      <c r="U67" s="38"/>
      <c r="V67" s="38"/>
      <c r="W67" s="38"/>
      <c r="X67" s="38"/>
      <c r="Y67" s="3"/>
      <c r="Z67" s="8"/>
      <c r="AA67" s="9"/>
      <c r="AB67" s="10"/>
      <c r="AC67" s="10"/>
      <c r="AD67" s="10"/>
      <c r="AE67" s="10"/>
      <c r="AF67" s="10"/>
      <c r="AG67" s="10"/>
      <c r="AH67" s="10"/>
      <c r="AI67" s="10"/>
      <c r="AJ67" s="3"/>
      <c r="AK67" s="8"/>
      <c r="AL67" s="9"/>
      <c r="AM67" s="10"/>
      <c r="AN67" s="10"/>
      <c r="AO67" s="10"/>
      <c r="AP67" s="10"/>
      <c r="AQ67" s="10"/>
      <c r="AR67" s="10"/>
      <c r="AS67" s="10"/>
      <c r="AT67" s="10"/>
      <c r="AU67" s="34"/>
      <c r="AV67" s="34"/>
      <c r="AW67" s="39"/>
      <c r="AX67" s="40"/>
      <c r="AY67" s="40"/>
      <c r="AZ67" s="30"/>
      <c r="BA67" s="24"/>
      <c r="BB67" s="24"/>
      <c r="BC67" s="24"/>
      <c r="BD67" s="28"/>
      <c r="BE67" s="28"/>
      <c r="BF67" s="39"/>
    </row>
    <row r="68" spans="1:58" ht="12" customHeight="1">
      <c r="A68" s="36"/>
      <c r="B68" s="37"/>
      <c r="C68" s="37"/>
      <c r="D68" s="37"/>
      <c r="E68" s="37"/>
      <c r="F68" s="37"/>
      <c r="G68" s="37"/>
      <c r="H68" s="37"/>
      <c r="I68" s="37"/>
      <c r="J68" s="37"/>
      <c r="K68" s="37"/>
      <c r="L68" s="37"/>
      <c r="M68" s="37"/>
      <c r="N68" s="37"/>
      <c r="O68" s="37"/>
      <c r="P68" s="37"/>
      <c r="Q68" s="37"/>
      <c r="R68" s="37"/>
      <c r="S68" s="38"/>
      <c r="T68" s="38"/>
      <c r="U68" s="38"/>
      <c r="V68" s="38"/>
      <c r="W68" s="38"/>
      <c r="X68" s="38"/>
      <c r="Y68" s="3"/>
      <c r="Z68" s="8"/>
      <c r="AA68" s="9"/>
      <c r="AB68" s="10"/>
      <c r="AC68" s="10"/>
      <c r="AD68" s="10"/>
      <c r="AE68" s="10"/>
      <c r="AF68" s="10"/>
      <c r="AG68" s="10"/>
      <c r="AH68" s="10"/>
      <c r="AI68" s="10"/>
      <c r="AJ68" s="3"/>
      <c r="AK68" s="8"/>
      <c r="AL68" s="9"/>
      <c r="AM68" s="10"/>
      <c r="AN68" s="10"/>
      <c r="AO68" s="10"/>
      <c r="AP68" s="10"/>
      <c r="AQ68" s="10"/>
      <c r="AR68" s="10"/>
      <c r="AS68" s="10"/>
      <c r="AT68" s="10"/>
      <c r="AU68" s="34"/>
      <c r="AV68" s="34"/>
      <c r="AW68" s="39"/>
      <c r="AX68" s="40"/>
      <c r="AY68" s="40"/>
      <c r="AZ68" s="30"/>
      <c r="BA68" s="24"/>
      <c r="BB68" s="24"/>
      <c r="BC68" s="24"/>
      <c r="BD68" s="28"/>
      <c r="BE68" s="28"/>
      <c r="BF68" s="39"/>
    </row>
    <row r="69" spans="1:58" ht="12" customHeight="1">
      <c r="A69" s="36"/>
      <c r="B69" s="37"/>
      <c r="C69" s="37"/>
      <c r="D69" s="37"/>
      <c r="E69" s="37"/>
      <c r="F69" s="37"/>
      <c r="G69" s="37"/>
      <c r="H69" s="37"/>
      <c r="I69" s="37"/>
      <c r="J69" s="37"/>
      <c r="K69" s="37"/>
      <c r="L69" s="37"/>
      <c r="M69" s="37"/>
      <c r="N69" s="37"/>
      <c r="O69" s="37"/>
      <c r="P69" s="37"/>
      <c r="Q69" s="37"/>
      <c r="R69" s="37"/>
      <c r="S69" s="38"/>
      <c r="T69" s="38"/>
      <c r="U69" s="38"/>
      <c r="V69" s="38"/>
      <c r="W69" s="38"/>
      <c r="X69" s="38"/>
      <c r="Y69" s="3"/>
      <c r="Z69" s="8"/>
      <c r="AA69" s="9"/>
      <c r="AB69" s="10"/>
      <c r="AC69" s="10"/>
      <c r="AD69" s="10"/>
      <c r="AE69" s="10"/>
      <c r="AF69" s="10"/>
      <c r="AG69" s="10"/>
      <c r="AH69" s="10"/>
      <c r="AI69" s="10"/>
      <c r="AJ69" s="3"/>
      <c r="AK69" s="8"/>
      <c r="AL69" s="9"/>
      <c r="AM69" s="10"/>
      <c r="AN69" s="10"/>
      <c r="AO69" s="10"/>
      <c r="AP69" s="10"/>
      <c r="AQ69" s="10"/>
      <c r="AR69" s="10"/>
      <c r="AS69" s="10"/>
      <c r="AT69" s="10"/>
      <c r="AU69" s="34"/>
      <c r="AV69" s="34"/>
      <c r="AW69" s="39"/>
      <c r="AX69" s="40"/>
      <c r="AY69" s="40"/>
      <c r="AZ69" s="30"/>
      <c r="BA69" s="24"/>
      <c r="BB69" s="24"/>
      <c r="BC69" s="24"/>
      <c r="BD69" s="28"/>
      <c r="BE69" s="28"/>
      <c r="BF69" s="39"/>
    </row>
    <row r="70" spans="1:58" ht="12" customHeight="1">
      <c r="A70" s="36"/>
      <c r="B70" s="37"/>
      <c r="C70" s="37"/>
      <c r="D70" s="37"/>
      <c r="E70" s="37"/>
      <c r="F70" s="37"/>
      <c r="G70" s="37"/>
      <c r="H70" s="37"/>
      <c r="I70" s="37"/>
      <c r="J70" s="37"/>
      <c r="K70" s="37"/>
      <c r="L70" s="37"/>
      <c r="M70" s="37"/>
      <c r="N70" s="37"/>
      <c r="O70" s="37"/>
      <c r="P70" s="37"/>
      <c r="Q70" s="37"/>
      <c r="R70" s="37"/>
      <c r="S70" s="38"/>
      <c r="T70" s="38"/>
      <c r="U70" s="38"/>
      <c r="V70" s="38"/>
      <c r="W70" s="38"/>
      <c r="X70" s="38"/>
      <c r="Y70" s="3"/>
      <c r="Z70" s="8"/>
      <c r="AA70" s="9"/>
      <c r="AB70" s="10"/>
      <c r="AC70" s="10"/>
      <c r="AD70" s="10"/>
      <c r="AE70" s="10"/>
      <c r="AF70" s="10"/>
      <c r="AG70" s="10"/>
      <c r="AH70" s="10"/>
      <c r="AI70" s="10"/>
      <c r="AJ70" s="3"/>
      <c r="AK70" s="8"/>
      <c r="AL70" s="9"/>
      <c r="AM70" s="10"/>
      <c r="AN70" s="10"/>
      <c r="AO70" s="10"/>
      <c r="AP70" s="10"/>
      <c r="AQ70" s="10"/>
      <c r="AR70" s="10"/>
      <c r="AS70" s="10"/>
      <c r="AT70" s="10"/>
      <c r="AU70" s="34"/>
      <c r="AV70" s="34"/>
      <c r="AW70" s="39"/>
      <c r="AX70" s="40"/>
      <c r="AY70" s="40"/>
      <c r="AZ70" s="30"/>
      <c r="BA70" s="24"/>
      <c r="BB70" s="24"/>
      <c r="BC70" s="24"/>
      <c r="BD70" s="28"/>
      <c r="BE70" s="28"/>
      <c r="BF70" s="39"/>
    </row>
    <row r="71" spans="1:58" ht="12" customHeight="1">
      <c r="A71" s="36"/>
      <c r="B71" s="37"/>
      <c r="C71" s="37"/>
      <c r="D71" s="37"/>
      <c r="E71" s="37"/>
      <c r="F71" s="37"/>
      <c r="G71" s="37"/>
      <c r="H71" s="37"/>
      <c r="I71" s="37"/>
      <c r="J71" s="37"/>
      <c r="K71" s="37"/>
      <c r="L71" s="37"/>
      <c r="M71" s="37"/>
      <c r="N71" s="37"/>
      <c r="O71" s="37"/>
      <c r="P71" s="37"/>
      <c r="Q71" s="37"/>
      <c r="R71" s="37"/>
      <c r="S71" s="38"/>
      <c r="T71" s="38"/>
      <c r="U71" s="38"/>
      <c r="V71" s="38"/>
      <c r="W71" s="38"/>
      <c r="X71" s="38"/>
      <c r="Y71" s="3"/>
      <c r="Z71" s="8"/>
      <c r="AA71" s="9"/>
      <c r="AB71" s="10"/>
      <c r="AC71" s="10"/>
      <c r="AD71" s="10"/>
      <c r="AE71" s="10"/>
      <c r="AF71" s="10"/>
      <c r="AG71" s="10"/>
      <c r="AH71" s="10"/>
      <c r="AI71" s="10"/>
      <c r="AJ71" s="3"/>
      <c r="AK71" s="8"/>
      <c r="AL71" s="9"/>
      <c r="AM71" s="10"/>
      <c r="AN71" s="10"/>
      <c r="AO71" s="10"/>
      <c r="AP71" s="10"/>
      <c r="AQ71" s="10"/>
      <c r="AR71" s="10"/>
      <c r="AS71" s="10"/>
      <c r="AT71" s="10"/>
      <c r="AU71" s="34"/>
      <c r="AV71" s="34"/>
      <c r="AW71" s="39"/>
      <c r="AX71" s="40"/>
      <c r="AY71" s="40"/>
      <c r="AZ71" s="30"/>
      <c r="BA71" s="24"/>
      <c r="BB71" s="24"/>
      <c r="BC71" s="24"/>
      <c r="BD71" s="28"/>
      <c r="BE71" s="28"/>
      <c r="BF71" s="39"/>
    </row>
    <row r="72" spans="1:58" ht="12" customHeight="1">
      <c r="A72" s="36"/>
      <c r="B72" s="37"/>
      <c r="C72" s="37"/>
      <c r="D72" s="37"/>
      <c r="E72" s="37"/>
      <c r="F72" s="37"/>
      <c r="G72" s="37"/>
      <c r="H72" s="37"/>
      <c r="I72" s="37"/>
      <c r="J72" s="37"/>
      <c r="K72" s="37"/>
      <c r="L72" s="37"/>
      <c r="M72" s="37"/>
      <c r="N72" s="37"/>
      <c r="O72" s="37"/>
      <c r="P72" s="37"/>
      <c r="Q72" s="37"/>
      <c r="R72" s="37"/>
      <c r="S72" s="38"/>
      <c r="T72" s="38"/>
      <c r="U72" s="38"/>
      <c r="V72" s="38"/>
      <c r="W72" s="38"/>
      <c r="X72" s="38"/>
      <c r="Y72" s="3"/>
      <c r="Z72" s="8"/>
      <c r="AA72" s="9"/>
      <c r="AB72" s="10"/>
      <c r="AC72" s="10"/>
      <c r="AD72" s="10"/>
      <c r="AE72" s="10"/>
      <c r="AF72" s="10"/>
      <c r="AG72" s="10"/>
      <c r="AH72" s="10"/>
      <c r="AI72" s="10"/>
      <c r="AJ72" s="3"/>
      <c r="AK72" s="8"/>
      <c r="AL72" s="9"/>
      <c r="AM72" s="10"/>
      <c r="AN72" s="10"/>
      <c r="AO72" s="10"/>
      <c r="AP72" s="10"/>
      <c r="AQ72" s="10"/>
      <c r="AR72" s="10"/>
      <c r="AS72" s="10"/>
      <c r="AT72" s="10"/>
      <c r="AU72" s="34"/>
      <c r="AV72" s="34"/>
      <c r="AW72" s="39"/>
      <c r="AX72" s="40"/>
      <c r="AY72" s="40"/>
      <c r="AZ72" s="30"/>
      <c r="BA72" s="24"/>
      <c r="BB72" s="24"/>
      <c r="BC72" s="24"/>
      <c r="BD72" s="28"/>
      <c r="BE72" s="28"/>
      <c r="BF72" s="39"/>
    </row>
    <row r="73" spans="1:58" ht="12" customHeight="1">
      <c r="A73" s="36"/>
      <c r="B73" s="37"/>
      <c r="C73" s="37"/>
      <c r="D73" s="37"/>
      <c r="E73" s="37"/>
      <c r="F73" s="37"/>
      <c r="G73" s="37"/>
      <c r="H73" s="37"/>
      <c r="I73" s="37"/>
      <c r="J73" s="37"/>
      <c r="K73" s="37"/>
      <c r="L73" s="37"/>
      <c r="M73" s="37"/>
      <c r="N73" s="37"/>
      <c r="O73" s="37"/>
      <c r="P73" s="37"/>
      <c r="Q73" s="37"/>
      <c r="R73" s="37"/>
      <c r="S73" s="38"/>
      <c r="T73" s="38"/>
      <c r="U73" s="38"/>
      <c r="V73" s="38"/>
      <c r="W73" s="38"/>
      <c r="X73" s="38"/>
      <c r="Y73" s="3"/>
      <c r="Z73" s="8"/>
      <c r="AA73" s="9"/>
      <c r="AB73" s="10"/>
      <c r="AC73" s="10"/>
      <c r="AD73" s="10"/>
      <c r="AE73" s="10"/>
      <c r="AF73" s="10"/>
      <c r="AG73" s="10"/>
      <c r="AH73" s="10"/>
      <c r="AI73" s="10"/>
      <c r="AJ73" s="3"/>
      <c r="AK73" s="8"/>
      <c r="AL73" s="9"/>
      <c r="AM73" s="10"/>
      <c r="AN73" s="10"/>
      <c r="AO73" s="10"/>
      <c r="AP73" s="10"/>
      <c r="AQ73" s="10"/>
      <c r="AR73" s="10"/>
      <c r="AS73" s="10"/>
      <c r="AT73" s="10"/>
      <c r="AU73" s="34"/>
      <c r="AV73" s="34"/>
      <c r="AW73" s="39"/>
      <c r="AX73" s="40"/>
      <c r="AY73" s="40"/>
      <c r="AZ73" s="30"/>
      <c r="BA73" s="24"/>
      <c r="BB73" s="24"/>
      <c r="BC73" s="24"/>
      <c r="BD73" s="28"/>
      <c r="BE73" s="28"/>
      <c r="BF73" s="39"/>
    </row>
    <row r="74" spans="1:58" ht="12" customHeight="1">
      <c r="A74" s="36"/>
      <c r="B74" s="37"/>
      <c r="C74" s="37"/>
      <c r="D74" s="37"/>
      <c r="E74" s="37"/>
      <c r="F74" s="37"/>
      <c r="G74" s="37"/>
      <c r="H74" s="37"/>
      <c r="I74" s="37"/>
      <c r="J74" s="37"/>
      <c r="K74" s="37"/>
      <c r="L74" s="37"/>
      <c r="M74" s="37"/>
      <c r="N74" s="37"/>
      <c r="O74" s="37"/>
      <c r="P74" s="37"/>
      <c r="Q74" s="37"/>
      <c r="R74" s="37"/>
      <c r="S74" s="38"/>
      <c r="T74" s="38"/>
      <c r="U74" s="38"/>
      <c r="V74" s="38"/>
      <c r="W74" s="38"/>
      <c r="X74" s="38"/>
      <c r="Y74" s="3"/>
      <c r="Z74" s="8"/>
      <c r="AA74" s="9"/>
      <c r="AB74" s="10"/>
      <c r="AC74" s="10"/>
      <c r="AD74" s="10"/>
      <c r="AE74" s="10"/>
      <c r="AF74" s="10"/>
      <c r="AG74" s="10"/>
      <c r="AH74" s="10"/>
      <c r="AI74" s="10"/>
      <c r="AJ74" s="3"/>
      <c r="AK74" s="8"/>
      <c r="AL74" s="9"/>
      <c r="AM74" s="10"/>
      <c r="AN74" s="10"/>
      <c r="AO74" s="10"/>
      <c r="AP74" s="10"/>
      <c r="AQ74" s="10"/>
      <c r="AR74" s="10"/>
      <c r="AS74" s="10"/>
      <c r="AT74" s="10"/>
      <c r="AU74" s="34"/>
      <c r="AV74" s="34"/>
      <c r="AW74" s="39"/>
      <c r="AX74" s="40"/>
      <c r="AY74" s="40"/>
      <c r="AZ74" s="30"/>
      <c r="BA74" s="24"/>
      <c r="BB74" s="24"/>
      <c r="BC74" s="24"/>
      <c r="BD74" s="28"/>
      <c r="BE74" s="28"/>
      <c r="BF74" s="39"/>
    </row>
    <row r="75" spans="1:58" ht="12" customHeight="1">
      <c r="A75" s="36"/>
      <c r="B75" s="37"/>
      <c r="C75" s="37"/>
      <c r="D75" s="37"/>
      <c r="E75" s="37"/>
      <c r="F75" s="37"/>
      <c r="G75" s="37"/>
      <c r="H75" s="37"/>
      <c r="I75" s="37"/>
      <c r="J75" s="37"/>
      <c r="K75" s="37"/>
      <c r="L75" s="37"/>
      <c r="M75" s="37"/>
      <c r="N75" s="37"/>
      <c r="O75" s="37"/>
      <c r="P75" s="37"/>
      <c r="Q75" s="37"/>
      <c r="R75" s="37"/>
      <c r="S75" s="38"/>
      <c r="T75" s="38"/>
      <c r="U75" s="38"/>
      <c r="V75" s="38"/>
      <c r="W75" s="38"/>
      <c r="X75" s="38"/>
      <c r="Y75" s="3"/>
      <c r="Z75" s="8"/>
      <c r="AA75" s="9"/>
      <c r="AB75" s="10"/>
      <c r="AC75" s="10"/>
      <c r="AD75" s="10"/>
      <c r="AE75" s="10"/>
      <c r="AF75" s="10"/>
      <c r="AG75" s="10"/>
      <c r="AH75" s="10"/>
      <c r="AI75" s="10"/>
      <c r="AJ75" s="3"/>
      <c r="AK75" s="8"/>
      <c r="AL75" s="9"/>
      <c r="AM75" s="10"/>
      <c r="AN75" s="10"/>
      <c r="AO75" s="10"/>
      <c r="AP75" s="10"/>
      <c r="AQ75" s="10"/>
      <c r="AR75" s="10"/>
      <c r="AS75" s="10"/>
      <c r="AT75" s="10"/>
      <c r="AU75" s="34"/>
      <c r="AV75" s="34"/>
      <c r="AW75" s="39"/>
      <c r="AX75" s="40"/>
      <c r="AY75" s="40"/>
      <c r="AZ75" s="30"/>
      <c r="BA75" s="24"/>
      <c r="BB75" s="24"/>
      <c r="BC75" s="24"/>
      <c r="BD75" s="28"/>
      <c r="BE75" s="28"/>
      <c r="BF75" s="39"/>
    </row>
    <row r="76" spans="1:58" ht="12" customHeight="1">
      <c r="A76" s="36"/>
      <c r="B76" s="37"/>
      <c r="C76" s="37"/>
      <c r="D76" s="37"/>
      <c r="E76" s="37"/>
      <c r="F76" s="37"/>
      <c r="G76" s="37"/>
      <c r="H76" s="37"/>
      <c r="I76" s="37"/>
      <c r="J76" s="37"/>
      <c r="K76" s="37"/>
      <c r="L76" s="37"/>
      <c r="M76" s="37"/>
      <c r="N76" s="37"/>
      <c r="O76" s="37"/>
      <c r="P76" s="37"/>
      <c r="Q76" s="37"/>
      <c r="R76" s="37"/>
      <c r="S76" s="38"/>
      <c r="T76" s="38"/>
      <c r="U76" s="38"/>
      <c r="V76" s="38"/>
      <c r="W76" s="38"/>
      <c r="X76" s="38"/>
      <c r="Y76" s="3"/>
      <c r="Z76" s="8"/>
      <c r="AA76" s="9"/>
      <c r="AB76" s="10"/>
      <c r="AC76" s="10"/>
      <c r="AD76" s="10"/>
      <c r="AE76" s="10"/>
      <c r="AF76" s="10"/>
      <c r="AG76" s="10"/>
      <c r="AH76" s="10"/>
      <c r="AI76" s="10"/>
      <c r="AJ76" s="3"/>
      <c r="AK76" s="8"/>
      <c r="AL76" s="9"/>
      <c r="AM76" s="10"/>
      <c r="AN76" s="10"/>
      <c r="AO76" s="10"/>
      <c r="AP76" s="10"/>
      <c r="AQ76" s="10"/>
      <c r="AR76" s="10"/>
      <c r="AS76" s="10"/>
      <c r="AT76" s="10"/>
      <c r="AU76" s="34"/>
      <c r="AV76" s="34"/>
      <c r="AW76" s="39"/>
      <c r="AX76" s="40"/>
      <c r="AY76" s="40"/>
      <c r="AZ76" s="30"/>
      <c r="BA76" s="24"/>
      <c r="BB76" s="24"/>
      <c r="BC76" s="24"/>
      <c r="BD76" s="28"/>
      <c r="BE76" s="28"/>
      <c r="BF76" s="39"/>
    </row>
    <row r="77" spans="1:58" ht="12" customHeight="1">
      <c r="A77" s="36"/>
      <c r="B77" s="37"/>
      <c r="C77" s="37"/>
      <c r="D77" s="37"/>
      <c r="E77" s="37"/>
      <c r="F77" s="37"/>
      <c r="G77" s="37"/>
      <c r="H77" s="37"/>
      <c r="I77" s="37"/>
      <c r="J77" s="37"/>
      <c r="K77" s="37"/>
      <c r="L77" s="37"/>
      <c r="M77" s="37"/>
      <c r="N77" s="37"/>
      <c r="O77" s="37"/>
      <c r="P77" s="37"/>
      <c r="Q77" s="37"/>
      <c r="R77" s="37"/>
      <c r="S77" s="38"/>
      <c r="T77" s="38"/>
      <c r="U77" s="38"/>
      <c r="V77" s="38"/>
      <c r="W77" s="38"/>
      <c r="X77" s="38"/>
      <c r="Y77" s="3"/>
      <c r="Z77" s="8"/>
      <c r="AA77" s="9"/>
      <c r="AB77" s="10"/>
      <c r="AC77" s="10"/>
      <c r="AD77" s="10"/>
      <c r="AE77" s="10"/>
      <c r="AF77" s="10"/>
      <c r="AG77" s="10"/>
      <c r="AH77" s="10"/>
      <c r="AI77" s="10"/>
      <c r="AJ77" s="3"/>
      <c r="AK77" s="8"/>
      <c r="AL77" s="9"/>
      <c r="AM77" s="10"/>
      <c r="AN77" s="10"/>
      <c r="AO77" s="10"/>
      <c r="AP77" s="10"/>
      <c r="AQ77" s="10"/>
      <c r="AR77" s="10"/>
      <c r="AS77" s="10"/>
      <c r="AT77" s="10"/>
      <c r="AU77" s="34"/>
      <c r="AV77" s="34"/>
      <c r="AW77" s="39"/>
      <c r="AX77" s="40"/>
      <c r="AY77" s="40"/>
      <c r="AZ77" s="30"/>
      <c r="BA77" s="24"/>
      <c r="BB77" s="24"/>
      <c r="BC77" s="24"/>
      <c r="BD77" s="28"/>
      <c r="BE77" s="28"/>
      <c r="BF77" s="39"/>
    </row>
    <row r="78" spans="1:58" ht="12" customHeight="1">
      <c r="A78" s="36"/>
      <c r="B78" s="37"/>
      <c r="C78" s="37"/>
      <c r="D78" s="37"/>
      <c r="E78" s="37"/>
      <c r="F78" s="37"/>
      <c r="G78" s="37"/>
      <c r="H78" s="37"/>
      <c r="I78" s="37"/>
      <c r="J78" s="37"/>
      <c r="K78" s="37"/>
      <c r="L78" s="37"/>
      <c r="M78" s="37"/>
      <c r="N78" s="37"/>
      <c r="O78" s="37"/>
      <c r="P78" s="37"/>
      <c r="Q78" s="37"/>
      <c r="R78" s="37"/>
      <c r="S78" s="38"/>
      <c r="T78" s="38"/>
      <c r="U78" s="38"/>
      <c r="V78" s="38"/>
      <c r="W78" s="38"/>
      <c r="X78" s="38"/>
      <c r="Y78" s="3"/>
      <c r="Z78" s="8"/>
      <c r="AA78" s="9"/>
      <c r="AB78" s="10"/>
      <c r="AC78" s="10"/>
      <c r="AD78" s="10"/>
      <c r="AE78" s="10"/>
      <c r="AF78" s="10"/>
      <c r="AG78" s="10"/>
      <c r="AH78" s="10"/>
      <c r="AI78" s="10"/>
      <c r="AJ78" s="3"/>
      <c r="AK78" s="8"/>
      <c r="AL78" s="9"/>
      <c r="AM78" s="10"/>
      <c r="AN78" s="10"/>
      <c r="AO78" s="10"/>
      <c r="AP78" s="10"/>
      <c r="AQ78" s="10"/>
      <c r="AR78" s="10"/>
      <c r="AS78" s="10"/>
      <c r="AT78" s="10"/>
      <c r="AU78" s="34"/>
      <c r="AV78" s="34"/>
      <c r="AW78" s="39"/>
      <c r="AX78" s="40"/>
      <c r="AY78" s="40"/>
      <c r="AZ78" s="30"/>
      <c r="BA78" s="24"/>
      <c r="BB78" s="24"/>
      <c r="BC78" s="24"/>
      <c r="BD78" s="28"/>
      <c r="BE78" s="28"/>
      <c r="BF78" s="39"/>
    </row>
    <row r="79" spans="1:58" ht="12" customHeight="1">
      <c r="A79" s="36"/>
      <c r="B79" s="37"/>
      <c r="C79" s="37"/>
      <c r="D79" s="37"/>
      <c r="E79" s="37"/>
      <c r="F79" s="37"/>
      <c r="G79" s="37"/>
      <c r="H79" s="37"/>
      <c r="I79" s="37"/>
      <c r="J79" s="37"/>
      <c r="K79" s="37"/>
      <c r="L79" s="37"/>
      <c r="M79" s="37"/>
      <c r="N79" s="37"/>
      <c r="O79" s="37"/>
      <c r="P79" s="37"/>
      <c r="Q79" s="37"/>
      <c r="R79" s="37"/>
      <c r="S79" s="38"/>
      <c r="T79" s="38"/>
      <c r="U79" s="38"/>
      <c r="V79" s="38"/>
      <c r="W79" s="38"/>
      <c r="X79" s="38"/>
      <c r="Y79" s="3"/>
      <c r="Z79" s="8"/>
      <c r="AA79" s="9"/>
      <c r="AB79" s="10"/>
      <c r="AC79" s="10"/>
      <c r="AD79" s="10"/>
      <c r="AE79" s="10"/>
      <c r="AF79" s="10"/>
      <c r="AG79" s="10"/>
      <c r="AH79" s="10"/>
      <c r="AI79" s="10"/>
      <c r="AJ79" s="3"/>
      <c r="AK79" s="8"/>
      <c r="AL79" s="9"/>
      <c r="AM79" s="10"/>
      <c r="AN79" s="10"/>
      <c r="AO79" s="10"/>
      <c r="AP79" s="10"/>
      <c r="AQ79" s="10"/>
      <c r="AR79" s="10"/>
      <c r="AS79" s="10"/>
      <c r="AT79" s="10"/>
      <c r="AU79" s="34"/>
      <c r="AV79" s="34"/>
      <c r="AW79" s="39"/>
      <c r="AX79" s="40"/>
      <c r="AY79" s="40"/>
      <c r="AZ79" s="30"/>
      <c r="BA79" s="24"/>
      <c r="BB79" s="24"/>
      <c r="BC79" s="24"/>
      <c r="BD79" s="28"/>
      <c r="BE79" s="28"/>
      <c r="BF79" s="39"/>
    </row>
    <row r="80" spans="1:58" ht="12" customHeight="1">
      <c r="A80" s="36"/>
      <c r="B80" s="37"/>
      <c r="C80" s="37"/>
      <c r="D80" s="37"/>
      <c r="E80" s="37"/>
      <c r="F80" s="37"/>
      <c r="G80" s="37"/>
      <c r="H80" s="37"/>
      <c r="I80" s="37"/>
      <c r="J80" s="37"/>
      <c r="K80" s="37"/>
      <c r="L80" s="37"/>
      <c r="M80" s="37"/>
      <c r="N80" s="37"/>
      <c r="O80" s="37"/>
      <c r="P80" s="37"/>
      <c r="Q80" s="37"/>
      <c r="R80" s="37"/>
      <c r="S80" s="38"/>
      <c r="T80" s="38"/>
      <c r="U80" s="38"/>
      <c r="V80" s="38"/>
      <c r="W80" s="38"/>
      <c r="X80" s="38"/>
      <c r="Y80" s="3"/>
      <c r="Z80" s="8"/>
      <c r="AA80" s="9"/>
      <c r="AB80" s="10"/>
      <c r="AC80" s="10"/>
      <c r="AD80" s="10"/>
      <c r="AE80" s="10"/>
      <c r="AF80" s="10"/>
      <c r="AG80" s="10"/>
      <c r="AH80" s="10"/>
      <c r="AI80" s="10"/>
      <c r="AJ80" s="3"/>
      <c r="AK80" s="8"/>
      <c r="AL80" s="9"/>
      <c r="AM80" s="10"/>
      <c r="AN80" s="10"/>
      <c r="AO80" s="10"/>
      <c r="AP80" s="10"/>
      <c r="AQ80" s="10"/>
      <c r="AR80" s="10"/>
      <c r="AS80" s="10"/>
      <c r="AT80" s="10"/>
      <c r="AU80" s="34"/>
      <c r="AV80" s="34"/>
      <c r="AW80" s="39"/>
      <c r="AX80" s="40"/>
      <c r="AY80" s="40"/>
      <c r="AZ80" s="30"/>
      <c r="BA80" s="24"/>
      <c r="BB80" s="24"/>
      <c r="BC80" s="24"/>
      <c r="BD80" s="28"/>
      <c r="BE80" s="28"/>
      <c r="BF80" s="39"/>
    </row>
    <row r="81" spans="1:58" ht="12" customHeight="1">
      <c r="A81" s="36"/>
      <c r="B81" s="37"/>
      <c r="C81" s="37"/>
      <c r="D81" s="37"/>
      <c r="E81" s="37"/>
      <c r="F81" s="37"/>
      <c r="G81" s="37"/>
      <c r="H81" s="37"/>
      <c r="I81" s="37"/>
      <c r="J81" s="37"/>
      <c r="K81" s="37"/>
      <c r="L81" s="37"/>
      <c r="M81" s="37"/>
      <c r="N81" s="37"/>
      <c r="O81" s="37"/>
      <c r="P81" s="37"/>
      <c r="Q81" s="37"/>
      <c r="R81" s="37"/>
      <c r="S81" s="38"/>
      <c r="T81" s="38"/>
      <c r="U81" s="38"/>
      <c r="V81" s="38"/>
      <c r="W81" s="38"/>
      <c r="X81" s="38"/>
      <c r="Y81" s="3"/>
      <c r="Z81" s="8"/>
      <c r="AA81" s="9"/>
      <c r="AB81" s="10"/>
      <c r="AC81" s="10"/>
      <c r="AD81" s="10"/>
      <c r="AE81" s="10"/>
      <c r="AF81" s="10"/>
      <c r="AG81" s="10"/>
      <c r="AH81" s="10"/>
      <c r="AI81" s="10"/>
      <c r="AJ81" s="3"/>
      <c r="AK81" s="8"/>
      <c r="AL81" s="9"/>
      <c r="AM81" s="10"/>
      <c r="AN81" s="10"/>
      <c r="AO81" s="10"/>
      <c r="AP81" s="10"/>
      <c r="AQ81" s="10"/>
      <c r="AR81" s="10"/>
      <c r="AS81" s="10"/>
      <c r="AT81" s="10"/>
      <c r="AU81" s="34"/>
      <c r="AV81" s="34"/>
      <c r="AW81" s="39"/>
      <c r="AX81" s="40"/>
      <c r="AY81" s="40"/>
      <c r="AZ81" s="40"/>
      <c r="BA81" s="40"/>
      <c r="BB81" s="39"/>
      <c r="BC81" s="39"/>
      <c r="BD81" s="39"/>
      <c r="BE81" s="39"/>
      <c r="BF81" s="39"/>
    </row>
    <row r="82" spans="1:58" ht="12" customHeight="1">
      <c r="A82" s="36"/>
      <c r="B82" s="37"/>
      <c r="C82" s="37"/>
      <c r="D82" s="37"/>
      <c r="E82" s="37"/>
      <c r="F82" s="37"/>
      <c r="G82" s="37"/>
      <c r="H82" s="37"/>
      <c r="I82" s="37"/>
      <c r="J82" s="37"/>
      <c r="K82" s="37"/>
      <c r="L82" s="37"/>
      <c r="M82" s="37"/>
      <c r="N82" s="37"/>
      <c r="O82" s="37"/>
      <c r="P82" s="37"/>
      <c r="Q82" s="37"/>
      <c r="R82" s="37"/>
      <c r="S82" s="38"/>
      <c r="T82" s="38"/>
      <c r="U82" s="38"/>
      <c r="V82" s="38"/>
      <c r="W82" s="38"/>
      <c r="X82" s="38"/>
      <c r="Y82" s="3"/>
      <c r="Z82" s="8"/>
      <c r="AA82" s="9"/>
      <c r="AB82" s="10"/>
      <c r="AC82" s="10"/>
      <c r="AD82" s="10"/>
      <c r="AE82" s="10"/>
      <c r="AF82" s="10"/>
      <c r="AG82" s="10"/>
      <c r="AH82" s="10"/>
      <c r="AI82" s="10"/>
      <c r="AJ82" s="3"/>
      <c r="AK82" s="8"/>
      <c r="AL82" s="9"/>
      <c r="AM82" s="10"/>
      <c r="AN82" s="10"/>
      <c r="AO82" s="10"/>
      <c r="AP82" s="10"/>
      <c r="AQ82" s="10"/>
      <c r="AR82" s="10"/>
      <c r="AS82" s="10"/>
      <c r="AT82" s="10"/>
      <c r="AU82" s="34"/>
      <c r="AV82" s="34"/>
      <c r="AW82" s="39"/>
      <c r="AX82" s="40"/>
      <c r="AY82" s="40"/>
      <c r="AZ82" s="40"/>
      <c r="BA82" s="40"/>
      <c r="BB82" s="39"/>
      <c r="BC82" s="39"/>
      <c r="BD82" s="39"/>
      <c r="BE82" s="39"/>
      <c r="BF82" s="39"/>
    </row>
    <row r="83" spans="1:58" ht="12" customHeight="1">
      <c r="A83" s="36"/>
      <c r="B83" s="37"/>
      <c r="C83" s="37"/>
      <c r="D83" s="37"/>
      <c r="E83" s="37"/>
      <c r="F83" s="37"/>
      <c r="G83" s="37"/>
      <c r="H83" s="37"/>
      <c r="I83" s="37"/>
      <c r="J83" s="37"/>
      <c r="K83" s="37"/>
      <c r="L83" s="37"/>
      <c r="M83" s="37"/>
      <c r="N83" s="37"/>
      <c r="O83" s="37"/>
      <c r="P83" s="37"/>
      <c r="Q83" s="37"/>
      <c r="R83" s="37"/>
      <c r="S83" s="38"/>
      <c r="T83" s="38"/>
      <c r="U83" s="38"/>
      <c r="V83" s="38"/>
      <c r="W83" s="38"/>
      <c r="X83" s="38"/>
      <c r="Y83" s="3"/>
      <c r="Z83" s="8"/>
      <c r="AA83" s="9"/>
      <c r="AB83" s="10"/>
      <c r="AC83" s="10"/>
      <c r="AD83" s="10"/>
      <c r="AE83" s="10"/>
      <c r="AF83" s="10"/>
      <c r="AG83" s="10"/>
      <c r="AH83" s="10"/>
      <c r="AI83" s="10"/>
      <c r="AJ83" s="3"/>
      <c r="AK83" s="8"/>
      <c r="AL83" s="9"/>
      <c r="AM83" s="10"/>
      <c r="AN83" s="10"/>
      <c r="AO83" s="10"/>
      <c r="AP83" s="10"/>
      <c r="AQ83" s="10"/>
      <c r="AR83" s="10"/>
      <c r="AS83" s="10"/>
      <c r="AT83" s="10"/>
      <c r="AU83" s="34"/>
      <c r="AV83" s="34"/>
      <c r="AW83" s="39"/>
      <c r="AX83" s="40"/>
      <c r="AY83" s="40"/>
      <c r="AZ83" s="40"/>
      <c r="BA83" s="40"/>
      <c r="BB83" s="39"/>
      <c r="BC83" s="39"/>
      <c r="BD83" s="39"/>
      <c r="BE83" s="39"/>
      <c r="BF83" s="39"/>
    </row>
    <row r="84" spans="1:58" ht="12" customHeight="1">
      <c r="A84" s="36"/>
      <c r="B84" s="37"/>
      <c r="C84" s="37"/>
      <c r="D84" s="37"/>
      <c r="E84" s="37"/>
      <c r="F84" s="37"/>
      <c r="G84" s="37"/>
      <c r="H84" s="37"/>
      <c r="I84" s="37"/>
      <c r="J84" s="37"/>
      <c r="K84" s="37"/>
      <c r="L84" s="37"/>
      <c r="M84" s="37"/>
      <c r="N84" s="37"/>
      <c r="O84" s="37"/>
      <c r="P84" s="37"/>
      <c r="Q84" s="37"/>
      <c r="R84" s="37"/>
      <c r="S84" s="38"/>
      <c r="T84" s="38"/>
      <c r="U84" s="38"/>
      <c r="V84" s="38"/>
      <c r="W84" s="38"/>
      <c r="X84" s="38"/>
      <c r="Y84" s="3"/>
      <c r="Z84" s="8"/>
      <c r="AA84" s="9"/>
      <c r="AB84" s="10"/>
      <c r="AC84" s="10"/>
      <c r="AD84" s="10"/>
      <c r="AE84" s="10"/>
      <c r="AF84" s="10"/>
      <c r="AG84" s="10"/>
      <c r="AH84" s="10"/>
      <c r="AI84" s="10"/>
      <c r="AJ84" s="3"/>
      <c r="AK84" s="8"/>
      <c r="AL84" s="9"/>
      <c r="AM84" s="10"/>
      <c r="AN84" s="10"/>
      <c r="AO84" s="10"/>
      <c r="AP84" s="10"/>
      <c r="AQ84" s="10"/>
      <c r="AR84" s="10"/>
      <c r="AS84" s="10"/>
      <c r="AT84" s="10"/>
      <c r="AU84" s="34"/>
      <c r="AV84" s="34"/>
      <c r="AW84" s="39"/>
      <c r="AX84" s="40"/>
      <c r="AY84" s="40"/>
      <c r="AZ84" s="40"/>
      <c r="BA84" s="40"/>
      <c r="BB84" s="39"/>
      <c r="BC84" s="39"/>
      <c r="BD84" s="39"/>
      <c r="BE84" s="39"/>
      <c r="BF84" s="39"/>
    </row>
    <row r="85" spans="1:58" ht="12" customHeight="1">
      <c r="A85" s="36"/>
      <c r="B85" s="37"/>
      <c r="C85" s="37"/>
      <c r="D85" s="37"/>
      <c r="E85" s="37"/>
      <c r="F85" s="37"/>
      <c r="G85" s="37"/>
      <c r="H85" s="37"/>
      <c r="I85" s="37"/>
      <c r="J85" s="37"/>
      <c r="K85" s="37"/>
      <c r="L85" s="37"/>
      <c r="M85" s="37"/>
      <c r="N85" s="37"/>
      <c r="O85" s="37"/>
      <c r="P85" s="37"/>
      <c r="Q85" s="37"/>
      <c r="R85" s="37"/>
      <c r="S85" s="38"/>
      <c r="T85" s="38"/>
      <c r="U85" s="38"/>
      <c r="V85" s="38"/>
      <c r="W85" s="38"/>
      <c r="X85" s="38"/>
      <c r="Y85" s="3"/>
      <c r="Z85" s="8"/>
      <c r="AA85" s="9"/>
      <c r="AB85" s="10"/>
      <c r="AC85" s="10"/>
      <c r="AD85" s="10"/>
      <c r="AE85" s="10"/>
      <c r="AF85" s="10"/>
      <c r="AG85" s="10"/>
      <c r="AH85" s="10"/>
      <c r="AI85" s="10"/>
      <c r="AJ85" s="3"/>
      <c r="AK85" s="8"/>
      <c r="AL85" s="9"/>
      <c r="AM85" s="10"/>
      <c r="AN85" s="10"/>
      <c r="AO85" s="10"/>
      <c r="AP85" s="10"/>
      <c r="AQ85" s="10"/>
      <c r="AR85" s="10"/>
      <c r="AS85" s="10"/>
      <c r="AT85" s="10"/>
      <c r="AU85" s="34"/>
      <c r="AV85" s="34"/>
      <c r="AW85" s="39"/>
      <c r="AX85" s="40"/>
      <c r="AY85" s="40"/>
      <c r="AZ85" s="40"/>
      <c r="BA85" s="40"/>
      <c r="BB85" s="39"/>
      <c r="BC85" s="39"/>
      <c r="BD85" s="39"/>
      <c r="BE85" s="39"/>
      <c r="BF85" s="39"/>
    </row>
    <row r="86" spans="1:58" ht="12" customHeight="1">
      <c r="A86" s="36"/>
      <c r="B86" s="37"/>
      <c r="C86" s="37"/>
      <c r="D86" s="37"/>
      <c r="E86" s="37"/>
      <c r="F86" s="37"/>
      <c r="G86" s="37"/>
      <c r="H86" s="37"/>
      <c r="I86" s="37"/>
      <c r="J86" s="37"/>
      <c r="K86" s="37"/>
      <c r="L86" s="37"/>
      <c r="M86" s="37"/>
      <c r="N86" s="37"/>
      <c r="O86" s="37"/>
      <c r="P86" s="37"/>
      <c r="Q86" s="37"/>
      <c r="R86" s="37"/>
      <c r="S86" s="38"/>
      <c r="T86" s="38"/>
      <c r="U86" s="38"/>
      <c r="V86" s="38"/>
      <c r="W86" s="38"/>
      <c r="X86" s="38"/>
      <c r="Y86" s="3"/>
      <c r="Z86" s="8"/>
      <c r="AA86" s="9"/>
      <c r="AB86" s="10"/>
      <c r="AC86" s="10"/>
      <c r="AD86" s="10"/>
      <c r="AE86" s="10"/>
      <c r="AF86" s="10"/>
      <c r="AG86" s="10"/>
      <c r="AH86" s="10"/>
      <c r="AI86" s="10"/>
      <c r="AJ86" s="3"/>
      <c r="AK86" s="8"/>
      <c r="AL86" s="9"/>
      <c r="AM86" s="10"/>
      <c r="AN86" s="10"/>
      <c r="AO86" s="10"/>
      <c r="AP86" s="10"/>
      <c r="AQ86" s="10"/>
      <c r="AR86" s="10"/>
      <c r="AS86" s="10"/>
      <c r="AT86" s="10"/>
      <c r="AU86" s="34"/>
      <c r="AV86" s="34"/>
      <c r="AW86" s="39"/>
      <c r="AX86" s="40"/>
      <c r="AY86" s="40"/>
      <c r="AZ86" s="40"/>
      <c r="BA86" s="40"/>
      <c r="BB86" s="39"/>
      <c r="BC86" s="39"/>
      <c r="BD86" s="39"/>
      <c r="BE86" s="39"/>
      <c r="BF86" s="39"/>
    </row>
    <row r="87" spans="1:58" ht="12" customHeight="1">
      <c r="A87" s="36"/>
      <c r="B87" s="37"/>
      <c r="C87" s="37"/>
      <c r="D87" s="37"/>
      <c r="E87" s="37"/>
      <c r="F87" s="37"/>
      <c r="G87" s="37"/>
      <c r="H87" s="37"/>
      <c r="I87" s="37"/>
      <c r="J87" s="37"/>
      <c r="K87" s="37"/>
      <c r="L87" s="37"/>
      <c r="M87" s="37"/>
      <c r="N87" s="37"/>
      <c r="O87" s="37"/>
      <c r="P87" s="37"/>
      <c r="Q87" s="37"/>
      <c r="R87" s="37"/>
      <c r="S87" s="38"/>
      <c r="T87" s="38"/>
      <c r="U87" s="38"/>
      <c r="V87" s="38"/>
      <c r="W87" s="38"/>
      <c r="X87" s="38"/>
      <c r="Y87" s="3"/>
      <c r="Z87" s="8"/>
      <c r="AA87" s="9"/>
      <c r="AB87" s="10"/>
      <c r="AC87" s="10"/>
      <c r="AD87" s="10"/>
      <c r="AE87" s="10"/>
      <c r="AF87" s="10"/>
      <c r="AG87" s="10"/>
      <c r="AH87" s="10"/>
      <c r="AI87" s="10"/>
      <c r="AJ87" s="3"/>
      <c r="AK87" s="8"/>
      <c r="AL87" s="9"/>
      <c r="AM87" s="10"/>
      <c r="AN87" s="10"/>
      <c r="AO87" s="10"/>
      <c r="AP87" s="10"/>
      <c r="AQ87" s="10"/>
      <c r="AR87" s="10"/>
      <c r="AS87" s="10"/>
      <c r="AT87" s="10"/>
      <c r="AU87" s="34"/>
      <c r="AV87" s="34"/>
      <c r="AW87" s="39"/>
      <c r="AX87" s="40"/>
      <c r="AY87" s="40"/>
      <c r="AZ87" s="40"/>
      <c r="BA87" s="40"/>
      <c r="BB87" s="39"/>
      <c r="BC87" s="39"/>
      <c r="BD87" s="39"/>
      <c r="BE87" s="39"/>
      <c r="BF87" s="39"/>
    </row>
    <row r="88" spans="1:58" ht="12" customHeight="1">
      <c r="A88" s="36"/>
      <c r="B88" s="37"/>
      <c r="C88" s="37"/>
      <c r="D88" s="37"/>
      <c r="E88" s="37"/>
      <c r="F88" s="37"/>
      <c r="G88" s="37"/>
      <c r="H88" s="37"/>
      <c r="I88" s="37"/>
      <c r="J88" s="37"/>
      <c r="K88" s="37"/>
      <c r="L88" s="37"/>
      <c r="M88" s="37"/>
      <c r="N88" s="37"/>
      <c r="O88" s="37"/>
      <c r="P88" s="37"/>
      <c r="Q88" s="37"/>
      <c r="R88" s="37"/>
      <c r="S88" s="38"/>
      <c r="T88" s="38"/>
      <c r="U88" s="38"/>
      <c r="V88" s="38"/>
      <c r="W88" s="38"/>
      <c r="X88" s="38"/>
      <c r="Y88" s="3"/>
      <c r="Z88" s="8"/>
      <c r="AA88" s="9"/>
      <c r="AB88" s="10"/>
      <c r="AC88" s="10"/>
      <c r="AD88" s="10"/>
      <c r="AE88" s="10"/>
      <c r="AF88" s="10"/>
      <c r="AG88" s="10"/>
      <c r="AH88" s="10"/>
      <c r="AI88" s="10"/>
      <c r="AJ88" s="3"/>
      <c r="AK88" s="8"/>
      <c r="AL88" s="9"/>
      <c r="AM88" s="10"/>
      <c r="AN88" s="10"/>
      <c r="AO88" s="10"/>
      <c r="AP88" s="10"/>
      <c r="AQ88" s="10"/>
      <c r="AR88" s="10"/>
      <c r="AS88" s="10"/>
      <c r="AT88" s="10"/>
      <c r="AU88" s="34"/>
      <c r="AV88" s="34"/>
      <c r="AW88" s="39"/>
      <c r="AX88" s="40"/>
      <c r="AY88" s="40"/>
      <c r="AZ88" s="40"/>
      <c r="BA88" s="40"/>
      <c r="BB88" s="39"/>
      <c r="BC88" s="39"/>
      <c r="BD88" s="39"/>
      <c r="BE88" s="39"/>
      <c r="BF88" s="39"/>
    </row>
    <row r="89" spans="1:58" ht="12" customHeight="1">
      <c r="A89" s="36"/>
      <c r="B89" s="37"/>
      <c r="C89" s="37"/>
      <c r="D89" s="37"/>
      <c r="E89" s="37"/>
      <c r="F89" s="37"/>
      <c r="G89" s="37"/>
      <c r="H89" s="37"/>
      <c r="I89" s="37"/>
      <c r="J89" s="37"/>
      <c r="K89" s="37"/>
      <c r="L89" s="37"/>
      <c r="M89" s="37"/>
      <c r="N89" s="37"/>
      <c r="O89" s="37"/>
      <c r="P89" s="37"/>
      <c r="Q89" s="37"/>
      <c r="R89" s="37"/>
      <c r="S89" s="38"/>
      <c r="T89" s="38"/>
      <c r="U89" s="38"/>
      <c r="V89" s="38"/>
      <c r="W89" s="38"/>
      <c r="X89" s="38"/>
      <c r="Y89" s="3"/>
      <c r="Z89" s="8"/>
      <c r="AA89" s="9"/>
      <c r="AB89" s="10"/>
      <c r="AC89" s="10"/>
      <c r="AD89" s="10"/>
      <c r="AE89" s="10"/>
      <c r="AF89" s="10"/>
      <c r="AG89" s="10"/>
      <c r="AH89" s="10"/>
      <c r="AI89" s="10"/>
      <c r="AJ89" s="3"/>
      <c r="AK89" s="8"/>
      <c r="AL89" s="9"/>
      <c r="AM89" s="10"/>
      <c r="AN89" s="10"/>
      <c r="AO89" s="10"/>
      <c r="AP89" s="10"/>
      <c r="AQ89" s="10"/>
      <c r="AR89" s="10"/>
      <c r="AS89" s="10"/>
      <c r="AT89" s="10"/>
      <c r="AU89" s="34"/>
      <c r="AV89" s="34"/>
      <c r="AW89" s="39"/>
      <c r="AX89" s="40"/>
      <c r="AY89" s="40"/>
      <c r="AZ89" s="40"/>
      <c r="BA89" s="40"/>
      <c r="BB89" s="39"/>
      <c r="BC89" s="39"/>
      <c r="BD89" s="39"/>
      <c r="BE89" s="39"/>
      <c r="BF89" s="39"/>
    </row>
    <row r="90" spans="1:58" ht="12" customHeight="1">
      <c r="A90" s="36"/>
      <c r="B90" s="37"/>
      <c r="C90" s="37"/>
      <c r="D90" s="37"/>
      <c r="E90" s="37"/>
      <c r="F90" s="37"/>
      <c r="G90" s="37"/>
      <c r="H90" s="37"/>
      <c r="I90" s="37"/>
      <c r="J90" s="37"/>
      <c r="K90" s="37"/>
      <c r="L90" s="37"/>
      <c r="M90" s="37"/>
      <c r="N90" s="37"/>
      <c r="O90" s="37"/>
      <c r="P90" s="37"/>
      <c r="Q90" s="37"/>
      <c r="R90" s="37"/>
      <c r="S90" s="38"/>
      <c r="T90" s="38"/>
      <c r="U90" s="38"/>
      <c r="V90" s="38"/>
      <c r="W90" s="38"/>
      <c r="X90" s="38"/>
      <c r="Y90" s="3"/>
      <c r="Z90" s="8"/>
      <c r="AA90" s="9"/>
      <c r="AB90" s="10"/>
      <c r="AC90" s="10"/>
      <c r="AD90" s="10"/>
      <c r="AE90" s="10"/>
      <c r="AF90" s="10"/>
      <c r="AG90" s="10"/>
      <c r="AH90" s="10"/>
      <c r="AI90" s="10"/>
      <c r="AJ90" s="3"/>
      <c r="AK90" s="8"/>
      <c r="AL90" s="9"/>
      <c r="AM90" s="10"/>
      <c r="AN90" s="10"/>
      <c r="AO90" s="10"/>
      <c r="AP90" s="10"/>
      <c r="AQ90" s="10"/>
      <c r="AR90" s="10"/>
      <c r="AS90" s="10"/>
      <c r="AT90" s="10"/>
      <c r="AU90" s="34"/>
      <c r="AV90" s="34"/>
      <c r="AW90" s="39"/>
      <c r="AX90" s="40"/>
      <c r="AY90" s="40"/>
      <c r="AZ90" s="40"/>
      <c r="BA90" s="40"/>
      <c r="BB90" s="39"/>
      <c r="BC90" s="39"/>
      <c r="BD90" s="39"/>
      <c r="BE90" s="39"/>
      <c r="BF90" s="39"/>
    </row>
    <row r="91" spans="1:58" ht="12" customHeight="1">
      <c r="A91" s="36"/>
      <c r="B91" s="37"/>
      <c r="C91" s="37"/>
      <c r="D91" s="37"/>
      <c r="E91" s="37"/>
      <c r="F91" s="37"/>
      <c r="G91" s="37"/>
      <c r="H91" s="37"/>
      <c r="I91" s="37"/>
      <c r="J91" s="37"/>
      <c r="K91" s="37"/>
      <c r="L91" s="37"/>
      <c r="M91" s="37"/>
      <c r="N91" s="37"/>
      <c r="O91" s="37"/>
      <c r="P91" s="37"/>
      <c r="Q91" s="37"/>
      <c r="R91" s="37"/>
      <c r="S91" s="38"/>
      <c r="T91" s="38"/>
      <c r="U91" s="38"/>
      <c r="V91" s="38"/>
      <c r="W91" s="38"/>
      <c r="X91" s="38"/>
      <c r="Y91" s="3"/>
      <c r="Z91" s="8"/>
      <c r="AA91" s="9"/>
      <c r="AB91" s="10"/>
      <c r="AC91" s="10"/>
      <c r="AD91" s="10"/>
      <c r="AE91" s="10"/>
      <c r="AF91" s="10"/>
      <c r="AG91" s="10"/>
      <c r="AH91" s="10"/>
      <c r="AI91" s="10"/>
      <c r="AJ91" s="3"/>
      <c r="AK91" s="8"/>
      <c r="AL91" s="9"/>
      <c r="AM91" s="10"/>
      <c r="AN91" s="10"/>
      <c r="AO91" s="10"/>
      <c r="AP91" s="10"/>
      <c r="AQ91" s="10"/>
      <c r="AR91" s="10"/>
      <c r="AS91" s="10"/>
      <c r="AT91" s="10"/>
      <c r="AU91" s="34"/>
      <c r="AV91" s="34"/>
      <c r="AW91" s="39"/>
      <c r="AX91" s="40"/>
      <c r="AY91" s="40"/>
      <c r="AZ91" s="40"/>
      <c r="BA91" s="40"/>
      <c r="BB91" s="39"/>
      <c r="BC91" s="39"/>
      <c r="BD91" s="39"/>
      <c r="BE91" s="39"/>
      <c r="BF91" s="39"/>
    </row>
    <row r="92" spans="1:58" ht="12" customHeight="1">
      <c r="A92" s="36"/>
      <c r="B92" s="37"/>
      <c r="C92" s="37"/>
      <c r="D92" s="37"/>
      <c r="E92" s="37"/>
      <c r="F92" s="37"/>
      <c r="G92" s="37"/>
      <c r="H92" s="37"/>
      <c r="I92" s="37"/>
      <c r="J92" s="37"/>
      <c r="K92" s="37"/>
      <c r="L92" s="37"/>
      <c r="M92" s="37"/>
      <c r="N92" s="37"/>
      <c r="O92" s="37"/>
      <c r="P92" s="37"/>
      <c r="Q92" s="37"/>
      <c r="R92" s="37"/>
      <c r="S92" s="38"/>
      <c r="T92" s="38"/>
      <c r="U92" s="38"/>
      <c r="V92" s="38"/>
      <c r="W92" s="38"/>
      <c r="X92" s="38"/>
      <c r="Y92" s="3"/>
      <c r="Z92" s="8"/>
      <c r="AA92" s="9"/>
      <c r="AB92" s="10"/>
      <c r="AC92" s="10"/>
      <c r="AD92" s="10"/>
      <c r="AE92" s="10"/>
      <c r="AF92" s="10"/>
      <c r="AG92" s="10"/>
      <c r="AH92" s="10"/>
      <c r="AI92" s="10"/>
      <c r="AJ92" s="3"/>
      <c r="AK92" s="8"/>
      <c r="AL92" s="9"/>
      <c r="AM92" s="10"/>
      <c r="AN92" s="10"/>
      <c r="AO92" s="10"/>
      <c r="AP92" s="10"/>
      <c r="AQ92" s="10"/>
      <c r="AR92" s="10"/>
      <c r="AS92" s="10"/>
      <c r="AT92" s="10"/>
      <c r="AU92" s="34"/>
      <c r="AV92" s="34"/>
      <c r="AW92" s="39"/>
      <c r="AX92" s="40"/>
      <c r="AY92" s="40"/>
      <c r="AZ92" s="40"/>
      <c r="BA92" s="40"/>
      <c r="BB92" s="39"/>
      <c r="BC92" s="39"/>
      <c r="BD92" s="39"/>
      <c r="BE92" s="39"/>
      <c r="BF92" s="39"/>
    </row>
    <row r="93" spans="1:58" ht="12" customHeight="1">
      <c r="A93" s="36"/>
      <c r="B93" s="37"/>
      <c r="C93" s="37"/>
      <c r="D93" s="37"/>
      <c r="E93" s="37"/>
      <c r="F93" s="37"/>
      <c r="G93" s="37"/>
      <c r="H93" s="37"/>
      <c r="I93" s="37"/>
      <c r="J93" s="37"/>
      <c r="K93" s="37"/>
      <c r="L93" s="37"/>
      <c r="M93" s="37"/>
      <c r="N93" s="37"/>
      <c r="O93" s="37"/>
      <c r="P93" s="37"/>
      <c r="Q93" s="37"/>
      <c r="R93" s="37"/>
      <c r="S93" s="38"/>
      <c r="T93" s="38"/>
      <c r="U93" s="38"/>
      <c r="V93" s="38"/>
      <c r="W93" s="38"/>
      <c r="X93" s="38"/>
      <c r="Y93" s="3"/>
      <c r="Z93" s="8"/>
      <c r="AA93" s="9"/>
      <c r="AB93" s="10"/>
      <c r="AC93" s="10"/>
      <c r="AD93" s="10"/>
      <c r="AE93" s="10"/>
      <c r="AF93" s="10"/>
      <c r="AG93" s="10"/>
      <c r="AH93" s="10"/>
      <c r="AI93" s="10"/>
      <c r="AJ93" s="3"/>
      <c r="AK93" s="8"/>
      <c r="AL93" s="9"/>
      <c r="AM93" s="10"/>
      <c r="AN93" s="10"/>
      <c r="AO93" s="10"/>
      <c r="AP93" s="10"/>
      <c r="AQ93" s="10"/>
      <c r="AR93" s="10"/>
      <c r="AS93" s="10"/>
      <c r="AT93" s="10"/>
      <c r="AU93" s="34"/>
      <c r="AV93" s="34"/>
      <c r="AW93" s="39"/>
      <c r="AX93" s="40"/>
      <c r="AY93" s="40"/>
      <c r="AZ93" s="40"/>
      <c r="BA93" s="40"/>
      <c r="BB93" s="39"/>
      <c r="BC93" s="39"/>
      <c r="BD93" s="39"/>
      <c r="BE93" s="39"/>
      <c r="BF93" s="39"/>
    </row>
    <row r="94" spans="1:58" ht="12" customHeight="1">
      <c r="A94" s="36"/>
      <c r="B94" s="37"/>
      <c r="C94" s="37"/>
      <c r="D94" s="37"/>
      <c r="E94" s="37"/>
      <c r="F94" s="37"/>
      <c r="G94" s="37"/>
      <c r="H94" s="37"/>
      <c r="I94" s="37"/>
      <c r="J94" s="37"/>
      <c r="K94" s="37"/>
      <c r="L94" s="37"/>
      <c r="M94" s="37"/>
      <c r="N94" s="37"/>
      <c r="O94" s="37"/>
      <c r="P94" s="37"/>
      <c r="Q94" s="37"/>
      <c r="R94" s="37"/>
      <c r="S94" s="38"/>
      <c r="T94" s="38"/>
      <c r="U94" s="38"/>
      <c r="V94" s="38"/>
      <c r="W94" s="38"/>
      <c r="X94" s="38"/>
      <c r="Y94" s="3"/>
      <c r="Z94" s="8"/>
      <c r="AA94" s="9"/>
      <c r="AB94" s="10"/>
      <c r="AC94" s="10"/>
      <c r="AD94" s="10"/>
      <c r="AE94" s="10"/>
      <c r="AF94" s="10"/>
      <c r="AG94" s="10"/>
      <c r="AH94" s="10"/>
      <c r="AI94" s="10"/>
      <c r="AJ94" s="3"/>
      <c r="AK94" s="8"/>
      <c r="AL94" s="9"/>
      <c r="AM94" s="10"/>
      <c r="AN94" s="10"/>
      <c r="AO94" s="10"/>
      <c r="AP94" s="10"/>
      <c r="AQ94" s="10"/>
      <c r="AR94" s="10"/>
      <c r="AS94" s="10"/>
      <c r="AT94" s="10"/>
      <c r="AU94" s="34"/>
      <c r="AV94" s="34"/>
      <c r="AW94" s="39"/>
      <c r="AX94" s="40"/>
      <c r="AY94" s="40"/>
      <c r="AZ94" s="40"/>
      <c r="BA94" s="40"/>
      <c r="BB94" s="39"/>
      <c r="BC94" s="39"/>
      <c r="BD94" s="39"/>
      <c r="BE94" s="39"/>
      <c r="BF94" s="39"/>
    </row>
    <row r="95" spans="1:58" ht="16.2">
      <c r="A95" s="36"/>
      <c r="B95" s="37"/>
      <c r="C95" s="37"/>
      <c r="D95" s="37"/>
      <c r="E95" s="37"/>
      <c r="F95" s="37"/>
      <c r="G95" s="37"/>
      <c r="H95" s="37"/>
      <c r="I95" s="37"/>
      <c r="J95" s="37"/>
      <c r="K95" s="37"/>
      <c r="L95" s="37"/>
      <c r="M95" s="37"/>
      <c r="N95" s="37"/>
      <c r="O95" s="37"/>
      <c r="P95" s="37"/>
      <c r="Q95" s="37"/>
      <c r="R95" s="37"/>
      <c r="S95" s="38"/>
      <c r="T95" s="38"/>
      <c r="U95" s="38"/>
      <c r="V95" s="38"/>
      <c r="W95" s="38"/>
      <c r="X95" s="38"/>
      <c r="Y95" s="3"/>
      <c r="Z95" s="8"/>
      <c r="AA95" s="9"/>
      <c r="AB95" s="10"/>
      <c r="AC95" s="10"/>
      <c r="AD95" s="10"/>
      <c r="AE95" s="10"/>
      <c r="AF95" s="10"/>
      <c r="AG95" s="10"/>
      <c r="AH95" s="10"/>
      <c r="AI95" s="10"/>
      <c r="AJ95" s="3"/>
      <c r="AK95" s="8"/>
      <c r="AL95" s="9"/>
      <c r="AM95" s="10"/>
      <c r="AN95" s="10"/>
      <c r="AO95" s="10"/>
      <c r="AP95" s="10"/>
      <c r="AQ95" s="10"/>
      <c r="AR95" s="10"/>
      <c r="AS95" s="10"/>
      <c r="AT95" s="10"/>
      <c r="AU95" s="34"/>
      <c r="AV95" s="34"/>
      <c r="AW95" s="39"/>
      <c r="AX95" s="40"/>
      <c r="AY95" s="40"/>
      <c r="AZ95" s="40"/>
      <c r="BA95" s="40"/>
      <c r="BB95" s="39"/>
      <c r="BC95" s="39"/>
      <c r="BD95" s="39"/>
      <c r="BE95" s="39"/>
      <c r="BF95" s="39"/>
    </row>
    <row r="96" spans="1:58" ht="16.2">
      <c r="AD96" s="39"/>
      <c r="AE96" s="39"/>
      <c r="AF96" s="39"/>
      <c r="AG96" s="39"/>
      <c r="AH96" s="39"/>
      <c r="AI96" s="39"/>
      <c r="AJ96" s="39"/>
      <c r="AK96" s="39"/>
      <c r="AL96" s="39"/>
      <c r="AM96" s="39"/>
      <c r="AN96" s="39"/>
      <c r="AO96" s="39"/>
      <c r="AP96" s="39"/>
      <c r="AQ96" s="39"/>
      <c r="AR96" s="34"/>
      <c r="AS96" s="34"/>
      <c r="AT96" s="39"/>
      <c r="AU96" s="34"/>
      <c r="AV96" s="34"/>
      <c r="AW96" s="39"/>
      <c r="AX96" s="40"/>
      <c r="AY96" s="40"/>
      <c r="AZ96" s="40"/>
      <c r="BA96" s="40"/>
      <c r="BB96" s="39"/>
      <c r="BC96" s="39"/>
      <c r="BD96" s="39"/>
      <c r="BE96" s="39"/>
      <c r="BF96" s="39"/>
    </row>
    <row r="97" spans="1:58" ht="16.2">
      <c r="A97" s="72" t="s">
        <v>66</v>
      </c>
      <c r="B97" s="41"/>
      <c r="C97" s="41"/>
      <c r="D97" s="42" t="s">
        <v>17</v>
      </c>
      <c r="E97" s="43" t="s">
        <v>18</v>
      </c>
      <c r="F97" s="43" t="s">
        <v>19</v>
      </c>
      <c r="G97" s="43" t="s">
        <v>20</v>
      </c>
      <c r="H97" s="43" t="s">
        <v>22</v>
      </c>
      <c r="I97" s="44"/>
      <c r="J97" s="44"/>
      <c r="K97" s="45" t="s">
        <v>24</v>
      </c>
      <c r="L97" s="44"/>
      <c r="M97" s="44"/>
      <c r="N97" s="44"/>
      <c r="O97" s="44"/>
      <c r="P97" s="44"/>
      <c r="Q97" s="44"/>
      <c r="R97" s="44"/>
      <c r="S97" s="44"/>
      <c r="T97" s="44"/>
      <c r="U97" s="44"/>
      <c r="V97" s="44"/>
      <c r="W97" s="44"/>
      <c r="X97" s="44"/>
      <c r="AD97" s="39"/>
      <c r="AE97" s="39"/>
      <c r="AF97" s="39"/>
      <c r="AG97" s="39"/>
      <c r="AH97" s="39"/>
      <c r="AI97" s="39"/>
      <c r="AJ97" s="39"/>
      <c r="AK97" s="39"/>
      <c r="AL97" s="39"/>
      <c r="AM97" s="39"/>
      <c r="AN97" s="39"/>
      <c r="AO97" s="39"/>
      <c r="AP97" s="39"/>
      <c r="AQ97" s="39"/>
      <c r="AR97" s="34"/>
      <c r="AS97" s="34"/>
      <c r="AT97" s="39"/>
      <c r="AU97" s="34"/>
      <c r="AV97" s="34"/>
      <c r="AW97" s="39"/>
      <c r="AX97" s="40"/>
      <c r="AY97" s="40"/>
      <c r="AZ97" s="40"/>
      <c r="BA97" s="40"/>
      <c r="BB97" s="39"/>
      <c r="BC97" s="39"/>
      <c r="BD97" s="39"/>
      <c r="BE97" s="39"/>
      <c r="BF97" s="39"/>
    </row>
    <row r="98" spans="1:58" ht="16.2">
      <c r="A98" s="72" t="s">
        <v>67</v>
      </c>
      <c r="B98" s="41"/>
      <c r="C98" s="41"/>
      <c r="D98" s="42">
        <v>1</v>
      </c>
      <c r="E98" s="46">
        <v>1</v>
      </c>
      <c r="F98" s="46">
        <v>0</v>
      </c>
      <c r="G98" s="44" t="s">
        <v>21</v>
      </c>
      <c r="H98" s="46">
        <v>1</v>
      </c>
      <c r="I98" s="44"/>
      <c r="J98" s="44"/>
      <c r="K98" s="45" t="s">
        <v>25</v>
      </c>
      <c r="L98" s="44"/>
      <c r="M98" s="44"/>
      <c r="N98" s="44"/>
      <c r="O98" s="44"/>
      <c r="P98" s="44"/>
      <c r="Q98" s="44"/>
      <c r="R98" s="44"/>
      <c r="S98" s="44"/>
      <c r="T98" s="44"/>
      <c r="U98" s="44"/>
      <c r="V98" s="44"/>
      <c r="W98" s="44"/>
      <c r="X98" s="44"/>
      <c r="AD98" s="39"/>
      <c r="AE98" s="39"/>
      <c r="AF98" s="39"/>
      <c r="AG98" s="39"/>
      <c r="AH98" s="39"/>
      <c r="AI98" s="39"/>
      <c r="AJ98" s="39"/>
      <c r="AK98" s="39"/>
      <c r="AL98" s="39"/>
      <c r="AM98" s="39"/>
      <c r="AN98" s="39"/>
      <c r="AO98" s="39"/>
      <c r="AP98" s="39"/>
      <c r="AQ98" s="39"/>
      <c r="AR98" s="34"/>
      <c r="AS98" s="34"/>
      <c r="AT98" s="39"/>
      <c r="AU98" s="34"/>
      <c r="AV98" s="34"/>
      <c r="AW98" s="39"/>
      <c r="AX98" s="40"/>
      <c r="AY98" s="40"/>
      <c r="AZ98" s="40"/>
      <c r="BA98" s="40"/>
      <c r="BB98" s="39"/>
      <c r="BC98" s="39"/>
      <c r="BD98" s="39"/>
      <c r="BE98" s="39"/>
      <c r="BF98" s="39"/>
    </row>
    <row r="99" spans="1:58" ht="16.2">
      <c r="A99" s="72" t="s">
        <v>68</v>
      </c>
      <c r="B99" s="41"/>
      <c r="C99" s="41"/>
      <c r="D99" s="42">
        <v>2</v>
      </c>
      <c r="E99" s="46">
        <v>2</v>
      </c>
      <c r="F99" s="46">
        <v>1</v>
      </c>
      <c r="G99" s="44"/>
      <c r="H99" s="46">
        <v>2</v>
      </c>
      <c r="I99" s="44"/>
      <c r="J99" s="44"/>
      <c r="K99" s="45" t="s">
        <v>26</v>
      </c>
      <c r="L99" s="44"/>
      <c r="M99" s="44"/>
      <c r="N99" s="44"/>
      <c r="O99" s="44"/>
      <c r="P99" s="44"/>
      <c r="Q99" s="44"/>
      <c r="R99" s="44"/>
      <c r="S99" s="44"/>
      <c r="T99" s="44"/>
      <c r="U99" s="44"/>
      <c r="V99" s="44"/>
      <c r="W99" s="44"/>
      <c r="X99" s="44"/>
      <c r="AD99" s="39"/>
      <c r="AE99" s="39"/>
      <c r="AF99" s="39"/>
      <c r="AG99" s="39"/>
      <c r="AH99" s="39"/>
      <c r="AI99" s="39"/>
      <c r="AJ99" s="39"/>
      <c r="AK99" s="39"/>
      <c r="AL99" s="39"/>
      <c r="AM99" s="39"/>
      <c r="AN99" s="39"/>
      <c r="AO99" s="39"/>
      <c r="AP99" s="39"/>
      <c r="AQ99" s="39"/>
      <c r="AR99" s="34"/>
      <c r="AS99" s="34"/>
      <c r="AT99" s="39"/>
      <c r="AU99" s="34"/>
      <c r="AV99" s="34"/>
      <c r="AW99" s="39"/>
      <c r="AX99" s="40"/>
      <c r="AY99" s="40"/>
      <c r="AZ99" s="40"/>
      <c r="BA99" s="40"/>
      <c r="BB99" s="39"/>
      <c r="BC99" s="39"/>
      <c r="BD99" s="39"/>
      <c r="BE99" s="39"/>
      <c r="BF99" s="39"/>
    </row>
    <row r="100" spans="1:58" ht="16.2">
      <c r="A100" s="72" t="s">
        <v>69</v>
      </c>
      <c r="B100" s="41"/>
      <c r="C100" s="41"/>
      <c r="D100" s="42">
        <v>3</v>
      </c>
      <c r="E100" s="46">
        <v>3</v>
      </c>
      <c r="F100" s="46">
        <v>2</v>
      </c>
      <c r="G100" s="44"/>
      <c r="H100" s="46">
        <v>3</v>
      </c>
      <c r="I100" s="44"/>
      <c r="J100" s="44"/>
      <c r="K100" s="45"/>
      <c r="L100" s="44"/>
      <c r="M100" s="44"/>
      <c r="N100" s="44"/>
      <c r="O100" s="44"/>
      <c r="P100" s="44"/>
      <c r="Q100" s="44"/>
      <c r="R100" s="44"/>
      <c r="S100" s="44"/>
      <c r="T100" s="44"/>
      <c r="U100" s="44"/>
      <c r="V100" s="44"/>
      <c r="W100" s="44"/>
      <c r="X100" s="44"/>
      <c r="AD100" s="39"/>
      <c r="AE100" s="39"/>
      <c r="AF100" s="39"/>
      <c r="AG100" s="39"/>
      <c r="AH100" s="39"/>
      <c r="AI100" s="39"/>
      <c r="AJ100" s="39"/>
      <c r="AK100" s="39"/>
      <c r="AL100" s="39"/>
      <c r="AM100" s="39"/>
      <c r="AN100" s="39"/>
      <c r="AO100" s="39"/>
      <c r="AP100" s="39"/>
      <c r="AQ100" s="39"/>
      <c r="AR100" s="34"/>
      <c r="AS100" s="34"/>
      <c r="AT100" s="39"/>
      <c r="AU100" s="34"/>
      <c r="AV100" s="34"/>
      <c r="AW100" s="39"/>
      <c r="AX100" s="40"/>
      <c r="AY100" s="40"/>
      <c r="AZ100" s="40"/>
      <c r="BA100" s="40"/>
      <c r="BB100" s="39"/>
      <c r="BC100" s="39"/>
      <c r="BD100" s="39"/>
      <c r="BE100" s="39"/>
      <c r="BF100" s="39"/>
    </row>
    <row r="101" spans="1:58" ht="16.2">
      <c r="A101" s="72" t="s">
        <v>70</v>
      </c>
      <c r="B101" s="41"/>
      <c r="C101" s="41"/>
      <c r="D101" s="42">
        <v>4</v>
      </c>
      <c r="E101" s="46">
        <v>4</v>
      </c>
      <c r="F101" s="44"/>
      <c r="G101" s="44"/>
      <c r="H101" s="46">
        <v>4</v>
      </c>
      <c r="I101" s="44"/>
      <c r="J101" s="44"/>
      <c r="K101" s="44"/>
      <c r="L101" s="44"/>
      <c r="M101" s="44"/>
      <c r="N101" s="44"/>
      <c r="O101" s="44"/>
      <c r="P101" s="44"/>
      <c r="Q101" s="44"/>
      <c r="R101" s="44"/>
      <c r="S101" s="44"/>
      <c r="T101" s="44"/>
      <c r="U101" s="44"/>
      <c r="V101" s="44"/>
      <c r="W101" s="44"/>
      <c r="X101" s="44"/>
      <c r="AD101" s="39"/>
      <c r="AE101" s="39"/>
      <c r="AF101" s="39"/>
      <c r="AG101" s="39"/>
      <c r="AH101" s="39"/>
      <c r="AI101" s="39"/>
      <c r="AJ101" s="39"/>
      <c r="AK101" s="39"/>
      <c r="AL101" s="39"/>
      <c r="AM101" s="39"/>
      <c r="AN101" s="39"/>
      <c r="AO101" s="39"/>
      <c r="AP101" s="39"/>
      <c r="AQ101" s="39"/>
      <c r="AR101" s="34"/>
      <c r="AS101" s="34"/>
      <c r="AT101" s="39"/>
      <c r="AU101" s="34"/>
      <c r="AV101" s="34"/>
      <c r="AW101" s="39"/>
      <c r="AX101" s="40"/>
      <c r="AY101" s="40"/>
      <c r="AZ101" s="40"/>
      <c r="BA101" s="40"/>
      <c r="BB101" s="39"/>
      <c r="BC101" s="39"/>
      <c r="BD101" s="39"/>
      <c r="BE101" s="39"/>
      <c r="BF101" s="39"/>
    </row>
    <row r="102" spans="1:58" ht="16.2">
      <c r="A102" s="72" t="s">
        <v>71</v>
      </c>
      <c r="B102" s="41"/>
      <c r="C102" s="41"/>
      <c r="D102" s="42">
        <v>5</v>
      </c>
      <c r="E102" s="46">
        <v>5</v>
      </c>
      <c r="F102" s="44"/>
      <c r="G102" s="44"/>
      <c r="H102" s="46">
        <v>5</v>
      </c>
      <c r="I102" s="44"/>
      <c r="J102" s="44"/>
      <c r="K102" s="44"/>
      <c r="L102" s="44"/>
      <c r="M102" s="44"/>
      <c r="N102" s="44"/>
      <c r="O102" s="44"/>
      <c r="P102" s="44"/>
      <c r="Q102" s="44"/>
      <c r="R102" s="44"/>
      <c r="S102" s="44"/>
      <c r="T102" s="44"/>
      <c r="U102" s="44"/>
      <c r="V102" s="44"/>
      <c r="W102" s="44"/>
      <c r="X102" s="44"/>
      <c r="AD102" s="39"/>
      <c r="AE102" s="39"/>
      <c r="AF102" s="39"/>
      <c r="AG102" s="39"/>
      <c r="AH102" s="39"/>
      <c r="AI102" s="39"/>
      <c r="AJ102" s="39"/>
      <c r="AK102" s="39"/>
      <c r="AL102" s="39"/>
      <c r="AM102" s="39"/>
      <c r="AN102" s="39"/>
      <c r="AO102" s="39"/>
      <c r="AP102" s="39"/>
      <c r="AQ102" s="39"/>
      <c r="AR102" s="34"/>
      <c r="AS102" s="34"/>
      <c r="AT102" s="39"/>
      <c r="AU102" s="34"/>
      <c r="AV102" s="34"/>
      <c r="AW102" s="39"/>
      <c r="AX102" s="40"/>
      <c r="AY102" s="40"/>
      <c r="AZ102" s="40"/>
      <c r="BA102" s="40"/>
      <c r="BB102" s="39"/>
      <c r="BC102" s="39"/>
      <c r="BD102" s="39"/>
      <c r="BE102" s="39"/>
      <c r="BF102" s="39"/>
    </row>
    <row r="103" spans="1:58" ht="16.2">
      <c r="A103" s="72" t="s">
        <v>72</v>
      </c>
      <c r="B103" s="41"/>
      <c r="C103" s="41"/>
      <c r="D103" s="42">
        <v>6</v>
      </c>
      <c r="E103" s="46">
        <v>6</v>
      </c>
      <c r="F103" s="44"/>
      <c r="G103" s="44"/>
      <c r="H103" s="46">
        <v>6</v>
      </c>
      <c r="I103" s="44"/>
      <c r="J103" s="44"/>
      <c r="K103" s="44"/>
      <c r="L103" s="44"/>
      <c r="M103" s="44"/>
      <c r="N103" s="44"/>
      <c r="O103" s="44"/>
      <c r="P103" s="44"/>
      <c r="Q103" s="44"/>
      <c r="R103" s="44"/>
      <c r="S103" s="44"/>
      <c r="T103" s="44"/>
      <c r="U103" s="44"/>
      <c r="V103" s="44"/>
      <c r="W103" s="44"/>
      <c r="X103" s="44"/>
      <c r="AU103" s="34"/>
      <c r="AV103" s="34"/>
      <c r="AW103" s="39"/>
      <c r="AX103" s="40"/>
      <c r="AY103" s="40"/>
      <c r="AZ103" s="40"/>
      <c r="BA103" s="40"/>
      <c r="BB103" s="39"/>
      <c r="BC103" s="39"/>
      <c r="BD103" s="39"/>
      <c r="BE103" s="39"/>
      <c r="BF103" s="39"/>
    </row>
    <row r="104" spans="1:58" ht="16.2">
      <c r="A104" s="72" t="s">
        <v>73</v>
      </c>
      <c r="B104" s="41"/>
      <c r="C104" s="41"/>
      <c r="D104" s="42">
        <v>7</v>
      </c>
      <c r="E104" s="46">
        <v>7</v>
      </c>
      <c r="F104" s="44"/>
      <c r="G104" s="44"/>
      <c r="H104" s="46">
        <v>7</v>
      </c>
      <c r="I104" s="44"/>
      <c r="J104" s="44"/>
      <c r="K104" s="44"/>
      <c r="L104" s="44"/>
      <c r="M104" s="44"/>
      <c r="N104" s="44"/>
      <c r="O104" s="44"/>
      <c r="P104" s="44"/>
      <c r="Q104" s="44"/>
      <c r="R104" s="44"/>
      <c r="S104" s="44"/>
      <c r="T104" s="44"/>
      <c r="U104" s="44"/>
      <c r="V104" s="44"/>
      <c r="W104" s="44"/>
      <c r="X104" s="44"/>
      <c r="AU104" s="34"/>
      <c r="AV104" s="34"/>
      <c r="AW104" s="39"/>
      <c r="AX104" s="40"/>
      <c r="AY104" s="40"/>
      <c r="AZ104" s="40"/>
      <c r="BA104" s="40"/>
      <c r="BB104" s="39"/>
      <c r="BC104" s="39"/>
      <c r="BD104" s="39"/>
      <c r="BE104" s="39"/>
      <c r="BF104" s="39"/>
    </row>
    <row r="105" spans="1:58" ht="16.2">
      <c r="A105" s="72" t="s">
        <v>74</v>
      </c>
      <c r="B105" s="41"/>
      <c r="C105" s="41"/>
      <c r="D105" s="42">
        <v>8</v>
      </c>
      <c r="E105" s="46">
        <v>8</v>
      </c>
      <c r="F105" s="44"/>
      <c r="G105" s="44"/>
      <c r="H105" s="46">
        <v>8</v>
      </c>
      <c r="I105" s="44"/>
      <c r="J105" s="44"/>
      <c r="K105" s="44"/>
      <c r="L105" s="44"/>
      <c r="M105" s="44"/>
      <c r="N105" s="44"/>
      <c r="O105" s="44"/>
      <c r="P105" s="44"/>
      <c r="Q105" s="44"/>
      <c r="R105" s="44"/>
      <c r="S105" s="44"/>
      <c r="T105" s="44"/>
      <c r="U105" s="44"/>
      <c r="V105" s="44"/>
      <c r="W105" s="44"/>
      <c r="X105" s="44"/>
      <c r="AU105" s="34"/>
      <c r="AV105" s="34"/>
      <c r="AW105" s="39"/>
      <c r="AX105" s="40"/>
      <c r="AY105" s="40"/>
      <c r="AZ105" s="40"/>
      <c r="BA105" s="40"/>
      <c r="BB105" s="39"/>
      <c r="BC105" s="39"/>
      <c r="BD105" s="39"/>
      <c r="BE105" s="39"/>
      <c r="BF105" s="39"/>
    </row>
    <row r="106" spans="1:58" ht="16.2">
      <c r="A106" s="73" t="s">
        <v>75</v>
      </c>
      <c r="B106" s="41"/>
      <c r="C106" s="41"/>
      <c r="D106" s="42">
        <v>9</v>
      </c>
      <c r="E106" s="46">
        <v>9</v>
      </c>
      <c r="F106" s="44"/>
      <c r="G106" s="44"/>
      <c r="H106" s="46">
        <v>9</v>
      </c>
      <c r="I106" s="44"/>
      <c r="J106" s="44"/>
      <c r="K106" s="44"/>
      <c r="L106" s="44"/>
      <c r="M106" s="44"/>
      <c r="N106" s="44"/>
      <c r="O106" s="44"/>
      <c r="P106" s="44"/>
      <c r="Q106" s="44"/>
      <c r="R106" s="44"/>
      <c r="S106" s="44"/>
      <c r="T106" s="44"/>
      <c r="U106" s="44"/>
      <c r="V106" s="44"/>
      <c r="W106" s="44"/>
      <c r="X106" s="44"/>
      <c r="AU106" s="34"/>
      <c r="AV106" s="34"/>
      <c r="AW106" s="39"/>
      <c r="AX106" s="40"/>
      <c r="AY106" s="40"/>
      <c r="AZ106" s="40"/>
      <c r="BA106" s="40"/>
      <c r="BB106" s="39"/>
      <c r="BC106" s="39"/>
      <c r="BD106" s="39"/>
      <c r="BE106" s="39"/>
      <c r="BF106" s="39"/>
    </row>
    <row r="107" spans="1:58">
      <c r="A107" s="73" t="s">
        <v>76</v>
      </c>
      <c r="B107" s="41"/>
      <c r="C107" s="41"/>
      <c r="D107" s="42">
        <v>10</v>
      </c>
      <c r="E107" s="46">
        <v>10</v>
      </c>
      <c r="F107" s="44"/>
      <c r="G107" s="44"/>
      <c r="H107" s="46">
        <v>10</v>
      </c>
      <c r="I107" s="44"/>
      <c r="J107" s="44"/>
      <c r="K107" s="44"/>
      <c r="L107" s="44"/>
      <c r="M107" s="44"/>
      <c r="N107" s="44"/>
      <c r="O107" s="44"/>
      <c r="P107" s="44"/>
      <c r="Q107" s="44"/>
      <c r="R107" s="44"/>
      <c r="S107" s="44"/>
      <c r="T107" s="44"/>
      <c r="U107" s="44"/>
      <c r="V107" s="44"/>
      <c r="W107" s="44"/>
      <c r="X107" s="44"/>
      <c r="AP107" s="2"/>
      <c r="AQ107" s="2"/>
      <c r="AR107" s="2"/>
      <c r="AS107" s="2"/>
      <c r="AT107" s="2"/>
    </row>
    <row r="108" spans="1:58">
      <c r="A108" s="41"/>
      <c r="B108" s="41"/>
      <c r="C108" s="41"/>
      <c r="D108" s="42">
        <v>11</v>
      </c>
      <c r="E108" s="46">
        <v>11</v>
      </c>
      <c r="F108" s="44"/>
      <c r="G108" s="44"/>
      <c r="H108" s="44"/>
      <c r="I108" s="44"/>
      <c r="J108" s="44"/>
      <c r="K108" s="44"/>
      <c r="L108" s="44"/>
      <c r="M108" s="44"/>
      <c r="N108" s="44"/>
      <c r="O108" s="44"/>
      <c r="P108" s="44"/>
      <c r="Q108" s="44"/>
      <c r="R108" s="44"/>
      <c r="S108" s="44"/>
      <c r="T108" s="44"/>
      <c r="U108" s="44"/>
      <c r="V108" s="44"/>
      <c r="W108" s="44"/>
      <c r="X108" s="44"/>
      <c r="AP108" s="2"/>
      <c r="AQ108" s="2"/>
      <c r="AR108" s="2"/>
      <c r="AS108" s="2"/>
      <c r="AT108" s="2"/>
    </row>
    <row r="109" spans="1:58">
      <c r="A109" s="41"/>
      <c r="B109" s="41"/>
      <c r="C109" s="41"/>
      <c r="D109" s="42">
        <v>12</v>
      </c>
      <c r="E109" s="46">
        <v>12</v>
      </c>
      <c r="F109" s="44"/>
      <c r="G109" s="44"/>
      <c r="H109" s="44"/>
      <c r="I109" s="44"/>
      <c r="J109" s="44"/>
      <c r="K109" s="44"/>
      <c r="L109" s="44"/>
      <c r="M109" s="44"/>
      <c r="N109" s="44"/>
      <c r="O109" s="44"/>
      <c r="P109" s="44"/>
      <c r="Q109" s="44"/>
      <c r="R109" s="44"/>
      <c r="S109" s="44"/>
      <c r="T109" s="44"/>
      <c r="U109" s="44"/>
      <c r="V109" s="44"/>
      <c r="W109" s="44"/>
      <c r="X109" s="44"/>
      <c r="AP109" s="2"/>
      <c r="AQ109" s="2"/>
      <c r="AR109" s="2"/>
      <c r="AS109" s="2"/>
      <c r="AT109" s="2"/>
    </row>
    <row r="110" spans="1:58">
      <c r="A110" s="41"/>
      <c r="B110" s="41"/>
      <c r="C110" s="41"/>
      <c r="D110" s="47"/>
      <c r="E110" s="46">
        <v>13</v>
      </c>
      <c r="F110" s="44"/>
      <c r="G110" s="44"/>
      <c r="H110" s="44"/>
      <c r="I110" s="44"/>
      <c r="J110" s="44"/>
      <c r="K110" s="44"/>
      <c r="L110" s="44"/>
      <c r="M110" s="44"/>
      <c r="N110" s="44"/>
      <c r="O110" s="44"/>
      <c r="P110" s="44"/>
      <c r="Q110" s="44"/>
      <c r="R110" s="44"/>
      <c r="S110" s="44"/>
      <c r="T110" s="44"/>
      <c r="U110" s="44"/>
      <c r="V110" s="44"/>
      <c r="W110" s="44"/>
      <c r="X110" s="44"/>
      <c r="AP110" s="2"/>
      <c r="AQ110" s="2"/>
      <c r="AR110" s="2"/>
      <c r="AS110" s="2"/>
      <c r="AT110" s="2"/>
    </row>
    <row r="111" spans="1:58">
      <c r="A111" s="41"/>
      <c r="B111" s="41"/>
      <c r="C111" s="41"/>
      <c r="D111" s="47"/>
      <c r="E111" s="46">
        <v>14</v>
      </c>
      <c r="F111" s="44"/>
      <c r="G111" s="44"/>
      <c r="H111" s="44"/>
      <c r="I111" s="44"/>
      <c r="J111" s="44"/>
      <c r="K111" s="44"/>
      <c r="L111" s="44"/>
      <c r="M111" s="44"/>
      <c r="N111" s="44"/>
      <c r="O111" s="44"/>
      <c r="P111" s="44"/>
      <c r="Q111" s="44"/>
      <c r="R111" s="44"/>
      <c r="S111" s="44"/>
      <c r="T111" s="44"/>
      <c r="U111" s="44"/>
      <c r="V111" s="44"/>
      <c r="W111" s="44"/>
      <c r="X111" s="44"/>
      <c r="AP111" s="2"/>
      <c r="AQ111" s="2"/>
      <c r="AR111" s="2"/>
      <c r="AS111" s="2"/>
      <c r="AT111" s="2"/>
      <c r="AU111" s="2"/>
      <c r="AV111" s="2"/>
      <c r="AW111" s="2"/>
      <c r="AX111" s="2"/>
      <c r="AY111" s="2"/>
      <c r="AZ111" s="2"/>
      <c r="BA111" s="2"/>
    </row>
    <row r="112" spans="1:58">
      <c r="A112" s="41"/>
      <c r="B112" s="41"/>
      <c r="C112" s="41"/>
      <c r="D112" s="47"/>
      <c r="E112" s="46">
        <v>15</v>
      </c>
      <c r="F112" s="44"/>
      <c r="G112" s="44"/>
      <c r="H112" s="44"/>
      <c r="I112" s="44"/>
      <c r="J112" s="44"/>
      <c r="K112" s="44"/>
      <c r="L112" s="44"/>
      <c r="M112" s="44"/>
      <c r="N112" s="44"/>
      <c r="O112" s="44"/>
      <c r="P112" s="44"/>
      <c r="Q112" s="44"/>
      <c r="R112" s="44"/>
      <c r="S112" s="44"/>
      <c r="T112" s="44"/>
      <c r="U112" s="44"/>
      <c r="V112" s="44"/>
      <c r="W112" s="44"/>
      <c r="X112" s="44"/>
      <c r="AP112" s="2"/>
      <c r="AQ112" s="2"/>
      <c r="AR112" s="2"/>
      <c r="AS112" s="2"/>
      <c r="AT112" s="2"/>
      <c r="AU112" s="2"/>
      <c r="AV112" s="2"/>
      <c r="AW112" s="2"/>
      <c r="AX112" s="2"/>
      <c r="AY112" s="2"/>
      <c r="AZ112" s="2"/>
      <c r="BA112" s="2"/>
    </row>
    <row r="113" spans="4:53">
      <c r="D113" s="44"/>
      <c r="E113" s="46">
        <v>16</v>
      </c>
      <c r="F113" s="44"/>
      <c r="G113" s="44"/>
      <c r="H113" s="44"/>
      <c r="I113" s="44"/>
      <c r="J113" s="44"/>
      <c r="K113" s="44"/>
      <c r="L113" s="44"/>
      <c r="M113" s="44"/>
      <c r="N113" s="44"/>
      <c r="O113" s="44"/>
      <c r="P113" s="44"/>
      <c r="Q113" s="44"/>
      <c r="R113" s="44"/>
      <c r="S113" s="44"/>
      <c r="T113" s="44"/>
      <c r="U113" s="44"/>
      <c r="V113" s="44"/>
      <c r="W113" s="44"/>
      <c r="X113" s="44"/>
      <c r="AU113" s="2"/>
      <c r="AV113" s="2"/>
      <c r="AW113" s="2"/>
      <c r="AX113" s="2"/>
      <c r="AY113" s="2"/>
      <c r="AZ113" s="2"/>
      <c r="BA113" s="2"/>
    </row>
    <row r="114" spans="4:53">
      <c r="D114" s="44"/>
      <c r="E114" s="46">
        <v>17</v>
      </c>
      <c r="F114" s="44"/>
      <c r="G114" s="44"/>
      <c r="H114" s="44"/>
      <c r="I114" s="44"/>
      <c r="J114" s="44"/>
      <c r="K114" s="44"/>
      <c r="L114" s="44"/>
      <c r="M114" s="44"/>
      <c r="N114" s="44"/>
      <c r="O114" s="44"/>
      <c r="P114" s="44"/>
      <c r="Q114" s="44"/>
      <c r="R114" s="44"/>
      <c r="S114" s="44"/>
      <c r="T114" s="44"/>
      <c r="U114" s="44"/>
      <c r="V114" s="44"/>
      <c r="W114" s="44"/>
      <c r="X114" s="44"/>
      <c r="AU114" s="2"/>
      <c r="AV114" s="2"/>
      <c r="AW114" s="2"/>
      <c r="AX114" s="2"/>
      <c r="AY114" s="2"/>
      <c r="AZ114" s="2"/>
      <c r="BA114" s="2"/>
    </row>
    <row r="115" spans="4:53">
      <c r="D115" s="44"/>
      <c r="E115" s="46">
        <v>18</v>
      </c>
      <c r="F115" s="44"/>
      <c r="G115" s="44"/>
      <c r="H115" s="44"/>
      <c r="I115" s="44"/>
      <c r="J115" s="44"/>
      <c r="K115" s="44"/>
      <c r="L115" s="44"/>
      <c r="M115" s="44"/>
      <c r="N115" s="44"/>
      <c r="O115" s="44"/>
      <c r="P115" s="44"/>
      <c r="Q115" s="44"/>
      <c r="R115" s="44"/>
      <c r="S115" s="44"/>
      <c r="T115" s="44"/>
      <c r="U115" s="44"/>
      <c r="V115" s="44"/>
      <c r="W115" s="44"/>
      <c r="X115" s="44"/>
      <c r="AU115" s="2"/>
      <c r="AV115" s="2"/>
      <c r="AW115" s="2"/>
      <c r="AX115" s="2"/>
      <c r="AY115" s="2"/>
      <c r="AZ115" s="2"/>
      <c r="BA115" s="2"/>
    </row>
    <row r="116" spans="4:53">
      <c r="D116" s="44"/>
      <c r="E116" s="46">
        <v>19</v>
      </c>
      <c r="F116" s="44"/>
      <c r="G116" s="44"/>
      <c r="H116" s="44"/>
      <c r="I116" s="44"/>
      <c r="J116" s="44"/>
      <c r="K116" s="44"/>
      <c r="L116" s="44"/>
      <c r="M116" s="44"/>
      <c r="N116" s="44"/>
      <c r="O116" s="44"/>
      <c r="P116" s="44"/>
      <c r="Q116" s="44"/>
      <c r="R116" s="44"/>
      <c r="S116" s="44"/>
      <c r="T116" s="44"/>
      <c r="U116" s="44"/>
      <c r="V116" s="44"/>
      <c r="W116" s="44"/>
      <c r="X116" s="44"/>
      <c r="AU116" s="2"/>
      <c r="AV116" s="2"/>
      <c r="AW116" s="2"/>
      <c r="AX116" s="2"/>
      <c r="AY116" s="2"/>
      <c r="AZ116" s="2"/>
      <c r="BA116" s="2"/>
    </row>
    <row r="117" spans="4:53">
      <c r="D117" s="44"/>
      <c r="E117" s="46">
        <v>20</v>
      </c>
      <c r="F117" s="44"/>
      <c r="G117" s="44"/>
      <c r="H117" s="44"/>
      <c r="I117" s="44"/>
      <c r="J117" s="44"/>
      <c r="K117" s="44"/>
      <c r="L117" s="44"/>
      <c r="M117" s="44"/>
      <c r="N117" s="44"/>
      <c r="O117" s="44"/>
      <c r="P117" s="44"/>
      <c r="Q117" s="44"/>
      <c r="R117" s="44"/>
      <c r="S117" s="44"/>
      <c r="T117" s="44"/>
      <c r="U117" s="44"/>
      <c r="V117" s="44"/>
      <c r="W117" s="44"/>
      <c r="X117" s="44"/>
    </row>
    <row r="118" spans="4:53">
      <c r="D118" s="44"/>
      <c r="E118" s="46">
        <v>21</v>
      </c>
      <c r="F118" s="44"/>
      <c r="G118" s="44"/>
      <c r="H118" s="44"/>
      <c r="I118" s="44"/>
      <c r="J118" s="44"/>
      <c r="K118" s="44"/>
      <c r="L118" s="44"/>
      <c r="M118" s="44"/>
      <c r="N118" s="44"/>
      <c r="O118" s="44"/>
      <c r="P118" s="44"/>
      <c r="Q118" s="44"/>
      <c r="R118" s="44"/>
      <c r="S118" s="44"/>
      <c r="T118" s="44"/>
      <c r="U118" s="44"/>
      <c r="V118" s="44"/>
      <c r="W118" s="44"/>
      <c r="X118" s="44"/>
    </row>
    <row r="119" spans="4:53">
      <c r="D119" s="44"/>
      <c r="E119" s="46">
        <v>22</v>
      </c>
      <c r="F119" s="44"/>
      <c r="G119" s="44"/>
      <c r="H119" s="44"/>
      <c r="I119" s="44"/>
      <c r="J119" s="44"/>
      <c r="K119" s="44"/>
      <c r="L119" s="44"/>
      <c r="M119" s="44"/>
      <c r="N119" s="44"/>
      <c r="O119" s="44"/>
      <c r="P119" s="44"/>
      <c r="Q119" s="44"/>
      <c r="R119" s="44"/>
      <c r="S119" s="44"/>
      <c r="T119" s="44"/>
      <c r="U119" s="44"/>
      <c r="V119" s="44"/>
      <c r="W119" s="44"/>
      <c r="X119" s="44"/>
    </row>
    <row r="120" spans="4:53">
      <c r="D120" s="44"/>
      <c r="E120" s="46">
        <v>23</v>
      </c>
      <c r="F120" s="44"/>
      <c r="G120" s="44"/>
      <c r="H120" s="44"/>
      <c r="I120" s="44"/>
      <c r="J120" s="44"/>
      <c r="K120" s="44"/>
      <c r="L120" s="44"/>
      <c r="M120" s="44"/>
      <c r="N120" s="44"/>
      <c r="O120" s="44"/>
      <c r="P120" s="44"/>
      <c r="Q120" s="44"/>
      <c r="R120" s="44"/>
      <c r="S120" s="44"/>
      <c r="T120" s="44"/>
      <c r="U120" s="44"/>
      <c r="V120" s="44"/>
      <c r="W120" s="44"/>
      <c r="X120" s="44"/>
    </row>
    <row r="121" spans="4:53">
      <c r="D121" s="44"/>
      <c r="E121" s="46">
        <v>24</v>
      </c>
      <c r="F121" s="44"/>
      <c r="G121" s="44"/>
      <c r="H121" s="44"/>
      <c r="I121" s="44"/>
      <c r="J121" s="44"/>
      <c r="K121" s="44"/>
      <c r="L121" s="44"/>
      <c r="M121" s="44"/>
      <c r="N121" s="44"/>
      <c r="O121" s="44"/>
      <c r="P121" s="44"/>
      <c r="Q121" s="44"/>
      <c r="R121" s="44"/>
      <c r="S121" s="44"/>
      <c r="T121" s="44"/>
      <c r="U121" s="44"/>
      <c r="V121" s="44"/>
      <c r="W121" s="44"/>
      <c r="X121" s="44"/>
    </row>
    <row r="122" spans="4:53">
      <c r="D122" s="44"/>
      <c r="E122" s="46">
        <v>25</v>
      </c>
      <c r="F122" s="44"/>
      <c r="G122" s="44"/>
      <c r="H122" s="44"/>
      <c r="I122" s="44"/>
      <c r="J122" s="44"/>
      <c r="K122" s="44"/>
      <c r="L122" s="44"/>
      <c r="M122" s="44"/>
      <c r="N122" s="44"/>
      <c r="O122" s="44"/>
      <c r="P122" s="44"/>
      <c r="Q122" s="44"/>
      <c r="R122" s="44"/>
      <c r="S122" s="44"/>
      <c r="T122" s="44"/>
      <c r="U122" s="44"/>
      <c r="V122" s="44"/>
      <c r="W122" s="44"/>
      <c r="X122" s="44"/>
    </row>
    <row r="123" spans="4:53">
      <c r="D123" s="44"/>
      <c r="E123" s="46">
        <v>26</v>
      </c>
      <c r="F123" s="44"/>
      <c r="G123" s="44"/>
      <c r="H123" s="44"/>
      <c r="I123" s="44"/>
      <c r="J123" s="44"/>
      <c r="K123" s="44"/>
      <c r="L123" s="44"/>
      <c r="M123" s="44"/>
      <c r="N123" s="44"/>
      <c r="O123" s="44"/>
      <c r="P123" s="44"/>
      <c r="Q123" s="44"/>
      <c r="R123" s="44"/>
      <c r="S123" s="44"/>
      <c r="T123" s="44"/>
      <c r="U123" s="44"/>
      <c r="V123" s="44"/>
      <c r="W123" s="44"/>
      <c r="X123" s="44"/>
    </row>
    <row r="124" spans="4:53">
      <c r="D124" s="44"/>
      <c r="E124" s="46">
        <v>27</v>
      </c>
      <c r="F124" s="44"/>
      <c r="G124" s="44"/>
      <c r="H124" s="44"/>
      <c r="I124" s="44"/>
      <c r="J124" s="44"/>
      <c r="K124" s="44"/>
      <c r="L124" s="44"/>
      <c r="M124" s="44"/>
      <c r="N124" s="44"/>
      <c r="O124" s="44"/>
      <c r="P124" s="44"/>
      <c r="Q124" s="44"/>
      <c r="R124" s="44"/>
      <c r="S124" s="44"/>
      <c r="T124" s="44"/>
      <c r="U124" s="44"/>
      <c r="V124" s="44"/>
      <c r="W124" s="44"/>
      <c r="X124" s="44"/>
    </row>
    <row r="125" spans="4:53">
      <c r="D125" s="44"/>
      <c r="E125" s="46">
        <v>28</v>
      </c>
      <c r="F125" s="44"/>
      <c r="G125" s="44"/>
      <c r="H125" s="44"/>
      <c r="I125" s="44"/>
      <c r="J125" s="44"/>
      <c r="K125" s="44"/>
      <c r="L125" s="44"/>
      <c r="M125" s="44"/>
      <c r="N125" s="44"/>
      <c r="O125" s="44"/>
      <c r="P125" s="44"/>
      <c r="Q125" s="44"/>
      <c r="R125" s="44"/>
      <c r="S125" s="44"/>
      <c r="T125" s="44"/>
      <c r="U125" s="44"/>
      <c r="V125" s="44"/>
      <c r="W125" s="44"/>
      <c r="X125" s="44"/>
    </row>
    <row r="126" spans="4:53">
      <c r="D126" s="44"/>
      <c r="E126" s="46">
        <v>29</v>
      </c>
      <c r="F126" s="44"/>
      <c r="G126" s="44"/>
      <c r="H126" s="44"/>
      <c r="I126" s="44"/>
      <c r="J126" s="44"/>
      <c r="K126" s="44"/>
      <c r="L126" s="44"/>
      <c r="M126" s="44"/>
      <c r="N126" s="44"/>
      <c r="O126" s="44"/>
      <c r="P126" s="44"/>
      <c r="Q126" s="44"/>
      <c r="R126" s="44"/>
      <c r="S126" s="44"/>
      <c r="T126" s="44"/>
      <c r="U126" s="44"/>
      <c r="V126" s="44"/>
      <c r="W126" s="44"/>
      <c r="X126" s="44"/>
    </row>
    <row r="127" spans="4:53">
      <c r="D127" s="44"/>
      <c r="E127" s="46">
        <v>30</v>
      </c>
      <c r="F127" s="44"/>
      <c r="G127" s="44"/>
      <c r="H127" s="44"/>
      <c r="I127" s="44"/>
      <c r="J127" s="44"/>
      <c r="K127" s="44"/>
      <c r="L127" s="44"/>
      <c r="M127" s="44"/>
      <c r="N127" s="44"/>
      <c r="O127" s="44"/>
      <c r="P127" s="44"/>
      <c r="Q127" s="44"/>
      <c r="R127" s="44"/>
      <c r="S127" s="44"/>
      <c r="T127" s="44"/>
      <c r="U127" s="44"/>
      <c r="V127" s="44"/>
      <c r="W127" s="44"/>
      <c r="X127" s="44"/>
    </row>
    <row r="128" spans="4:53">
      <c r="D128" s="44"/>
      <c r="E128" s="46">
        <v>31</v>
      </c>
      <c r="F128" s="44"/>
      <c r="G128" s="44"/>
      <c r="H128" s="44"/>
      <c r="I128" s="44"/>
      <c r="J128" s="44"/>
      <c r="K128" s="44"/>
      <c r="L128" s="44"/>
      <c r="M128" s="44"/>
      <c r="N128" s="44"/>
      <c r="O128" s="44"/>
      <c r="P128" s="44"/>
      <c r="Q128" s="44"/>
      <c r="R128" s="44"/>
      <c r="S128" s="44"/>
      <c r="T128" s="44"/>
      <c r="U128" s="44"/>
      <c r="V128" s="44"/>
      <c r="W128" s="44"/>
      <c r="X128" s="44"/>
    </row>
    <row r="129" spans="4:24">
      <c r="D129" s="44"/>
      <c r="E129" s="44"/>
      <c r="F129" s="44"/>
      <c r="G129" s="44"/>
      <c r="H129" s="44"/>
      <c r="I129" s="44"/>
      <c r="J129" s="44"/>
      <c r="K129" s="44"/>
      <c r="L129" s="44"/>
      <c r="M129" s="44"/>
      <c r="N129" s="44"/>
      <c r="O129" s="44"/>
      <c r="P129" s="44"/>
      <c r="Q129" s="44"/>
      <c r="R129" s="44"/>
      <c r="S129" s="44"/>
      <c r="T129" s="44"/>
      <c r="U129" s="44"/>
      <c r="V129" s="44"/>
      <c r="W129" s="44"/>
      <c r="X129" s="44"/>
    </row>
    <row r="130" spans="4:24">
      <c r="D130" s="44"/>
      <c r="E130" s="44"/>
      <c r="F130" s="44"/>
      <c r="G130" s="44"/>
      <c r="H130" s="44"/>
      <c r="I130" s="44"/>
      <c r="J130" s="44"/>
      <c r="K130" s="44"/>
      <c r="L130" s="44"/>
      <c r="M130" s="44"/>
      <c r="N130" s="44"/>
      <c r="O130" s="44"/>
      <c r="P130" s="44"/>
      <c r="Q130" s="44"/>
      <c r="R130" s="44"/>
      <c r="S130" s="44"/>
      <c r="T130" s="44"/>
      <c r="U130" s="44"/>
      <c r="V130" s="44"/>
      <c r="W130" s="44"/>
      <c r="X130" s="44"/>
    </row>
    <row r="131" spans="4:24">
      <c r="D131" s="44"/>
      <c r="E131" s="44"/>
      <c r="F131" s="44"/>
      <c r="G131" s="44"/>
      <c r="H131" s="44"/>
      <c r="I131" s="44"/>
      <c r="J131" s="44"/>
      <c r="K131" s="44"/>
      <c r="L131" s="44"/>
      <c r="M131" s="44"/>
      <c r="N131" s="44"/>
      <c r="O131" s="44"/>
      <c r="P131" s="44"/>
      <c r="Q131" s="44"/>
      <c r="R131" s="44"/>
      <c r="S131" s="44"/>
      <c r="T131" s="44"/>
      <c r="U131" s="44"/>
      <c r="V131" s="44"/>
      <c r="W131" s="44"/>
      <c r="X131" s="44"/>
    </row>
  </sheetData>
  <sheetProtection selectLockedCells="1"/>
  <mergeCells count="613">
    <mergeCell ref="AX3:AY4"/>
    <mergeCell ref="U2:V3"/>
    <mergeCell ref="W2:X3"/>
    <mergeCell ref="AA4:AB4"/>
    <mergeCell ref="Q37:T38"/>
    <mergeCell ref="R39:S40"/>
    <mergeCell ref="T39:T40"/>
    <mergeCell ref="V39:W40"/>
    <mergeCell ref="X39:X40"/>
    <mergeCell ref="Y39:Z40"/>
    <mergeCell ref="AA39:AA40"/>
    <mergeCell ref="AB39:AC40"/>
    <mergeCell ref="AD39:AD40"/>
    <mergeCell ref="AC2:AD3"/>
    <mergeCell ref="AE2:AJ3"/>
    <mergeCell ref="Y4:Z4"/>
    <mergeCell ref="AV1:AW2"/>
    <mergeCell ref="Y5:Z5"/>
    <mergeCell ref="AA5:AB5"/>
    <mergeCell ref="AE5:AF5"/>
    <mergeCell ref="AH5:AI5"/>
    <mergeCell ref="AH4:AI4"/>
    <mergeCell ref="AD1:AG1"/>
    <mergeCell ref="AV3:AW4"/>
    <mergeCell ref="I2:J3"/>
    <mergeCell ref="K2:L3"/>
    <mergeCell ref="M2:N3"/>
    <mergeCell ref="O2:P3"/>
    <mergeCell ref="Q2:R3"/>
    <mergeCell ref="S2:T3"/>
    <mergeCell ref="A1:B1"/>
    <mergeCell ref="D1:F1"/>
    <mergeCell ref="L1:N1"/>
    <mergeCell ref="BM3:BN4"/>
    <mergeCell ref="BO3:BP4"/>
    <mergeCell ref="A4:B4"/>
    <mergeCell ref="C4:D4"/>
    <mergeCell ref="I4:J4"/>
    <mergeCell ref="K4:L4"/>
    <mergeCell ref="M4:N4"/>
    <mergeCell ref="O4:P4"/>
    <mergeCell ref="Q4:R4"/>
    <mergeCell ref="S4:T4"/>
    <mergeCell ref="AZ3:BA4"/>
    <mergeCell ref="BB3:BC4"/>
    <mergeCell ref="BD3:BE4"/>
    <mergeCell ref="BG3:BH4"/>
    <mergeCell ref="BI3:BJ4"/>
    <mergeCell ref="BK3:BL4"/>
    <mergeCell ref="Y2:Z3"/>
    <mergeCell ref="AA2:AB3"/>
    <mergeCell ref="AE4:AF4"/>
    <mergeCell ref="BG1:BH2"/>
    <mergeCell ref="A2:B3"/>
    <mergeCell ref="C2:D3"/>
    <mergeCell ref="E2:F3"/>
    <mergeCell ref="G2:H3"/>
    <mergeCell ref="O5:P5"/>
    <mergeCell ref="Q5:R5"/>
    <mergeCell ref="S5:T5"/>
    <mergeCell ref="BO5:BO6"/>
    <mergeCell ref="BB5:BB6"/>
    <mergeCell ref="BC5:BC6"/>
    <mergeCell ref="BD5:BD6"/>
    <mergeCell ref="Y6:Z6"/>
    <mergeCell ref="AA6:AB6"/>
    <mergeCell ref="AE6:AF6"/>
    <mergeCell ref="AH6:AI6"/>
    <mergeCell ref="AX5:AY6"/>
    <mergeCell ref="BP5:BP6"/>
    <mergeCell ref="A6:B6"/>
    <mergeCell ref="C6:D6"/>
    <mergeCell ref="I6:J6"/>
    <mergeCell ref="K6:L6"/>
    <mergeCell ref="M6:N6"/>
    <mergeCell ref="O6:P6"/>
    <mergeCell ref="Q6:R6"/>
    <mergeCell ref="S6:T6"/>
    <mergeCell ref="BG5:BH6"/>
    <mergeCell ref="BI5:BJ6"/>
    <mergeCell ref="BK5:BK6"/>
    <mergeCell ref="BL5:BL6"/>
    <mergeCell ref="BM5:BM6"/>
    <mergeCell ref="BN5:BN6"/>
    <mergeCell ref="AZ5:AZ6"/>
    <mergeCell ref="BA5:BA6"/>
    <mergeCell ref="BE5:BE6"/>
    <mergeCell ref="AV5:AW6"/>
    <mergeCell ref="A5:B5"/>
    <mergeCell ref="C5:D5"/>
    <mergeCell ref="I5:J5"/>
    <mergeCell ref="K5:L5"/>
    <mergeCell ref="M5:N5"/>
    <mergeCell ref="Q7:R7"/>
    <mergeCell ref="S7:T7"/>
    <mergeCell ref="Y7:Z7"/>
    <mergeCell ref="AA7:AB7"/>
    <mergeCell ref="AE7:AF7"/>
    <mergeCell ref="AH7:AI7"/>
    <mergeCell ref="A7:B7"/>
    <mergeCell ref="C7:D7"/>
    <mergeCell ref="I7:J7"/>
    <mergeCell ref="K7:L7"/>
    <mergeCell ref="M7:N7"/>
    <mergeCell ref="O7:P7"/>
    <mergeCell ref="BB7:BB8"/>
    <mergeCell ref="BC7:BC8"/>
    <mergeCell ref="BD7:BD8"/>
    <mergeCell ref="BE7:BE8"/>
    <mergeCell ref="AV7:AW8"/>
    <mergeCell ref="AX7:AY8"/>
    <mergeCell ref="Y8:Z8"/>
    <mergeCell ref="AA8:AB8"/>
    <mergeCell ref="AE8:AF8"/>
    <mergeCell ref="AH8:AI8"/>
    <mergeCell ref="A9:B9"/>
    <mergeCell ref="C9:D9"/>
    <mergeCell ref="I9:J9"/>
    <mergeCell ref="K9:L9"/>
    <mergeCell ref="M9:N9"/>
    <mergeCell ref="O9:P9"/>
    <mergeCell ref="BO7:BO8"/>
    <mergeCell ref="BP7:BP8"/>
    <mergeCell ref="A8:B8"/>
    <mergeCell ref="C8:D8"/>
    <mergeCell ref="I8:J8"/>
    <mergeCell ref="K8:L8"/>
    <mergeCell ref="M8:N8"/>
    <mergeCell ref="O8:P8"/>
    <mergeCell ref="Q8:R8"/>
    <mergeCell ref="S8:T8"/>
    <mergeCell ref="BG7:BH8"/>
    <mergeCell ref="BI7:BJ8"/>
    <mergeCell ref="BK7:BK8"/>
    <mergeCell ref="BL7:BL8"/>
    <mergeCell ref="BM7:BM8"/>
    <mergeCell ref="BN7:BN8"/>
    <mergeCell ref="AZ7:AZ8"/>
    <mergeCell ref="BA7:BA8"/>
    <mergeCell ref="Y10:Z10"/>
    <mergeCell ref="AA10:AB10"/>
    <mergeCell ref="AE10:AF10"/>
    <mergeCell ref="AH10:AI10"/>
    <mergeCell ref="Q9:R9"/>
    <mergeCell ref="S9:T9"/>
    <mergeCell ref="Y9:Z9"/>
    <mergeCell ref="AA9:AB9"/>
    <mergeCell ref="AE9:AF9"/>
    <mergeCell ref="AH9:AI9"/>
    <mergeCell ref="BO9:BO10"/>
    <mergeCell ref="BP9:BP10"/>
    <mergeCell ref="A10:B10"/>
    <mergeCell ref="C10:D10"/>
    <mergeCell ref="I10:J10"/>
    <mergeCell ref="K10:L10"/>
    <mergeCell ref="M10:N10"/>
    <mergeCell ref="O10:P10"/>
    <mergeCell ref="Q10:R10"/>
    <mergeCell ref="S10:T10"/>
    <mergeCell ref="BG9:BH10"/>
    <mergeCell ref="BI9:BJ10"/>
    <mergeCell ref="BK9:BK10"/>
    <mergeCell ref="BL9:BL10"/>
    <mergeCell ref="BM9:BM10"/>
    <mergeCell ref="BN9:BN10"/>
    <mergeCell ref="AZ9:AZ10"/>
    <mergeCell ref="BA9:BA10"/>
    <mergeCell ref="BB9:BB10"/>
    <mergeCell ref="BC9:BC10"/>
    <mergeCell ref="BD9:BD10"/>
    <mergeCell ref="BE9:BE10"/>
    <mergeCell ref="AV9:AW10"/>
    <mergeCell ref="AX9:AY10"/>
    <mergeCell ref="Q11:R11"/>
    <mergeCell ref="S11:T11"/>
    <mergeCell ref="Y11:Z11"/>
    <mergeCell ref="AA11:AB11"/>
    <mergeCell ref="AE11:AF11"/>
    <mergeCell ref="AH11:AI11"/>
    <mergeCell ref="A11:B11"/>
    <mergeCell ref="C11:D11"/>
    <mergeCell ref="I11:J11"/>
    <mergeCell ref="K11:L11"/>
    <mergeCell ref="M11:N11"/>
    <mergeCell ref="O11:P11"/>
    <mergeCell ref="BB11:BB12"/>
    <mergeCell ref="BC11:BC12"/>
    <mergeCell ref="BD11:BD12"/>
    <mergeCell ref="BE11:BE12"/>
    <mergeCell ref="AV11:AW12"/>
    <mergeCell ref="AX11:AY12"/>
    <mergeCell ref="Y12:Z12"/>
    <mergeCell ref="AA12:AB12"/>
    <mergeCell ref="AE12:AF12"/>
    <mergeCell ref="AH12:AI12"/>
    <mergeCell ref="A13:B13"/>
    <mergeCell ref="C13:D13"/>
    <mergeCell ref="I13:J13"/>
    <mergeCell ref="K13:L13"/>
    <mergeCell ref="M13:N13"/>
    <mergeCell ref="O13:P13"/>
    <mergeCell ref="BO11:BO12"/>
    <mergeCell ref="BP11:BP12"/>
    <mergeCell ref="A12:B12"/>
    <mergeCell ref="C12:D12"/>
    <mergeCell ref="I12:J12"/>
    <mergeCell ref="K12:L12"/>
    <mergeCell ref="M12:N12"/>
    <mergeCell ref="O12:P12"/>
    <mergeCell ref="Q12:R12"/>
    <mergeCell ref="S12:T12"/>
    <mergeCell ref="BG11:BH12"/>
    <mergeCell ref="BI11:BJ12"/>
    <mergeCell ref="BK11:BK12"/>
    <mergeCell ref="BL11:BL12"/>
    <mergeCell ref="BM11:BM12"/>
    <mergeCell ref="BN11:BN12"/>
    <mergeCell ref="AZ11:AZ12"/>
    <mergeCell ref="BA11:BA12"/>
    <mergeCell ref="BA13:BC14"/>
    <mergeCell ref="BD13:BE14"/>
    <mergeCell ref="BG13:BI14"/>
    <mergeCell ref="BJ13:BK14"/>
    <mergeCell ref="BL13:BN14"/>
    <mergeCell ref="BO13:BP14"/>
    <mergeCell ref="AV13:AX14"/>
    <mergeCell ref="AY13:AZ14"/>
    <mergeCell ref="Q14:R14"/>
    <mergeCell ref="S14:T14"/>
    <mergeCell ref="Y14:Z14"/>
    <mergeCell ref="AA14:AB14"/>
    <mergeCell ref="AE14:AF14"/>
    <mergeCell ref="AH14:AI14"/>
    <mergeCell ref="Q13:R13"/>
    <mergeCell ref="S13:T13"/>
    <mergeCell ref="Y13:Z13"/>
    <mergeCell ref="AA13:AB13"/>
    <mergeCell ref="AE13:AF13"/>
    <mergeCell ref="AH13:AI13"/>
    <mergeCell ref="A14:B14"/>
    <mergeCell ref="C14:D14"/>
    <mergeCell ref="I14:J14"/>
    <mergeCell ref="K14:L14"/>
    <mergeCell ref="M14:N14"/>
    <mergeCell ref="O14:P14"/>
    <mergeCell ref="Q15:R15"/>
    <mergeCell ref="S15:T15"/>
    <mergeCell ref="Y15:Z15"/>
    <mergeCell ref="BO15:BP16"/>
    <mergeCell ref="AV15:AX16"/>
    <mergeCell ref="AY15:AZ16"/>
    <mergeCell ref="Q16:R16"/>
    <mergeCell ref="S16:T16"/>
    <mergeCell ref="Y16:Z16"/>
    <mergeCell ref="AA16:AB16"/>
    <mergeCell ref="AA15:AB15"/>
    <mergeCell ref="A15:B15"/>
    <mergeCell ref="C15:D15"/>
    <mergeCell ref="I15:J15"/>
    <mergeCell ref="K15:L15"/>
    <mergeCell ref="M15:N15"/>
    <mergeCell ref="O15:P15"/>
    <mergeCell ref="BA15:BC16"/>
    <mergeCell ref="BD15:BE16"/>
    <mergeCell ref="A16:B16"/>
    <mergeCell ref="C16:D16"/>
    <mergeCell ref="I16:J16"/>
    <mergeCell ref="K16:L16"/>
    <mergeCell ref="M16:N16"/>
    <mergeCell ref="O16:P16"/>
    <mergeCell ref="A17:B17"/>
    <mergeCell ref="C17:D17"/>
    <mergeCell ref="I17:J17"/>
    <mergeCell ref="K17:L17"/>
    <mergeCell ref="M17:N17"/>
    <mergeCell ref="O17:P17"/>
    <mergeCell ref="BG15:BI16"/>
    <mergeCell ref="BJ15:BK16"/>
    <mergeCell ref="BL15:BN16"/>
    <mergeCell ref="BA17:BC18"/>
    <mergeCell ref="BD17:BE18"/>
    <mergeCell ref="BG17:BI18"/>
    <mergeCell ref="BJ17:BK18"/>
    <mergeCell ref="BL17:BN18"/>
    <mergeCell ref="A18:B18"/>
    <mergeCell ref="C18:D18"/>
    <mergeCell ref="I18:J18"/>
    <mergeCell ref="K18:L18"/>
    <mergeCell ref="M18:N18"/>
    <mergeCell ref="O18:P18"/>
    <mergeCell ref="BO19:BP20"/>
    <mergeCell ref="AV19:AX20"/>
    <mergeCell ref="AY19:AZ20"/>
    <mergeCell ref="Q20:R20"/>
    <mergeCell ref="S20:T20"/>
    <mergeCell ref="Y20:Z20"/>
    <mergeCell ref="AA20:AB20"/>
    <mergeCell ref="AA19:AB19"/>
    <mergeCell ref="BO17:BP18"/>
    <mergeCell ref="AV17:AX18"/>
    <mergeCell ref="AY17:AZ18"/>
    <mergeCell ref="Q18:R18"/>
    <mergeCell ref="S18:T18"/>
    <mergeCell ref="Y18:Z18"/>
    <mergeCell ref="AA18:AB18"/>
    <mergeCell ref="Q17:R17"/>
    <mergeCell ref="S17:T17"/>
    <mergeCell ref="Y17:Z17"/>
    <mergeCell ref="AA17:AB17"/>
    <mergeCell ref="M19:N19"/>
    <mergeCell ref="O19:P19"/>
    <mergeCell ref="BA19:BC20"/>
    <mergeCell ref="BD19:BE20"/>
    <mergeCell ref="A20:B20"/>
    <mergeCell ref="C20:D20"/>
    <mergeCell ref="I20:J20"/>
    <mergeCell ref="K20:L20"/>
    <mergeCell ref="M20:N20"/>
    <mergeCell ref="O20:P20"/>
    <mergeCell ref="Q19:R19"/>
    <mergeCell ref="S19:T19"/>
    <mergeCell ref="Y19:Z19"/>
    <mergeCell ref="A21:B21"/>
    <mergeCell ref="C21:D21"/>
    <mergeCell ref="I21:J21"/>
    <mergeCell ref="K21:L21"/>
    <mergeCell ref="M21:N21"/>
    <mergeCell ref="O21:P21"/>
    <mergeCell ref="BG19:BI20"/>
    <mergeCell ref="BJ19:BK20"/>
    <mergeCell ref="BL19:BN20"/>
    <mergeCell ref="BA21:BC22"/>
    <mergeCell ref="BD21:BE22"/>
    <mergeCell ref="BG21:BI22"/>
    <mergeCell ref="BJ21:BK22"/>
    <mergeCell ref="BL21:BN22"/>
    <mergeCell ref="A22:B22"/>
    <mergeCell ref="C22:D22"/>
    <mergeCell ref="I22:J22"/>
    <mergeCell ref="K22:L22"/>
    <mergeCell ref="M22:N22"/>
    <mergeCell ref="O22:P22"/>
    <mergeCell ref="A19:B19"/>
    <mergeCell ref="C19:D19"/>
    <mergeCell ref="I19:J19"/>
    <mergeCell ref="K19:L19"/>
    <mergeCell ref="BO21:BP22"/>
    <mergeCell ref="AV21:AX22"/>
    <mergeCell ref="AY21:AZ22"/>
    <mergeCell ref="Q22:R22"/>
    <mergeCell ref="S22:T22"/>
    <mergeCell ref="Y22:Z22"/>
    <mergeCell ref="AA22:AB22"/>
    <mergeCell ref="Q21:R21"/>
    <mergeCell ref="S21:T21"/>
    <mergeCell ref="Y21:Z21"/>
    <mergeCell ref="AA21:AB21"/>
    <mergeCell ref="A24:B24"/>
    <mergeCell ref="C24:D24"/>
    <mergeCell ref="I24:J24"/>
    <mergeCell ref="K24:L24"/>
    <mergeCell ref="M24:N24"/>
    <mergeCell ref="O24:P24"/>
    <mergeCell ref="BG23:BI24"/>
    <mergeCell ref="Q23:R23"/>
    <mergeCell ref="S23:T23"/>
    <mergeCell ref="Y23:Z23"/>
    <mergeCell ref="A23:B23"/>
    <mergeCell ref="C23:D23"/>
    <mergeCell ref="I23:J23"/>
    <mergeCell ref="K23:L23"/>
    <mergeCell ref="M23:N23"/>
    <mergeCell ref="O23:P23"/>
    <mergeCell ref="BJ23:BK24"/>
    <mergeCell ref="BL23:BN24"/>
    <mergeCell ref="BO23:BP24"/>
    <mergeCell ref="AV23:AX24"/>
    <mergeCell ref="AY23:AZ24"/>
    <mergeCell ref="Q24:R24"/>
    <mergeCell ref="S24:T24"/>
    <mergeCell ref="Y24:Z24"/>
    <mergeCell ref="AA24:AB24"/>
    <mergeCell ref="AA23:AB23"/>
    <mergeCell ref="BA23:BC24"/>
    <mergeCell ref="BD23:BE24"/>
    <mergeCell ref="BD25:BE26"/>
    <mergeCell ref="BG25:BI26"/>
    <mergeCell ref="BJ25:BK26"/>
    <mergeCell ref="BL25:BN26"/>
    <mergeCell ref="BO25:BP26"/>
    <mergeCell ref="AV25:AX26"/>
    <mergeCell ref="AY25:AZ26"/>
    <mergeCell ref="Q26:R26"/>
    <mergeCell ref="S26:T26"/>
    <mergeCell ref="Y26:Z26"/>
    <mergeCell ref="AA26:AB26"/>
    <mergeCell ref="Q25:R25"/>
    <mergeCell ref="S25:T25"/>
    <mergeCell ref="Y25:Z25"/>
    <mergeCell ref="AA25:AB25"/>
    <mergeCell ref="O28:P28"/>
    <mergeCell ref="A27:B27"/>
    <mergeCell ref="C27:D27"/>
    <mergeCell ref="I27:J27"/>
    <mergeCell ref="K27:L27"/>
    <mergeCell ref="M27:N27"/>
    <mergeCell ref="O27:P27"/>
    <mergeCell ref="BA25:BC26"/>
    <mergeCell ref="A25:B25"/>
    <mergeCell ref="C25:D25"/>
    <mergeCell ref="I25:J25"/>
    <mergeCell ref="K25:L25"/>
    <mergeCell ref="M25:N25"/>
    <mergeCell ref="O25:P25"/>
    <mergeCell ref="Q28:R28"/>
    <mergeCell ref="S28:T28"/>
    <mergeCell ref="Y28:Z28"/>
    <mergeCell ref="Q29:R29"/>
    <mergeCell ref="S29:T29"/>
    <mergeCell ref="Y29:Z29"/>
    <mergeCell ref="AA28:AB28"/>
    <mergeCell ref="BM29:BN30"/>
    <mergeCell ref="A26:B26"/>
    <mergeCell ref="C26:D26"/>
    <mergeCell ref="I26:J26"/>
    <mergeCell ref="K26:L26"/>
    <mergeCell ref="M26:N26"/>
    <mergeCell ref="O26:P26"/>
    <mergeCell ref="AV27:AW28"/>
    <mergeCell ref="BG27:BH28"/>
    <mergeCell ref="Q27:R27"/>
    <mergeCell ref="S27:T27"/>
    <mergeCell ref="Y27:Z27"/>
    <mergeCell ref="AA27:AB27"/>
    <mergeCell ref="A28:B28"/>
    <mergeCell ref="C28:D28"/>
    <mergeCell ref="I28:J28"/>
    <mergeCell ref="K28:L28"/>
    <mergeCell ref="Y30:Z30"/>
    <mergeCell ref="AA30:AB30"/>
    <mergeCell ref="M28:N28"/>
    <mergeCell ref="BO29:BP30"/>
    <mergeCell ref="A30:B30"/>
    <mergeCell ref="C30:D30"/>
    <mergeCell ref="I30:J30"/>
    <mergeCell ref="K30:L30"/>
    <mergeCell ref="M30:N30"/>
    <mergeCell ref="O30:P30"/>
    <mergeCell ref="Q30:R30"/>
    <mergeCell ref="S30:T30"/>
    <mergeCell ref="AZ29:BA30"/>
    <mergeCell ref="BB29:BC30"/>
    <mergeCell ref="BD29:BE30"/>
    <mergeCell ref="BG29:BH30"/>
    <mergeCell ref="BI29:BJ30"/>
    <mergeCell ref="BK29:BL30"/>
    <mergeCell ref="A29:B29"/>
    <mergeCell ref="C29:D29"/>
    <mergeCell ref="I29:J29"/>
    <mergeCell ref="K29:L29"/>
    <mergeCell ref="M29:N29"/>
    <mergeCell ref="AV29:AW30"/>
    <mergeCell ref="AX29:AY30"/>
    <mergeCell ref="O29:P29"/>
    <mergeCell ref="AA29:AB29"/>
    <mergeCell ref="M31:N31"/>
    <mergeCell ref="Y31:Z31"/>
    <mergeCell ref="BK31:BK32"/>
    <mergeCell ref="BL31:BL32"/>
    <mergeCell ref="BM31:BM32"/>
    <mergeCell ref="A31:B31"/>
    <mergeCell ref="C31:D31"/>
    <mergeCell ref="E31:F31"/>
    <mergeCell ref="G31:H31"/>
    <mergeCell ref="I31:J31"/>
    <mergeCell ref="K31:L31"/>
    <mergeCell ref="AV31:AW32"/>
    <mergeCell ref="AV33:AW34"/>
    <mergeCell ref="AX33:AY34"/>
    <mergeCell ref="AZ33:AZ34"/>
    <mergeCell ref="BA33:BA34"/>
    <mergeCell ref="BB33:BB34"/>
    <mergeCell ref="BC33:BC34"/>
    <mergeCell ref="BN31:BN32"/>
    <mergeCell ref="BO31:BO32"/>
    <mergeCell ref="BP31:BP32"/>
    <mergeCell ref="BB31:BB32"/>
    <mergeCell ref="BC31:BC32"/>
    <mergeCell ref="BD31:BD32"/>
    <mergeCell ref="BE31:BE32"/>
    <mergeCell ref="BG31:BH32"/>
    <mergeCell ref="BI31:BJ32"/>
    <mergeCell ref="AX31:AY32"/>
    <mergeCell ref="BO33:BO34"/>
    <mergeCell ref="AZ31:AZ32"/>
    <mergeCell ref="BA31:BA32"/>
    <mergeCell ref="BM35:BM36"/>
    <mergeCell ref="BN35:BN36"/>
    <mergeCell ref="BO35:BO36"/>
    <mergeCell ref="BP33:BP34"/>
    <mergeCell ref="BD33:BD34"/>
    <mergeCell ref="BE33:BE34"/>
    <mergeCell ref="BG33:BH34"/>
    <mergeCell ref="BI33:BJ34"/>
    <mergeCell ref="BK33:BK34"/>
    <mergeCell ref="BL33:BL34"/>
    <mergeCell ref="B36:E37"/>
    <mergeCell ref="B38:B39"/>
    <mergeCell ref="C38:I39"/>
    <mergeCell ref="J38:K39"/>
    <mergeCell ref="L37:N37"/>
    <mergeCell ref="L38:M39"/>
    <mergeCell ref="N38:N39"/>
    <mergeCell ref="BP35:BP36"/>
    <mergeCell ref="BC35:BC36"/>
    <mergeCell ref="BD35:BD36"/>
    <mergeCell ref="BE35:BE36"/>
    <mergeCell ref="BG35:BH36"/>
    <mergeCell ref="BI35:BJ36"/>
    <mergeCell ref="BK35:BK36"/>
    <mergeCell ref="AV35:AW36"/>
    <mergeCell ref="AX35:AY36"/>
    <mergeCell ref="AZ35:AZ36"/>
    <mergeCell ref="BA35:BA36"/>
    <mergeCell ref="BB35:BB36"/>
    <mergeCell ref="A34:G35"/>
    <mergeCell ref="H34:U35"/>
    <mergeCell ref="BL35:BL36"/>
    <mergeCell ref="BM33:BM34"/>
    <mergeCell ref="BN33:BN34"/>
    <mergeCell ref="BA37:BA38"/>
    <mergeCell ref="BB37:BB38"/>
    <mergeCell ref="BC37:BC38"/>
    <mergeCell ref="BD37:BD38"/>
    <mergeCell ref="BE37:BE38"/>
    <mergeCell ref="BG37:BH38"/>
    <mergeCell ref="AV37:AW38"/>
    <mergeCell ref="AX37:AY38"/>
    <mergeCell ref="AZ37:AZ38"/>
    <mergeCell ref="BD39:BE40"/>
    <mergeCell ref="BG39:BI40"/>
    <mergeCell ref="BP37:BP38"/>
    <mergeCell ref="BI37:BJ38"/>
    <mergeCell ref="BK37:BK38"/>
    <mergeCell ref="BL37:BL38"/>
    <mergeCell ref="BM37:BM38"/>
    <mergeCell ref="BN37:BN38"/>
    <mergeCell ref="BO37:BO38"/>
    <mergeCell ref="BO41:BP42"/>
    <mergeCell ref="AV41:AX42"/>
    <mergeCell ref="AY41:AZ42"/>
    <mergeCell ref="BA41:BC42"/>
    <mergeCell ref="BD41:BE42"/>
    <mergeCell ref="BL43:BN44"/>
    <mergeCell ref="BO43:BP44"/>
    <mergeCell ref="BG43:BI44"/>
    <mergeCell ref="B40:B41"/>
    <mergeCell ref="C40:I41"/>
    <mergeCell ref="J40:K41"/>
    <mergeCell ref="B42:B43"/>
    <mergeCell ref="C42:I43"/>
    <mergeCell ref="J42:K43"/>
    <mergeCell ref="L40:M41"/>
    <mergeCell ref="N40:N41"/>
    <mergeCell ref="L42:M43"/>
    <mergeCell ref="BJ39:BK40"/>
    <mergeCell ref="BL39:BN40"/>
    <mergeCell ref="BO39:BP40"/>
    <mergeCell ref="AV39:AX40"/>
    <mergeCell ref="AY39:AZ40"/>
    <mergeCell ref="BA39:BC40"/>
    <mergeCell ref="BG41:BI42"/>
    <mergeCell ref="AV43:AX44"/>
    <mergeCell ref="AY43:AZ44"/>
    <mergeCell ref="BA43:BC44"/>
    <mergeCell ref="BD43:BE44"/>
    <mergeCell ref="N42:N43"/>
    <mergeCell ref="R42:AD43"/>
    <mergeCell ref="BJ45:BK46"/>
    <mergeCell ref="BL45:BN46"/>
    <mergeCell ref="BJ43:BK44"/>
    <mergeCell ref="BJ41:BK42"/>
    <mergeCell ref="BL41:BN42"/>
    <mergeCell ref="BO45:BP46"/>
    <mergeCell ref="AV45:AX46"/>
    <mergeCell ref="AY45:AZ46"/>
    <mergeCell ref="BA45:BC46"/>
    <mergeCell ref="BD45:BE46"/>
    <mergeCell ref="BA47:BC48"/>
    <mergeCell ref="BD47:BE48"/>
    <mergeCell ref="BG47:BI48"/>
    <mergeCell ref="BJ47:BK48"/>
    <mergeCell ref="BL47:BN48"/>
    <mergeCell ref="BO47:BP48"/>
    <mergeCell ref="AV47:AX48"/>
    <mergeCell ref="AY47:AZ48"/>
    <mergeCell ref="BG45:BI46"/>
    <mergeCell ref="BA49:BC50"/>
    <mergeCell ref="BD49:BE50"/>
    <mergeCell ref="BG49:BI50"/>
    <mergeCell ref="BJ49:BK50"/>
    <mergeCell ref="BL49:BN50"/>
    <mergeCell ref="BO49:BP50"/>
    <mergeCell ref="AV49:AX50"/>
    <mergeCell ref="AY49:AZ50"/>
    <mergeCell ref="BA51:BC52"/>
    <mergeCell ref="BD51:BE52"/>
    <mergeCell ref="BG51:BI52"/>
    <mergeCell ref="BJ51:BK52"/>
    <mergeCell ref="BL51:BN52"/>
    <mergeCell ref="BO51:BP52"/>
    <mergeCell ref="AV51:AX52"/>
    <mergeCell ref="AY51:AZ52"/>
  </mergeCells>
  <phoneticPr fontId="2"/>
  <dataValidations count="3">
    <dataValidation imeMode="off" allowBlank="1" showInputMessage="1" showErrorMessage="1" sqref="E4:H30 U4:X30" xr:uid="{8FC00E34-0800-4330-BE34-69FE43F61C9F}"/>
    <dataValidation type="list" allowBlank="1" showInputMessage="1" showErrorMessage="1" sqref="AM34:AM52 AB51:AB52 K51:K52 W51:W52" xr:uid="{3C3B77F2-B3C8-4110-B72C-6C19167497FD}">
      <formula1>$E$98:$E$128</formula1>
    </dataValidation>
    <dataValidation type="list" allowBlank="1" showInputMessage="1" showErrorMessage="1" sqref="T51:T52 AK51:AK52 B51:B52 H51:H52 N51:N52 Z51:Z52" xr:uid="{04434C13-D638-4783-BBD3-D85B780C1099}">
      <formula1>$D$98:$D$109</formula1>
    </dataValidation>
  </dataValidations>
  <pageMargins left="0.7" right="0.7" top="0.75" bottom="0.75" header="0.3" footer="0.3"/>
  <pageSetup paperSize="9" scale="32" orientation="landscape" horizontalDpi="4294967292" verticalDpi="4294967292" copies="3" r:id="rId1"/>
  <rowBreaks count="1" manualBreakCount="1">
    <brk id="52" max="16383" man="1"/>
  </rowBreaks>
  <colBreaks count="1" manualBreakCount="1">
    <brk id="4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22C9E-B71B-47FB-B802-7CD2E8B906A2}">
  <sheetPr>
    <tabColor theme="3" tint="0.59999389629810485"/>
    <pageSetUpPr fitToPage="1"/>
  </sheetPr>
  <dimension ref="A1:BQ131"/>
  <sheetViews>
    <sheetView topLeftCell="B22" zoomScale="115" zoomScaleNormal="115" workbookViewId="0">
      <selection activeCell="R41" sqref="R41"/>
    </sheetView>
  </sheetViews>
  <sheetFormatPr defaultColWidth="13" defaultRowHeight="14.4"/>
  <cols>
    <col min="1" max="47" width="3.296875" style="21" customWidth="1"/>
    <col min="48" max="56" width="4.796875" style="21" customWidth="1"/>
    <col min="57" max="57" width="5.796875" style="21" customWidth="1"/>
    <col min="58" max="58" width="2.296875" style="31" customWidth="1"/>
    <col min="59" max="67" width="4.796875" style="21" customWidth="1"/>
    <col min="68" max="68" width="5.69921875" style="21" customWidth="1"/>
    <col min="69" max="16384" width="13" style="21"/>
  </cols>
  <sheetData>
    <row r="1" spans="1:68" ht="12" customHeight="1">
      <c r="A1" s="383">
        <f ca="1">EOMONTH(A4,-1)+1</f>
        <v>44440</v>
      </c>
      <c r="B1" s="384"/>
      <c r="C1" s="1" t="s">
        <v>0</v>
      </c>
      <c r="D1" s="385">
        <f ca="1">L1/C31</f>
        <v>7.5</v>
      </c>
      <c r="E1" s="385"/>
      <c r="F1" s="386"/>
      <c r="G1" s="52" t="s">
        <v>57</v>
      </c>
      <c r="H1" s="53"/>
      <c r="I1" s="53"/>
      <c r="J1" s="54"/>
      <c r="K1" s="49"/>
      <c r="L1" s="387">
        <f ca="1">VLOOKUP(A1,支援効果集計!$E$4:$F$15,2,FALSE)</f>
        <v>195</v>
      </c>
      <c r="M1" s="387"/>
      <c r="N1" s="388"/>
      <c r="O1" s="50" t="s">
        <v>56</v>
      </c>
      <c r="P1" s="51"/>
      <c r="Q1" s="51"/>
      <c r="R1" s="55"/>
      <c r="S1" s="48"/>
      <c r="T1" s="56"/>
      <c r="U1" s="2"/>
      <c r="V1" s="2"/>
      <c r="W1" s="2"/>
      <c r="X1" s="2"/>
      <c r="Y1" s="2"/>
      <c r="Z1" s="4"/>
      <c r="AA1" s="5" t="s">
        <v>1</v>
      </c>
      <c r="AB1" s="58" t="s">
        <v>61</v>
      </c>
      <c r="AC1" s="5"/>
      <c r="AD1" s="441" t="str">
        <f>RIGHT(支援効果集計!B2,1)</f>
        <v>6</v>
      </c>
      <c r="AE1" s="441"/>
      <c r="AF1" s="441"/>
      <c r="AG1" s="441"/>
      <c r="AH1" s="11" t="s">
        <v>2</v>
      </c>
      <c r="AI1" s="3"/>
      <c r="AJ1" s="2"/>
      <c r="AK1" s="75"/>
      <c r="AL1" s="76"/>
      <c r="AM1" s="75"/>
      <c r="AN1" s="76"/>
      <c r="AO1" s="75"/>
      <c r="AP1" s="76"/>
      <c r="AQ1" s="75"/>
      <c r="AR1" s="76"/>
      <c r="AS1" s="75"/>
      <c r="AT1" s="76"/>
      <c r="AU1" s="18"/>
      <c r="AV1" s="438" t="s">
        <v>46</v>
      </c>
      <c r="AW1" s="439"/>
      <c r="AX1" s="19"/>
      <c r="AY1" s="18"/>
      <c r="AZ1" s="18"/>
      <c r="BA1" s="18"/>
      <c r="BB1" s="18"/>
      <c r="BC1" s="18"/>
      <c r="BD1" s="18"/>
      <c r="BE1" s="18"/>
      <c r="BF1" s="20"/>
      <c r="BG1" s="438" t="s">
        <v>47</v>
      </c>
      <c r="BH1" s="439"/>
      <c r="BI1" s="18"/>
      <c r="BJ1" s="18"/>
      <c r="BK1" s="18"/>
      <c r="BL1" s="18"/>
      <c r="BM1" s="18"/>
      <c r="BN1" s="18"/>
      <c r="BO1" s="18"/>
      <c r="BP1" s="18"/>
    </row>
    <row r="2" spans="1:68" ht="12" customHeight="1" thickBot="1">
      <c r="A2" s="413" t="s">
        <v>3</v>
      </c>
      <c r="B2" s="414"/>
      <c r="C2" s="404" t="s">
        <v>4</v>
      </c>
      <c r="D2" s="404"/>
      <c r="E2" s="394" t="s">
        <v>5</v>
      </c>
      <c r="F2" s="404"/>
      <c r="G2" s="404" t="s">
        <v>6</v>
      </c>
      <c r="H2" s="404"/>
      <c r="I2" s="404" t="s">
        <v>7</v>
      </c>
      <c r="J2" s="404"/>
      <c r="K2" s="404" t="s">
        <v>8</v>
      </c>
      <c r="L2" s="404"/>
      <c r="M2" s="404" t="s">
        <v>9</v>
      </c>
      <c r="N2" s="404"/>
      <c r="O2" s="404" t="s">
        <v>10</v>
      </c>
      <c r="P2" s="404"/>
      <c r="Q2" s="404" t="s">
        <v>11</v>
      </c>
      <c r="R2" s="404"/>
      <c r="S2" s="404" t="s">
        <v>23</v>
      </c>
      <c r="T2" s="405"/>
      <c r="U2" s="394" t="s">
        <v>12</v>
      </c>
      <c r="V2" s="395"/>
      <c r="W2" s="396" t="s">
        <v>63</v>
      </c>
      <c r="X2" s="397"/>
      <c r="Y2" s="400" t="s">
        <v>77</v>
      </c>
      <c r="Z2" s="401"/>
      <c r="AA2" s="371" t="s">
        <v>13</v>
      </c>
      <c r="AB2" s="372"/>
      <c r="AC2" s="451" t="s">
        <v>62</v>
      </c>
      <c r="AD2" s="401"/>
      <c r="AE2" s="432" t="s">
        <v>78</v>
      </c>
      <c r="AF2" s="433"/>
      <c r="AG2" s="433"/>
      <c r="AH2" s="433"/>
      <c r="AI2" s="433"/>
      <c r="AJ2" s="434"/>
      <c r="AK2" s="81"/>
      <c r="AL2" s="81"/>
      <c r="AM2" s="202"/>
      <c r="AN2" s="202"/>
      <c r="AO2" s="202"/>
      <c r="AP2" s="202"/>
      <c r="AQ2" s="202"/>
      <c r="AR2" s="202"/>
      <c r="AS2" s="202"/>
      <c r="AT2" s="202"/>
      <c r="AU2" s="18"/>
      <c r="AV2" s="440"/>
      <c r="AW2" s="440"/>
      <c r="AX2" s="22"/>
      <c r="AY2" s="18"/>
      <c r="AZ2" s="18"/>
      <c r="BA2" s="18"/>
      <c r="BB2" s="18"/>
      <c r="BC2" s="18"/>
      <c r="BD2" s="18"/>
      <c r="BE2" s="18"/>
      <c r="BF2" s="20"/>
      <c r="BG2" s="440"/>
      <c r="BH2" s="440"/>
      <c r="BI2" s="23"/>
      <c r="BJ2" s="18"/>
      <c r="BK2" s="18"/>
      <c r="BL2" s="18"/>
      <c r="BM2" s="18"/>
      <c r="BN2" s="18"/>
      <c r="BO2" s="18"/>
      <c r="BP2" s="18"/>
    </row>
    <row r="3" spans="1:68" ht="12" customHeight="1">
      <c r="A3" s="413"/>
      <c r="B3" s="414"/>
      <c r="C3" s="404"/>
      <c r="D3" s="404"/>
      <c r="E3" s="394"/>
      <c r="F3" s="404"/>
      <c r="G3" s="404"/>
      <c r="H3" s="404"/>
      <c r="I3" s="404"/>
      <c r="J3" s="404"/>
      <c r="K3" s="404"/>
      <c r="L3" s="404"/>
      <c r="M3" s="404"/>
      <c r="N3" s="404"/>
      <c r="O3" s="404"/>
      <c r="P3" s="404"/>
      <c r="Q3" s="404"/>
      <c r="R3" s="404"/>
      <c r="S3" s="404"/>
      <c r="T3" s="405"/>
      <c r="U3" s="394"/>
      <c r="V3" s="395"/>
      <c r="W3" s="398"/>
      <c r="X3" s="399"/>
      <c r="Y3" s="402"/>
      <c r="Z3" s="403"/>
      <c r="AA3" s="373"/>
      <c r="AB3" s="374"/>
      <c r="AC3" s="402"/>
      <c r="AD3" s="403"/>
      <c r="AE3" s="435"/>
      <c r="AF3" s="436"/>
      <c r="AG3" s="436"/>
      <c r="AH3" s="436"/>
      <c r="AI3" s="436"/>
      <c r="AJ3" s="437"/>
      <c r="AK3" s="81"/>
      <c r="AL3" s="81"/>
      <c r="AM3" s="202"/>
      <c r="AN3" s="202"/>
      <c r="AO3" s="202"/>
      <c r="AP3" s="202"/>
      <c r="AQ3" s="202"/>
      <c r="AR3" s="202"/>
      <c r="AS3" s="202"/>
      <c r="AT3" s="202"/>
      <c r="AU3" s="12"/>
      <c r="AV3" s="429" t="s">
        <v>28</v>
      </c>
      <c r="AW3" s="418"/>
      <c r="AX3" s="418">
        <f ca="1">AY13*AY21</f>
        <v>195</v>
      </c>
      <c r="AY3" s="419"/>
      <c r="AZ3" s="421" t="s">
        <v>29</v>
      </c>
      <c r="BA3" s="422"/>
      <c r="BB3" s="425" t="s">
        <v>30</v>
      </c>
      <c r="BC3" s="422"/>
      <c r="BD3" s="425" t="s">
        <v>31</v>
      </c>
      <c r="BE3" s="427"/>
      <c r="BF3" s="24"/>
      <c r="BG3" s="429" t="s">
        <v>28</v>
      </c>
      <c r="BH3" s="418"/>
      <c r="BI3" s="418">
        <f ca="1">BJ13*BJ21</f>
        <v>195</v>
      </c>
      <c r="BJ3" s="419"/>
      <c r="BK3" s="421" t="s">
        <v>29</v>
      </c>
      <c r="BL3" s="422"/>
      <c r="BM3" s="425" t="s">
        <v>30</v>
      </c>
      <c r="BN3" s="422"/>
      <c r="BO3" s="425" t="s">
        <v>31</v>
      </c>
      <c r="BP3" s="427"/>
    </row>
    <row r="4" spans="1:68" ht="12" customHeight="1">
      <c r="A4" s="406" cm="1">
        <f t="array" aca="1" ref="A4" ca="1">INDIRECT("'期'!"&amp;$A$32&amp;ROW())</f>
        <v>44440</v>
      </c>
      <c r="B4" s="407"/>
      <c r="C4" s="391">
        <f ca="1">IF(A4="","",1)</f>
        <v>1</v>
      </c>
      <c r="D4" s="408"/>
      <c r="E4" s="62">
        <v>0</v>
      </c>
      <c r="F4" s="63">
        <v>2</v>
      </c>
      <c r="G4" s="62">
        <v>0</v>
      </c>
      <c r="H4" s="63">
        <v>2</v>
      </c>
      <c r="I4" s="409">
        <f>IFERROR(Q4/O4,"")</f>
        <v>1</v>
      </c>
      <c r="J4" s="410"/>
      <c r="K4" s="411">
        <f ca="1">IFERROR(O4/C4,"")</f>
        <v>2</v>
      </c>
      <c r="L4" s="411"/>
      <c r="M4" s="412">
        <f ca="1">IFERROR(Q4/C4,"")</f>
        <v>2</v>
      </c>
      <c r="N4" s="412"/>
      <c r="O4" s="389">
        <f>E4+F4</f>
        <v>2</v>
      </c>
      <c r="P4" s="390"/>
      <c r="Q4" s="391">
        <f>H4+G4</f>
        <v>2</v>
      </c>
      <c r="R4" s="391"/>
      <c r="S4" s="392">
        <f ca="1">L1-Q4</f>
        <v>193</v>
      </c>
      <c r="T4" s="393"/>
      <c r="U4" s="122"/>
      <c r="V4" s="123"/>
      <c r="W4" s="129">
        <v>0</v>
      </c>
      <c r="X4" s="130">
        <v>3</v>
      </c>
      <c r="Y4" s="364" t="s">
        <v>167</v>
      </c>
      <c r="Z4" s="365"/>
      <c r="AA4" s="430"/>
      <c r="AB4" s="431"/>
      <c r="AC4" s="194"/>
      <c r="AD4" s="68" t="s">
        <v>163</v>
      </c>
      <c r="AE4" s="442" t="s">
        <v>14</v>
      </c>
      <c r="AF4" s="443"/>
      <c r="AG4" s="79" t="s">
        <v>15</v>
      </c>
      <c r="AH4" s="442" t="s">
        <v>14</v>
      </c>
      <c r="AI4" s="443"/>
      <c r="AJ4" s="79" t="s">
        <v>15</v>
      </c>
      <c r="AK4" s="80"/>
      <c r="AL4" s="80"/>
      <c r="AM4" s="201"/>
      <c r="AN4" s="201"/>
      <c r="AO4" s="201"/>
      <c r="AP4" s="201"/>
      <c r="AQ4" s="201"/>
      <c r="AR4" s="201"/>
      <c r="AS4" s="201"/>
      <c r="AT4" s="201"/>
      <c r="AU4" s="13"/>
      <c r="AV4" s="366"/>
      <c r="AW4" s="367"/>
      <c r="AX4" s="367"/>
      <c r="AY4" s="420"/>
      <c r="AZ4" s="423"/>
      <c r="BA4" s="424"/>
      <c r="BB4" s="426"/>
      <c r="BC4" s="424"/>
      <c r="BD4" s="426"/>
      <c r="BE4" s="428"/>
      <c r="BF4" s="25"/>
      <c r="BG4" s="366"/>
      <c r="BH4" s="367"/>
      <c r="BI4" s="367"/>
      <c r="BJ4" s="420"/>
      <c r="BK4" s="423"/>
      <c r="BL4" s="424"/>
      <c r="BM4" s="426"/>
      <c r="BN4" s="424"/>
      <c r="BO4" s="426"/>
      <c r="BP4" s="428"/>
    </row>
    <row r="5" spans="1:68" ht="12" customHeight="1">
      <c r="A5" s="453" cm="1">
        <f t="array" aca="1" ref="A5" ca="1">INDIRECT("'期'!"&amp;$A$32&amp;ROW())</f>
        <v>44441</v>
      </c>
      <c r="B5" s="454"/>
      <c r="C5" s="455">
        <f ca="1">IF(A5="","",C4+1)</f>
        <v>2</v>
      </c>
      <c r="D5" s="456"/>
      <c r="E5" s="64">
        <v>0</v>
      </c>
      <c r="F5" s="65">
        <v>3</v>
      </c>
      <c r="G5" s="64">
        <v>0</v>
      </c>
      <c r="H5" s="65">
        <v>3</v>
      </c>
      <c r="I5" s="457">
        <f t="shared" ref="I5:I30" si="0">IFERROR(Q5/O5,"")</f>
        <v>1</v>
      </c>
      <c r="J5" s="457"/>
      <c r="K5" s="412">
        <f t="shared" ref="K5:K30" ca="1" si="1">IFERROR(O5/C5,"")</f>
        <v>2.5</v>
      </c>
      <c r="L5" s="412"/>
      <c r="M5" s="412">
        <f t="shared" ref="M5:M30" ca="1" si="2">IFERROR(Q5/C5,"")</f>
        <v>2.5</v>
      </c>
      <c r="N5" s="412"/>
      <c r="O5" s="458">
        <f>O4+E5+F5</f>
        <v>5</v>
      </c>
      <c r="P5" s="459"/>
      <c r="Q5" s="458">
        <f>Q4+H5+G5</f>
        <v>5</v>
      </c>
      <c r="R5" s="459"/>
      <c r="S5" s="455">
        <f ca="1">$L$1-Q5</f>
        <v>190</v>
      </c>
      <c r="T5" s="458"/>
      <c r="U5" s="124"/>
      <c r="V5" s="125"/>
      <c r="W5" s="131">
        <v>0</v>
      </c>
      <c r="X5" s="132">
        <v>4</v>
      </c>
      <c r="Y5" s="379" t="s">
        <v>183</v>
      </c>
      <c r="Z5" s="380"/>
      <c r="AA5" s="381"/>
      <c r="AB5" s="382"/>
      <c r="AC5" s="195"/>
      <c r="AD5" s="69" t="s">
        <v>170</v>
      </c>
      <c r="AE5" s="377"/>
      <c r="AF5" s="378"/>
      <c r="AG5" s="197"/>
      <c r="AH5" s="377"/>
      <c r="AI5" s="378"/>
      <c r="AJ5" s="197"/>
      <c r="AK5" s="80"/>
      <c r="AL5" s="80"/>
      <c r="AM5" s="201"/>
      <c r="AN5" s="201"/>
      <c r="AO5" s="201"/>
      <c r="AP5" s="201"/>
      <c r="AQ5" s="201"/>
      <c r="AR5" s="201"/>
      <c r="AS5" s="201"/>
      <c r="AT5" s="201"/>
      <c r="AU5" s="13"/>
      <c r="AV5" s="366" t="s">
        <v>32</v>
      </c>
      <c r="AW5" s="367"/>
      <c r="AX5" s="447">
        <f>SUM(G4:H10)</f>
        <v>25</v>
      </c>
      <c r="AY5" s="448"/>
      <c r="AZ5" s="366" t="s">
        <v>51</v>
      </c>
      <c r="BA5" s="452">
        <f>AVERAGE(G4:H10)*2</f>
        <v>3.5714285714285716</v>
      </c>
      <c r="BB5" s="367" t="s">
        <v>51</v>
      </c>
      <c r="BC5" s="415">
        <f>AVERAGE(I4:J10)</f>
        <v>1.0059523809523809</v>
      </c>
      <c r="BD5" s="367" t="s">
        <v>51</v>
      </c>
      <c r="BE5" s="417">
        <f>SUM(U4:V10)/AX5</f>
        <v>0.04</v>
      </c>
      <c r="BF5" s="25"/>
      <c r="BG5" s="366" t="s">
        <v>32</v>
      </c>
      <c r="BH5" s="367"/>
      <c r="BI5" s="447">
        <f>SUM(G11:H16)</f>
        <v>24</v>
      </c>
      <c r="BJ5" s="448"/>
      <c r="BK5" s="366" t="s">
        <v>51</v>
      </c>
      <c r="BL5" s="445">
        <f>BA5</f>
        <v>3.5714285714285716</v>
      </c>
      <c r="BM5" s="367" t="s">
        <v>51</v>
      </c>
      <c r="BN5" s="446">
        <f>BC5</f>
        <v>1.0059523809523809</v>
      </c>
      <c r="BO5" s="367" t="s">
        <v>51</v>
      </c>
      <c r="BP5" s="444">
        <f>BE5</f>
        <v>0.04</v>
      </c>
    </row>
    <row r="6" spans="1:68" ht="12" customHeight="1">
      <c r="A6" s="453" cm="1">
        <f t="array" aca="1" ref="A6" ca="1">INDIRECT("'期'!"&amp;$A$32&amp;ROW())</f>
        <v>44442</v>
      </c>
      <c r="B6" s="454"/>
      <c r="C6" s="455">
        <f t="shared" ref="C6:C30" ca="1" si="3">IF(A6="","",C5+1)</f>
        <v>3</v>
      </c>
      <c r="D6" s="456"/>
      <c r="E6" s="64">
        <v>0</v>
      </c>
      <c r="F6" s="65">
        <v>2</v>
      </c>
      <c r="G6" s="64">
        <v>0</v>
      </c>
      <c r="H6" s="65">
        <v>2</v>
      </c>
      <c r="I6" s="457">
        <f t="shared" si="0"/>
        <v>1</v>
      </c>
      <c r="J6" s="457"/>
      <c r="K6" s="412">
        <f t="shared" ca="1" si="1"/>
        <v>2.3333333333333335</v>
      </c>
      <c r="L6" s="412"/>
      <c r="M6" s="412">
        <f t="shared" ca="1" si="2"/>
        <v>2.3333333333333335</v>
      </c>
      <c r="N6" s="412"/>
      <c r="O6" s="458">
        <f t="shared" ref="O6:O30" si="4">O5+E6+F6</f>
        <v>7</v>
      </c>
      <c r="P6" s="459"/>
      <c r="Q6" s="458">
        <f t="shared" ref="Q6:Q30" si="5">Q5+H6+G6</f>
        <v>7</v>
      </c>
      <c r="R6" s="459"/>
      <c r="S6" s="455">
        <f t="shared" ref="S6:S30" ca="1" si="6">$L$1-Q6</f>
        <v>188</v>
      </c>
      <c r="T6" s="458"/>
      <c r="U6" s="124"/>
      <c r="V6" s="125"/>
      <c r="W6" s="131">
        <v>0</v>
      </c>
      <c r="X6" s="132">
        <v>3</v>
      </c>
      <c r="Y6" s="379" t="s">
        <v>184</v>
      </c>
      <c r="Z6" s="380"/>
      <c r="AA6" s="381" t="s">
        <v>164</v>
      </c>
      <c r="AB6" s="382"/>
      <c r="AC6" s="195"/>
      <c r="AD6" s="69" t="s">
        <v>170</v>
      </c>
      <c r="AE6" s="375"/>
      <c r="AF6" s="376"/>
      <c r="AG6" s="198"/>
      <c r="AH6" s="375"/>
      <c r="AI6" s="376"/>
      <c r="AJ6" s="198"/>
      <c r="AK6" s="80"/>
      <c r="AL6" s="80"/>
      <c r="AM6" s="201"/>
      <c r="AN6" s="201"/>
      <c r="AO6" s="201"/>
      <c r="AP6" s="201"/>
      <c r="AQ6" s="201"/>
      <c r="AR6" s="201"/>
      <c r="AS6" s="201"/>
      <c r="AT6" s="201"/>
      <c r="AU6" s="13"/>
      <c r="AV6" s="366"/>
      <c r="AW6" s="367"/>
      <c r="AX6" s="449"/>
      <c r="AY6" s="450"/>
      <c r="AZ6" s="366"/>
      <c r="BA6" s="452"/>
      <c r="BB6" s="367"/>
      <c r="BC6" s="416"/>
      <c r="BD6" s="367"/>
      <c r="BE6" s="417"/>
      <c r="BF6" s="25"/>
      <c r="BG6" s="366"/>
      <c r="BH6" s="367"/>
      <c r="BI6" s="449"/>
      <c r="BJ6" s="450"/>
      <c r="BK6" s="366"/>
      <c r="BL6" s="445"/>
      <c r="BM6" s="367"/>
      <c r="BN6" s="446"/>
      <c r="BO6" s="367"/>
      <c r="BP6" s="444"/>
    </row>
    <row r="7" spans="1:68" ht="12" customHeight="1">
      <c r="A7" s="453" cm="1">
        <f t="array" aca="1" ref="A7" ca="1">INDIRECT("'期'!"&amp;$A$32&amp;ROW())</f>
        <v>44443</v>
      </c>
      <c r="B7" s="454"/>
      <c r="C7" s="455">
        <f t="shared" ca="1" si="3"/>
        <v>4</v>
      </c>
      <c r="D7" s="456"/>
      <c r="E7" s="64">
        <v>2</v>
      </c>
      <c r="F7" s="65">
        <v>6</v>
      </c>
      <c r="G7" s="64">
        <v>2</v>
      </c>
      <c r="H7" s="65">
        <v>6</v>
      </c>
      <c r="I7" s="457">
        <f t="shared" si="0"/>
        <v>1</v>
      </c>
      <c r="J7" s="457"/>
      <c r="K7" s="412">
        <f t="shared" ca="1" si="1"/>
        <v>3.75</v>
      </c>
      <c r="L7" s="412"/>
      <c r="M7" s="412">
        <f t="shared" ca="1" si="2"/>
        <v>3.75</v>
      </c>
      <c r="N7" s="412"/>
      <c r="O7" s="458">
        <f t="shared" si="4"/>
        <v>15</v>
      </c>
      <c r="P7" s="459"/>
      <c r="Q7" s="458">
        <f t="shared" si="5"/>
        <v>15</v>
      </c>
      <c r="R7" s="459"/>
      <c r="S7" s="455">
        <f t="shared" ca="1" si="6"/>
        <v>180</v>
      </c>
      <c r="T7" s="458"/>
      <c r="U7" s="126"/>
      <c r="V7" s="125"/>
      <c r="W7" s="131">
        <v>3</v>
      </c>
      <c r="X7" s="132">
        <v>5</v>
      </c>
      <c r="Y7" s="379" t="s">
        <v>185</v>
      </c>
      <c r="Z7" s="380"/>
      <c r="AA7" s="381"/>
      <c r="AB7" s="382"/>
      <c r="AC7" s="195" t="s">
        <v>165</v>
      </c>
      <c r="AD7" s="69" t="s">
        <v>163</v>
      </c>
      <c r="AE7" s="375"/>
      <c r="AF7" s="376"/>
      <c r="AG7" s="198"/>
      <c r="AH7" s="375"/>
      <c r="AI7" s="376"/>
      <c r="AJ7" s="198"/>
      <c r="AK7" s="80"/>
      <c r="AL7" s="80"/>
      <c r="AM7" s="201"/>
      <c r="AN7" s="201"/>
      <c r="AO7" s="201"/>
      <c r="AP7" s="201"/>
      <c r="AQ7" s="201"/>
      <c r="AR7" s="201"/>
      <c r="AS7" s="201"/>
      <c r="AT7" s="201"/>
      <c r="AU7" s="13"/>
      <c r="AV7" s="366" t="s">
        <v>33</v>
      </c>
      <c r="AW7" s="367"/>
      <c r="AX7" s="460">
        <f ca="1">AX3-AX5</f>
        <v>170</v>
      </c>
      <c r="AY7" s="461"/>
      <c r="AZ7" s="366" t="s">
        <v>52</v>
      </c>
      <c r="BA7" s="445">
        <f>BL7</f>
        <v>4</v>
      </c>
      <c r="BB7" s="367" t="s">
        <v>52</v>
      </c>
      <c r="BC7" s="464">
        <f>BN7</f>
        <v>1.008376880868489</v>
      </c>
      <c r="BD7" s="367" t="s">
        <v>52</v>
      </c>
      <c r="BE7" s="444">
        <f>BP7</f>
        <v>0.125</v>
      </c>
      <c r="BF7" s="25"/>
      <c r="BG7" s="366" t="s">
        <v>33</v>
      </c>
      <c r="BH7" s="367"/>
      <c r="BI7" s="460">
        <f ca="1">BI3-BI5</f>
        <v>171</v>
      </c>
      <c r="BJ7" s="461"/>
      <c r="BK7" s="366" t="s">
        <v>52</v>
      </c>
      <c r="BL7" s="452">
        <f>AVERAGE(G10:H16)*2</f>
        <v>4</v>
      </c>
      <c r="BM7" s="367" t="s">
        <v>52</v>
      </c>
      <c r="BN7" s="463">
        <f>AVERAGE(I10:J16)</f>
        <v>1.008376880868489</v>
      </c>
      <c r="BO7" s="367" t="s">
        <v>52</v>
      </c>
      <c r="BP7" s="417">
        <f>SUM(U10:V16)/BI5</f>
        <v>0.125</v>
      </c>
    </row>
    <row r="8" spans="1:68" ht="12" customHeight="1">
      <c r="A8" s="453" cm="1">
        <f t="array" aca="1" ref="A8" ca="1">INDIRECT("'期'!"&amp;$A$32&amp;ROW())</f>
        <v>44445</v>
      </c>
      <c r="B8" s="454"/>
      <c r="C8" s="455">
        <f t="shared" ca="1" si="3"/>
        <v>5</v>
      </c>
      <c r="D8" s="456"/>
      <c r="E8" s="64">
        <v>0</v>
      </c>
      <c r="F8" s="65">
        <v>2</v>
      </c>
      <c r="G8" s="64">
        <v>0</v>
      </c>
      <c r="H8" s="65">
        <v>2</v>
      </c>
      <c r="I8" s="457">
        <f t="shared" si="0"/>
        <v>1</v>
      </c>
      <c r="J8" s="457"/>
      <c r="K8" s="412">
        <f t="shared" ca="1" si="1"/>
        <v>3.4</v>
      </c>
      <c r="L8" s="412"/>
      <c r="M8" s="412">
        <f t="shared" ca="1" si="2"/>
        <v>3.4</v>
      </c>
      <c r="N8" s="412"/>
      <c r="O8" s="458">
        <f t="shared" si="4"/>
        <v>17</v>
      </c>
      <c r="P8" s="459"/>
      <c r="Q8" s="458">
        <f t="shared" si="5"/>
        <v>17</v>
      </c>
      <c r="R8" s="459"/>
      <c r="S8" s="455">
        <f t="shared" ca="1" si="6"/>
        <v>178</v>
      </c>
      <c r="T8" s="458"/>
      <c r="U8" s="124"/>
      <c r="V8" s="125"/>
      <c r="W8" s="131">
        <v>0</v>
      </c>
      <c r="X8" s="132">
        <v>4</v>
      </c>
      <c r="Y8" s="379" t="s">
        <v>170</v>
      </c>
      <c r="Z8" s="380"/>
      <c r="AA8" s="381"/>
      <c r="AB8" s="382"/>
      <c r="AC8" s="195"/>
      <c r="AD8" s="69" t="s">
        <v>169</v>
      </c>
      <c r="AE8" s="375"/>
      <c r="AF8" s="376"/>
      <c r="AG8" s="198"/>
      <c r="AH8" s="375"/>
      <c r="AI8" s="376"/>
      <c r="AJ8" s="198"/>
      <c r="AK8" s="80"/>
      <c r="AL8" s="80"/>
      <c r="AM8" s="201"/>
      <c r="AN8" s="201"/>
      <c r="AO8" s="201"/>
      <c r="AP8" s="201"/>
      <c r="AQ8" s="201"/>
      <c r="AR8" s="201"/>
      <c r="AS8" s="201"/>
      <c r="AT8" s="201"/>
      <c r="AU8" s="13"/>
      <c r="AV8" s="366"/>
      <c r="AW8" s="367"/>
      <c r="AX8" s="426"/>
      <c r="AY8" s="462"/>
      <c r="AZ8" s="366"/>
      <c r="BA8" s="445"/>
      <c r="BB8" s="367"/>
      <c r="BC8" s="464"/>
      <c r="BD8" s="367"/>
      <c r="BE8" s="444"/>
      <c r="BF8" s="24"/>
      <c r="BG8" s="366"/>
      <c r="BH8" s="367"/>
      <c r="BI8" s="426"/>
      <c r="BJ8" s="462"/>
      <c r="BK8" s="366"/>
      <c r="BL8" s="452"/>
      <c r="BM8" s="367"/>
      <c r="BN8" s="463"/>
      <c r="BO8" s="367"/>
      <c r="BP8" s="417"/>
    </row>
    <row r="9" spans="1:68" ht="12" customHeight="1">
      <c r="A9" s="453" cm="1">
        <f t="array" aca="1" ref="A9" ca="1">INDIRECT("'期'!"&amp;$A$32&amp;ROW())</f>
        <v>44446</v>
      </c>
      <c r="B9" s="454"/>
      <c r="C9" s="455">
        <f t="shared" ca="1" si="3"/>
        <v>6</v>
      </c>
      <c r="D9" s="456"/>
      <c r="E9" s="64">
        <v>0</v>
      </c>
      <c r="F9" s="65">
        <v>4</v>
      </c>
      <c r="G9" s="64">
        <v>0</v>
      </c>
      <c r="H9" s="65">
        <v>4</v>
      </c>
      <c r="I9" s="457">
        <f t="shared" si="0"/>
        <v>1</v>
      </c>
      <c r="J9" s="457"/>
      <c r="K9" s="412">
        <f t="shared" ca="1" si="1"/>
        <v>3.5</v>
      </c>
      <c r="L9" s="412"/>
      <c r="M9" s="412">
        <f t="shared" ca="1" si="2"/>
        <v>3.5</v>
      </c>
      <c r="N9" s="412"/>
      <c r="O9" s="458">
        <f t="shared" si="4"/>
        <v>21</v>
      </c>
      <c r="P9" s="459"/>
      <c r="Q9" s="458">
        <f t="shared" si="5"/>
        <v>21</v>
      </c>
      <c r="R9" s="459"/>
      <c r="S9" s="455">
        <f t="shared" ca="1" si="6"/>
        <v>174</v>
      </c>
      <c r="T9" s="458"/>
      <c r="U9" s="124"/>
      <c r="V9" s="125"/>
      <c r="W9" s="131">
        <v>0</v>
      </c>
      <c r="X9" s="132">
        <v>3</v>
      </c>
      <c r="Y9" s="379" t="s">
        <v>164</v>
      </c>
      <c r="Z9" s="380"/>
      <c r="AA9" s="381"/>
      <c r="AB9" s="382"/>
      <c r="AC9" s="195"/>
      <c r="AD9" s="69" t="s">
        <v>165</v>
      </c>
      <c r="AE9" s="375"/>
      <c r="AF9" s="376"/>
      <c r="AG9" s="198"/>
      <c r="AH9" s="375"/>
      <c r="AI9" s="376"/>
      <c r="AJ9" s="198"/>
      <c r="AK9" s="80"/>
      <c r="AL9" s="80"/>
      <c r="AM9" s="201"/>
      <c r="AN9" s="201"/>
      <c r="AO9" s="201"/>
      <c r="AP9" s="201"/>
      <c r="AQ9" s="201"/>
      <c r="AR9" s="201"/>
      <c r="AS9" s="201"/>
      <c r="AT9" s="201"/>
      <c r="AU9" s="13"/>
      <c r="AV9" s="366" t="s">
        <v>34</v>
      </c>
      <c r="AW9" s="367"/>
      <c r="AX9" s="447">
        <f ca="1">C31</f>
        <v>26</v>
      </c>
      <c r="AY9" s="448"/>
      <c r="AZ9" s="366" t="s">
        <v>53</v>
      </c>
      <c r="BA9" s="445">
        <f>BA35</f>
        <v>4.833333333333333</v>
      </c>
      <c r="BB9" s="367" t="s">
        <v>53</v>
      </c>
      <c r="BC9" s="464">
        <f>BC35</f>
        <v>1.1302591049760862</v>
      </c>
      <c r="BD9" s="367" t="s">
        <v>53</v>
      </c>
      <c r="BE9" s="444">
        <f>BE35</f>
        <v>0.13793103448275862</v>
      </c>
      <c r="BF9" s="25"/>
      <c r="BG9" s="366" t="s">
        <v>34</v>
      </c>
      <c r="BH9" s="367"/>
      <c r="BI9" s="447">
        <f ca="1">C31-6</f>
        <v>20</v>
      </c>
      <c r="BJ9" s="448"/>
      <c r="BK9" s="366" t="s">
        <v>53</v>
      </c>
      <c r="BL9" s="445">
        <f>BA35</f>
        <v>4.833333333333333</v>
      </c>
      <c r="BM9" s="367" t="s">
        <v>53</v>
      </c>
      <c r="BN9" s="464">
        <f>BC35</f>
        <v>1.1302591049760862</v>
      </c>
      <c r="BO9" s="367" t="s">
        <v>53</v>
      </c>
      <c r="BP9" s="444">
        <f>BE35</f>
        <v>0.13793103448275862</v>
      </c>
    </row>
    <row r="10" spans="1:68" ht="12" customHeight="1">
      <c r="A10" s="453" cm="1">
        <f t="array" aca="1" ref="A10" ca="1">INDIRECT("'期'!"&amp;$A$32&amp;ROW())</f>
        <v>44447</v>
      </c>
      <c r="B10" s="454"/>
      <c r="C10" s="455">
        <f t="shared" ca="1" si="3"/>
        <v>7</v>
      </c>
      <c r="D10" s="456"/>
      <c r="E10" s="64">
        <v>0</v>
      </c>
      <c r="F10" s="65">
        <v>3</v>
      </c>
      <c r="G10" s="64">
        <v>0</v>
      </c>
      <c r="H10" s="65">
        <v>4</v>
      </c>
      <c r="I10" s="457">
        <f t="shared" si="0"/>
        <v>1.0416666666666667</v>
      </c>
      <c r="J10" s="457"/>
      <c r="K10" s="412">
        <f t="shared" ca="1" si="1"/>
        <v>3.4285714285714284</v>
      </c>
      <c r="L10" s="412"/>
      <c r="M10" s="412">
        <f t="shared" ca="1" si="2"/>
        <v>3.5714285714285716</v>
      </c>
      <c r="N10" s="412"/>
      <c r="O10" s="458">
        <f t="shared" si="4"/>
        <v>24</v>
      </c>
      <c r="P10" s="459"/>
      <c r="Q10" s="458">
        <f t="shared" si="5"/>
        <v>25</v>
      </c>
      <c r="R10" s="459"/>
      <c r="S10" s="455">
        <f t="shared" ca="1" si="6"/>
        <v>170</v>
      </c>
      <c r="T10" s="458"/>
      <c r="U10" s="124"/>
      <c r="V10" s="125">
        <v>1</v>
      </c>
      <c r="W10" s="131">
        <v>0</v>
      </c>
      <c r="X10" s="132">
        <v>4</v>
      </c>
      <c r="Y10" s="379" t="s">
        <v>164</v>
      </c>
      <c r="Z10" s="380"/>
      <c r="AA10" s="381" t="s">
        <v>169</v>
      </c>
      <c r="AB10" s="382"/>
      <c r="AC10" s="195"/>
      <c r="AD10" s="69" t="s">
        <v>169</v>
      </c>
      <c r="AE10" s="375"/>
      <c r="AF10" s="376"/>
      <c r="AG10" s="198"/>
      <c r="AH10" s="375"/>
      <c r="AI10" s="376"/>
      <c r="AJ10" s="198"/>
      <c r="AK10" s="80"/>
      <c r="AL10" s="80"/>
      <c r="AM10" s="201"/>
      <c r="AN10" s="201"/>
      <c r="AO10" s="201"/>
      <c r="AP10" s="201"/>
      <c r="AQ10" s="201"/>
      <c r="AR10" s="201"/>
      <c r="AS10" s="201"/>
      <c r="AT10" s="201"/>
      <c r="AU10" s="13"/>
      <c r="AV10" s="366"/>
      <c r="AW10" s="367"/>
      <c r="AX10" s="449"/>
      <c r="AY10" s="450"/>
      <c r="AZ10" s="366"/>
      <c r="BA10" s="445"/>
      <c r="BB10" s="367"/>
      <c r="BC10" s="464"/>
      <c r="BD10" s="367"/>
      <c r="BE10" s="444"/>
      <c r="BF10" s="25"/>
      <c r="BG10" s="366"/>
      <c r="BH10" s="367"/>
      <c r="BI10" s="449"/>
      <c r="BJ10" s="450"/>
      <c r="BK10" s="366"/>
      <c r="BL10" s="445"/>
      <c r="BM10" s="367"/>
      <c r="BN10" s="464"/>
      <c r="BO10" s="367"/>
      <c r="BP10" s="444"/>
    </row>
    <row r="11" spans="1:68" ht="12" customHeight="1">
      <c r="A11" s="453" cm="1">
        <f t="array" aca="1" ref="A11" ca="1">INDIRECT("'期'!"&amp;$A$32&amp;ROW())</f>
        <v>44448</v>
      </c>
      <c r="B11" s="454"/>
      <c r="C11" s="455">
        <f t="shared" ca="1" si="3"/>
        <v>8</v>
      </c>
      <c r="D11" s="456"/>
      <c r="E11" s="64">
        <v>0</v>
      </c>
      <c r="F11" s="65">
        <v>4</v>
      </c>
      <c r="G11" s="64">
        <v>0</v>
      </c>
      <c r="H11" s="65">
        <v>2</v>
      </c>
      <c r="I11" s="457">
        <f t="shared" si="0"/>
        <v>0.9642857142857143</v>
      </c>
      <c r="J11" s="457"/>
      <c r="K11" s="412">
        <f t="shared" ca="1" si="1"/>
        <v>3.5</v>
      </c>
      <c r="L11" s="412"/>
      <c r="M11" s="412">
        <f t="shared" ca="1" si="2"/>
        <v>3.375</v>
      </c>
      <c r="N11" s="412"/>
      <c r="O11" s="458">
        <f t="shared" si="4"/>
        <v>28</v>
      </c>
      <c r="P11" s="459"/>
      <c r="Q11" s="458">
        <f t="shared" si="5"/>
        <v>27</v>
      </c>
      <c r="R11" s="459"/>
      <c r="S11" s="455">
        <f t="shared" ca="1" si="6"/>
        <v>168</v>
      </c>
      <c r="T11" s="458"/>
      <c r="U11" s="124"/>
      <c r="V11" s="125"/>
      <c r="W11" s="131">
        <v>0</v>
      </c>
      <c r="X11" s="132">
        <v>3</v>
      </c>
      <c r="Y11" s="379" t="s">
        <v>164</v>
      </c>
      <c r="Z11" s="380"/>
      <c r="AA11" s="381" t="s">
        <v>165</v>
      </c>
      <c r="AB11" s="382"/>
      <c r="AC11" s="195"/>
      <c r="AD11" s="69" t="s">
        <v>163</v>
      </c>
      <c r="AE11" s="375"/>
      <c r="AF11" s="376"/>
      <c r="AG11" s="198"/>
      <c r="AH11" s="375"/>
      <c r="AI11" s="376"/>
      <c r="AJ11" s="198"/>
      <c r="AK11" s="80"/>
      <c r="AL11" s="80"/>
      <c r="AM11" s="201"/>
      <c r="AN11" s="201"/>
      <c r="AO11" s="201"/>
      <c r="AP11" s="201"/>
      <c r="AQ11" s="201"/>
      <c r="AR11" s="201"/>
      <c r="AS11" s="201"/>
      <c r="AT11" s="201"/>
      <c r="AU11" s="13"/>
      <c r="AV11" s="368" t="s">
        <v>50</v>
      </c>
      <c r="AW11" s="367"/>
      <c r="AX11" s="465">
        <f ca="1">AX7/AX9</f>
        <v>6.5384615384615383</v>
      </c>
      <c r="AY11" s="466"/>
      <c r="AZ11" s="366" t="s">
        <v>54</v>
      </c>
      <c r="BA11" s="446">
        <f>BL37</f>
        <v>4.2857142857142856</v>
      </c>
      <c r="BB11" s="367" t="s">
        <v>54</v>
      </c>
      <c r="BC11" s="464">
        <f>BN37</f>
        <v>1.2161126140131062</v>
      </c>
      <c r="BD11" s="367" t="s">
        <v>54</v>
      </c>
      <c r="BE11" s="444">
        <f>BP37</f>
        <v>0.23333333333333334</v>
      </c>
      <c r="BF11" s="25"/>
      <c r="BG11" s="368" t="s">
        <v>50</v>
      </c>
      <c r="BH11" s="367"/>
      <c r="BI11" s="465">
        <f ca="1">BI7/BI9</f>
        <v>8.5500000000000007</v>
      </c>
      <c r="BJ11" s="466"/>
      <c r="BK11" s="366" t="s">
        <v>54</v>
      </c>
      <c r="BL11" s="446">
        <f>BL37</f>
        <v>4.2857142857142856</v>
      </c>
      <c r="BM11" s="367" t="s">
        <v>54</v>
      </c>
      <c r="BN11" s="464">
        <f>BN37</f>
        <v>1.2161126140131062</v>
      </c>
      <c r="BO11" s="367" t="s">
        <v>54</v>
      </c>
      <c r="BP11" s="444">
        <f>BP37</f>
        <v>0.23333333333333334</v>
      </c>
    </row>
    <row r="12" spans="1:68" ht="12" customHeight="1" thickBot="1">
      <c r="A12" s="453" cm="1">
        <f t="array" aca="1" ref="A12" ca="1">INDIRECT("'期'!"&amp;$A$32&amp;ROW())</f>
        <v>44449</v>
      </c>
      <c r="B12" s="454"/>
      <c r="C12" s="455">
        <f t="shared" ca="1" si="3"/>
        <v>9</v>
      </c>
      <c r="D12" s="456"/>
      <c r="E12" s="64">
        <v>0</v>
      </c>
      <c r="F12" s="65">
        <v>2</v>
      </c>
      <c r="G12" s="64">
        <v>0</v>
      </c>
      <c r="H12" s="65">
        <v>2</v>
      </c>
      <c r="I12" s="457">
        <f t="shared" si="0"/>
        <v>0.96666666666666667</v>
      </c>
      <c r="J12" s="457"/>
      <c r="K12" s="412">
        <f t="shared" ca="1" si="1"/>
        <v>3.3333333333333335</v>
      </c>
      <c r="L12" s="412"/>
      <c r="M12" s="412">
        <f t="shared" ca="1" si="2"/>
        <v>3.2222222222222223</v>
      </c>
      <c r="N12" s="412"/>
      <c r="O12" s="458">
        <f t="shared" si="4"/>
        <v>30</v>
      </c>
      <c r="P12" s="459"/>
      <c r="Q12" s="458">
        <f t="shared" si="5"/>
        <v>29</v>
      </c>
      <c r="R12" s="459"/>
      <c r="S12" s="455">
        <f t="shared" ca="1" si="6"/>
        <v>166</v>
      </c>
      <c r="T12" s="458"/>
      <c r="U12" s="124"/>
      <c r="V12" s="125"/>
      <c r="W12" s="131">
        <v>0</v>
      </c>
      <c r="X12" s="132">
        <v>4</v>
      </c>
      <c r="Y12" s="379" t="s">
        <v>186</v>
      </c>
      <c r="Z12" s="380"/>
      <c r="AA12" s="381"/>
      <c r="AB12" s="382"/>
      <c r="AC12" s="195"/>
      <c r="AD12" s="69" t="s">
        <v>170</v>
      </c>
      <c r="AE12" s="375"/>
      <c r="AF12" s="376"/>
      <c r="AG12" s="198"/>
      <c r="AH12" s="375"/>
      <c r="AI12" s="376"/>
      <c r="AJ12" s="198"/>
      <c r="AK12" s="80"/>
      <c r="AL12" s="80"/>
      <c r="AM12" s="201"/>
      <c r="AN12" s="201"/>
      <c r="AO12" s="201"/>
      <c r="AP12" s="201"/>
      <c r="AQ12" s="201"/>
      <c r="AR12" s="201"/>
      <c r="AS12" s="201"/>
      <c r="AT12" s="201"/>
      <c r="AU12" s="13"/>
      <c r="AV12" s="369"/>
      <c r="AW12" s="370"/>
      <c r="AX12" s="467"/>
      <c r="AY12" s="468"/>
      <c r="AZ12" s="471"/>
      <c r="BA12" s="472"/>
      <c r="BB12" s="469"/>
      <c r="BC12" s="473"/>
      <c r="BD12" s="469"/>
      <c r="BE12" s="470"/>
      <c r="BF12" s="25"/>
      <c r="BG12" s="369"/>
      <c r="BH12" s="370"/>
      <c r="BI12" s="467"/>
      <c r="BJ12" s="468"/>
      <c r="BK12" s="471"/>
      <c r="BL12" s="472"/>
      <c r="BM12" s="469"/>
      <c r="BN12" s="473"/>
      <c r="BO12" s="469"/>
      <c r="BP12" s="470"/>
    </row>
    <row r="13" spans="1:68" ht="12" customHeight="1">
      <c r="A13" s="453" cm="1">
        <f t="array" aca="1" ref="A13" ca="1">INDIRECT("'期'!"&amp;$A$32&amp;ROW())</f>
        <v>44450</v>
      </c>
      <c r="B13" s="454"/>
      <c r="C13" s="455">
        <f t="shared" ca="1" si="3"/>
        <v>10</v>
      </c>
      <c r="D13" s="456"/>
      <c r="E13" s="64">
        <v>2</v>
      </c>
      <c r="F13" s="65">
        <v>6</v>
      </c>
      <c r="G13" s="64">
        <v>2</v>
      </c>
      <c r="H13" s="65">
        <v>6</v>
      </c>
      <c r="I13" s="457">
        <f t="shared" si="0"/>
        <v>0.97368421052631582</v>
      </c>
      <c r="J13" s="457"/>
      <c r="K13" s="412">
        <f t="shared" ca="1" si="1"/>
        <v>3.8</v>
      </c>
      <c r="L13" s="412"/>
      <c r="M13" s="480">
        <f t="shared" ca="1" si="2"/>
        <v>3.7</v>
      </c>
      <c r="N13" s="480"/>
      <c r="O13" s="458">
        <f t="shared" si="4"/>
        <v>38</v>
      </c>
      <c r="P13" s="459"/>
      <c r="Q13" s="458">
        <f t="shared" si="5"/>
        <v>37</v>
      </c>
      <c r="R13" s="459"/>
      <c r="S13" s="455">
        <f t="shared" ca="1" si="6"/>
        <v>158</v>
      </c>
      <c r="T13" s="458"/>
      <c r="U13" s="124"/>
      <c r="V13" s="125"/>
      <c r="W13" s="131">
        <v>3</v>
      </c>
      <c r="X13" s="132">
        <v>4</v>
      </c>
      <c r="Y13" s="379" t="s">
        <v>187</v>
      </c>
      <c r="Z13" s="380"/>
      <c r="AA13" s="381" t="s">
        <v>165</v>
      </c>
      <c r="AB13" s="382"/>
      <c r="AC13" s="195" t="s">
        <v>169</v>
      </c>
      <c r="AD13" s="69" t="s">
        <v>165</v>
      </c>
      <c r="AE13" s="375"/>
      <c r="AF13" s="376"/>
      <c r="AG13" s="198"/>
      <c r="AH13" s="375"/>
      <c r="AI13" s="376"/>
      <c r="AJ13" s="198"/>
      <c r="AK13" s="80"/>
      <c r="AL13" s="80"/>
      <c r="AM13" s="201"/>
      <c r="AN13" s="201"/>
      <c r="AO13" s="201"/>
      <c r="AP13" s="201"/>
      <c r="AQ13" s="201"/>
      <c r="AR13" s="201"/>
      <c r="AS13" s="201"/>
      <c r="AT13" s="201"/>
      <c r="AU13" s="13"/>
      <c r="AV13" s="429" t="s">
        <v>35</v>
      </c>
      <c r="AW13" s="418"/>
      <c r="AX13" s="418"/>
      <c r="AY13" s="418">
        <f ca="1">D1</f>
        <v>7.5</v>
      </c>
      <c r="AZ13" s="479"/>
      <c r="BA13" s="481" t="s">
        <v>65</v>
      </c>
      <c r="BB13" s="479"/>
      <c r="BC13" s="479"/>
      <c r="BD13" s="474">
        <v>1.66</v>
      </c>
      <c r="BE13" s="475"/>
      <c r="BF13" s="24"/>
      <c r="BG13" s="429" t="s">
        <v>35</v>
      </c>
      <c r="BH13" s="418"/>
      <c r="BI13" s="418"/>
      <c r="BJ13" s="418">
        <f ca="1">AY13</f>
        <v>7.5</v>
      </c>
      <c r="BK13" s="479"/>
      <c r="BL13" s="479" t="s">
        <v>36</v>
      </c>
      <c r="BM13" s="479"/>
      <c r="BN13" s="479"/>
      <c r="BO13" s="474">
        <v>1.66</v>
      </c>
      <c r="BP13" s="475"/>
    </row>
    <row r="14" spans="1:68" ht="12" customHeight="1">
      <c r="A14" s="453" cm="1">
        <f t="array" aca="1" ref="A14" ca="1">INDIRECT("'期'!"&amp;$A$32&amp;ROW())</f>
        <v>44452</v>
      </c>
      <c r="B14" s="454"/>
      <c r="C14" s="455">
        <f t="shared" ca="1" si="3"/>
        <v>11</v>
      </c>
      <c r="D14" s="456"/>
      <c r="E14" s="64">
        <v>0</v>
      </c>
      <c r="F14" s="65">
        <v>3</v>
      </c>
      <c r="G14" s="64">
        <v>1</v>
      </c>
      <c r="H14" s="65">
        <v>4</v>
      </c>
      <c r="I14" s="457">
        <f t="shared" si="0"/>
        <v>1.024390243902439</v>
      </c>
      <c r="J14" s="457"/>
      <c r="K14" s="412">
        <f t="shared" ca="1" si="1"/>
        <v>3.7272727272727271</v>
      </c>
      <c r="L14" s="412"/>
      <c r="M14" s="412">
        <f t="shared" ca="1" si="2"/>
        <v>3.8181818181818183</v>
      </c>
      <c r="N14" s="412"/>
      <c r="O14" s="458">
        <f t="shared" si="4"/>
        <v>41</v>
      </c>
      <c r="P14" s="459"/>
      <c r="Q14" s="458">
        <f t="shared" si="5"/>
        <v>42</v>
      </c>
      <c r="R14" s="459"/>
      <c r="S14" s="455">
        <f t="shared" ca="1" si="6"/>
        <v>153</v>
      </c>
      <c r="T14" s="458"/>
      <c r="U14" s="124"/>
      <c r="V14" s="125">
        <v>1</v>
      </c>
      <c r="W14" s="131">
        <v>2</v>
      </c>
      <c r="X14" s="132">
        <v>4</v>
      </c>
      <c r="Y14" s="379" t="s">
        <v>167</v>
      </c>
      <c r="Z14" s="380"/>
      <c r="AA14" s="381"/>
      <c r="AB14" s="382"/>
      <c r="AC14" s="195" t="s">
        <v>169</v>
      </c>
      <c r="AD14" s="69" t="s">
        <v>165</v>
      </c>
      <c r="AE14" s="482"/>
      <c r="AF14" s="483"/>
      <c r="AG14" s="199"/>
      <c r="AH14" s="482"/>
      <c r="AI14" s="483"/>
      <c r="AJ14" s="199"/>
      <c r="AK14" s="80"/>
      <c r="AL14" s="80"/>
      <c r="AM14" s="201"/>
      <c r="AN14" s="201"/>
      <c r="AO14" s="201"/>
      <c r="AP14" s="201"/>
      <c r="AQ14" s="201"/>
      <c r="AR14" s="201"/>
      <c r="AS14" s="201"/>
      <c r="AT14" s="201"/>
      <c r="AU14" s="13"/>
      <c r="AV14" s="366"/>
      <c r="AW14" s="367"/>
      <c r="AX14" s="367"/>
      <c r="AY14" s="367"/>
      <c r="AZ14" s="367"/>
      <c r="BA14" s="367"/>
      <c r="BB14" s="367"/>
      <c r="BC14" s="367"/>
      <c r="BD14" s="476"/>
      <c r="BE14" s="477"/>
      <c r="BF14" s="24"/>
      <c r="BG14" s="366"/>
      <c r="BH14" s="367"/>
      <c r="BI14" s="367"/>
      <c r="BJ14" s="367"/>
      <c r="BK14" s="367"/>
      <c r="BL14" s="367"/>
      <c r="BM14" s="367"/>
      <c r="BN14" s="367"/>
      <c r="BO14" s="476"/>
      <c r="BP14" s="477"/>
    </row>
    <row r="15" spans="1:68" ht="12" customHeight="1">
      <c r="A15" s="453" cm="1">
        <f t="array" aca="1" ref="A15" ca="1">INDIRECT("'期'!"&amp;$A$32&amp;ROW())</f>
        <v>44453</v>
      </c>
      <c r="B15" s="454"/>
      <c r="C15" s="455">
        <f t="shared" ca="1" si="3"/>
        <v>12</v>
      </c>
      <c r="D15" s="456"/>
      <c r="E15" s="64">
        <v>0</v>
      </c>
      <c r="F15" s="65">
        <v>3</v>
      </c>
      <c r="G15" s="64">
        <v>0</v>
      </c>
      <c r="H15" s="65">
        <v>3</v>
      </c>
      <c r="I15" s="457">
        <f t="shared" si="0"/>
        <v>1.0227272727272727</v>
      </c>
      <c r="J15" s="457"/>
      <c r="K15" s="412">
        <f t="shared" ca="1" si="1"/>
        <v>3.6666666666666665</v>
      </c>
      <c r="L15" s="412"/>
      <c r="M15" s="412">
        <f t="shared" ca="1" si="2"/>
        <v>3.75</v>
      </c>
      <c r="N15" s="412"/>
      <c r="O15" s="458">
        <f t="shared" si="4"/>
        <v>44</v>
      </c>
      <c r="P15" s="459"/>
      <c r="Q15" s="458">
        <f t="shared" si="5"/>
        <v>45</v>
      </c>
      <c r="R15" s="459"/>
      <c r="S15" s="455">
        <f t="shared" ca="1" si="6"/>
        <v>150</v>
      </c>
      <c r="T15" s="458"/>
      <c r="U15" s="124"/>
      <c r="V15" s="125"/>
      <c r="W15" s="131">
        <v>0</v>
      </c>
      <c r="X15" s="132">
        <v>4</v>
      </c>
      <c r="Y15" s="379" t="s">
        <v>188</v>
      </c>
      <c r="Z15" s="380"/>
      <c r="AA15" s="381" t="s">
        <v>165</v>
      </c>
      <c r="AB15" s="382"/>
      <c r="AC15" s="195"/>
      <c r="AD15" s="69" t="s">
        <v>165</v>
      </c>
      <c r="AE15" s="18"/>
      <c r="AF15" s="18"/>
      <c r="AG15" s="20"/>
      <c r="AH15" s="20"/>
      <c r="AI15" s="201"/>
      <c r="AJ15" s="201"/>
      <c r="AK15" s="201"/>
      <c r="AL15" s="201"/>
      <c r="AM15" s="201"/>
      <c r="AN15" s="201"/>
      <c r="AO15" s="201"/>
      <c r="AP15" s="201"/>
      <c r="AQ15" s="201"/>
      <c r="AR15" s="201"/>
      <c r="AS15" s="201"/>
      <c r="AT15" s="201"/>
      <c r="AU15" s="13"/>
      <c r="AV15" s="366" t="s">
        <v>37</v>
      </c>
      <c r="AW15" s="367"/>
      <c r="AX15" s="367"/>
      <c r="AY15" s="484">
        <v>10</v>
      </c>
      <c r="AZ15" s="484"/>
      <c r="BA15" s="490" t="s">
        <v>64</v>
      </c>
      <c r="BB15" s="367"/>
      <c r="BC15" s="367"/>
      <c r="BD15" s="485">
        <f>AX5/12/AVERAGE(W4:X10)</f>
        <v>1.0057471264367817</v>
      </c>
      <c r="BE15" s="486"/>
      <c r="BF15" s="26"/>
      <c r="BG15" s="366" t="s">
        <v>37</v>
      </c>
      <c r="BH15" s="367"/>
      <c r="BI15" s="367"/>
      <c r="BJ15" s="484">
        <v>10.199999999999999</v>
      </c>
      <c r="BK15" s="484"/>
      <c r="BL15" s="367" t="s">
        <v>38</v>
      </c>
      <c r="BM15" s="367"/>
      <c r="BN15" s="367"/>
      <c r="BO15" s="485">
        <f>AX5/12/AVERAGE(W9:X16)</f>
        <v>0.87719298245614041</v>
      </c>
      <c r="BP15" s="486"/>
    </row>
    <row r="16" spans="1:68" ht="12" customHeight="1">
      <c r="A16" s="453" cm="1">
        <f t="array" aca="1" ref="A16" ca="1">INDIRECT("'期'!"&amp;$A$32&amp;ROW())</f>
        <v>44454</v>
      </c>
      <c r="B16" s="454"/>
      <c r="C16" s="455">
        <f t="shared" ca="1" si="3"/>
        <v>13</v>
      </c>
      <c r="D16" s="456"/>
      <c r="E16" s="64">
        <v>0</v>
      </c>
      <c r="F16" s="65">
        <v>2</v>
      </c>
      <c r="G16" s="64">
        <v>1</v>
      </c>
      <c r="H16" s="65">
        <v>3</v>
      </c>
      <c r="I16" s="457">
        <f t="shared" si="0"/>
        <v>1.0652173913043479</v>
      </c>
      <c r="J16" s="457"/>
      <c r="K16" s="412">
        <f t="shared" ca="1" si="1"/>
        <v>3.5384615384615383</v>
      </c>
      <c r="L16" s="412"/>
      <c r="M16" s="412">
        <f t="shared" ca="1" si="2"/>
        <v>3.7692307692307692</v>
      </c>
      <c r="N16" s="412"/>
      <c r="O16" s="458">
        <f t="shared" si="4"/>
        <v>46</v>
      </c>
      <c r="P16" s="459"/>
      <c r="Q16" s="458">
        <f t="shared" si="5"/>
        <v>49</v>
      </c>
      <c r="R16" s="459"/>
      <c r="S16" s="455">
        <f t="shared" ca="1" si="6"/>
        <v>146</v>
      </c>
      <c r="T16" s="458"/>
      <c r="U16" s="124"/>
      <c r="V16" s="125">
        <v>1</v>
      </c>
      <c r="W16" s="131">
        <v>3</v>
      </c>
      <c r="X16" s="132">
        <v>4</v>
      </c>
      <c r="Y16" s="379" t="s">
        <v>163</v>
      </c>
      <c r="Z16" s="380"/>
      <c r="AA16" s="381" t="s">
        <v>164</v>
      </c>
      <c r="AB16" s="382"/>
      <c r="AC16" s="195" t="s">
        <v>169</v>
      </c>
      <c r="AD16" s="69" t="s">
        <v>165</v>
      </c>
      <c r="AE16" s="18"/>
      <c r="AF16" s="20"/>
      <c r="AG16" s="20"/>
      <c r="AH16" s="20"/>
      <c r="AI16" s="201"/>
      <c r="AJ16" s="201"/>
      <c r="AK16" s="201"/>
      <c r="AL16" s="201"/>
      <c r="AM16" s="201"/>
      <c r="AN16" s="201"/>
      <c r="AO16" s="201"/>
      <c r="AP16" s="201"/>
      <c r="AQ16" s="201"/>
      <c r="AR16" s="201"/>
      <c r="AS16" s="201"/>
      <c r="AT16" s="201"/>
      <c r="AU16" s="13"/>
      <c r="AV16" s="366"/>
      <c r="AW16" s="367"/>
      <c r="AX16" s="367"/>
      <c r="AY16" s="484"/>
      <c r="AZ16" s="484"/>
      <c r="BA16" s="367"/>
      <c r="BB16" s="367"/>
      <c r="BC16" s="367"/>
      <c r="BD16" s="485"/>
      <c r="BE16" s="486"/>
      <c r="BF16" s="26"/>
      <c r="BG16" s="366"/>
      <c r="BH16" s="367"/>
      <c r="BI16" s="367"/>
      <c r="BJ16" s="484"/>
      <c r="BK16" s="484"/>
      <c r="BL16" s="367"/>
      <c r="BM16" s="367"/>
      <c r="BN16" s="367"/>
      <c r="BO16" s="485"/>
      <c r="BP16" s="486"/>
    </row>
    <row r="17" spans="1:69" ht="12" customHeight="1">
      <c r="A17" s="453" cm="1">
        <f t="array" aca="1" ref="A17" ca="1">INDIRECT("'期'!"&amp;$A$32&amp;ROW())</f>
        <v>44455</v>
      </c>
      <c r="B17" s="454"/>
      <c r="C17" s="455">
        <f t="shared" ca="1" si="3"/>
        <v>14</v>
      </c>
      <c r="D17" s="456"/>
      <c r="E17" s="64">
        <v>0</v>
      </c>
      <c r="F17" s="65">
        <v>4</v>
      </c>
      <c r="G17" s="64">
        <v>0</v>
      </c>
      <c r="H17" s="65">
        <v>5</v>
      </c>
      <c r="I17" s="457">
        <f t="shared" si="0"/>
        <v>1.08</v>
      </c>
      <c r="J17" s="457"/>
      <c r="K17" s="412">
        <f t="shared" ca="1" si="1"/>
        <v>3.5714285714285716</v>
      </c>
      <c r="L17" s="412"/>
      <c r="M17" s="412">
        <f t="shared" ca="1" si="2"/>
        <v>3.8571428571428572</v>
      </c>
      <c r="N17" s="412"/>
      <c r="O17" s="458">
        <f t="shared" si="4"/>
        <v>50</v>
      </c>
      <c r="P17" s="459"/>
      <c r="Q17" s="458">
        <f t="shared" si="5"/>
        <v>54</v>
      </c>
      <c r="R17" s="459"/>
      <c r="S17" s="455">
        <f t="shared" ca="1" si="6"/>
        <v>141</v>
      </c>
      <c r="T17" s="458"/>
      <c r="U17" s="124"/>
      <c r="V17" s="125">
        <v>1</v>
      </c>
      <c r="W17" s="131">
        <v>0</v>
      </c>
      <c r="X17" s="132">
        <v>5</v>
      </c>
      <c r="Y17" s="379" t="s">
        <v>169</v>
      </c>
      <c r="Z17" s="380"/>
      <c r="AA17" s="381" t="s">
        <v>163</v>
      </c>
      <c r="AB17" s="382"/>
      <c r="AC17" s="195"/>
      <c r="AD17" s="69" t="s">
        <v>170</v>
      </c>
      <c r="AE17" s="18"/>
      <c r="AF17" s="20"/>
      <c r="AG17" s="20"/>
      <c r="AH17" s="20"/>
      <c r="AI17" s="201"/>
      <c r="AJ17" s="201"/>
      <c r="AK17" s="201"/>
      <c r="AL17" s="201"/>
      <c r="AM17" s="201"/>
      <c r="AN17" s="201"/>
      <c r="AO17" s="201"/>
      <c r="AP17" s="201"/>
      <c r="AQ17" s="201"/>
      <c r="AR17" s="201"/>
      <c r="AS17" s="201"/>
      <c r="AT17" s="201"/>
      <c r="AU17" s="13"/>
      <c r="AV17" s="366" t="s">
        <v>58</v>
      </c>
      <c r="AW17" s="367"/>
      <c r="AX17" s="367"/>
      <c r="AY17" s="367">
        <f ca="1">AY15-AY13</f>
        <v>2.5</v>
      </c>
      <c r="AZ17" s="367"/>
      <c r="BA17" s="367" t="s">
        <v>39</v>
      </c>
      <c r="BB17" s="367"/>
      <c r="BC17" s="367"/>
      <c r="BD17" s="465">
        <f>BD15-BD13</f>
        <v>-0.65425287356321826</v>
      </c>
      <c r="BE17" s="489"/>
      <c r="BF17" s="24"/>
      <c r="BG17" s="366" t="s">
        <v>58</v>
      </c>
      <c r="BH17" s="367"/>
      <c r="BI17" s="367"/>
      <c r="BJ17" s="367">
        <f ca="1">BJ15-BJ13</f>
        <v>2.6999999999999993</v>
      </c>
      <c r="BK17" s="367"/>
      <c r="BL17" s="367" t="s">
        <v>39</v>
      </c>
      <c r="BM17" s="367"/>
      <c r="BN17" s="367"/>
      <c r="BO17" s="487">
        <f>BO15-BO13</f>
        <v>-0.78280701754385951</v>
      </c>
      <c r="BP17" s="488"/>
    </row>
    <row r="18" spans="1:69" ht="12" customHeight="1">
      <c r="A18" s="453" cm="1">
        <f t="array" aca="1" ref="A18" ca="1">INDIRECT("'期'!"&amp;$A$32&amp;ROW())</f>
        <v>44456</v>
      </c>
      <c r="B18" s="454"/>
      <c r="C18" s="455">
        <f t="shared" ca="1" si="3"/>
        <v>15</v>
      </c>
      <c r="D18" s="456"/>
      <c r="E18" s="64">
        <v>0</v>
      </c>
      <c r="F18" s="65">
        <v>3</v>
      </c>
      <c r="G18" s="64">
        <v>0</v>
      </c>
      <c r="H18" s="65">
        <v>4</v>
      </c>
      <c r="I18" s="457">
        <f t="shared" si="0"/>
        <v>1.0943396226415094</v>
      </c>
      <c r="J18" s="457"/>
      <c r="K18" s="412">
        <f t="shared" ca="1" si="1"/>
        <v>3.5333333333333332</v>
      </c>
      <c r="L18" s="412"/>
      <c r="M18" s="412">
        <f t="shared" ca="1" si="2"/>
        <v>3.8666666666666667</v>
      </c>
      <c r="N18" s="412"/>
      <c r="O18" s="458">
        <f t="shared" si="4"/>
        <v>53</v>
      </c>
      <c r="P18" s="459"/>
      <c r="Q18" s="458">
        <f t="shared" si="5"/>
        <v>58</v>
      </c>
      <c r="R18" s="459"/>
      <c r="S18" s="455">
        <f t="shared" ca="1" si="6"/>
        <v>137</v>
      </c>
      <c r="T18" s="458"/>
      <c r="U18" s="124"/>
      <c r="V18" s="125">
        <v>1</v>
      </c>
      <c r="W18" s="131">
        <v>0</v>
      </c>
      <c r="X18" s="132">
        <v>4</v>
      </c>
      <c r="Y18" s="379" t="s">
        <v>186</v>
      </c>
      <c r="Z18" s="380"/>
      <c r="AA18" s="381" t="s">
        <v>163</v>
      </c>
      <c r="AB18" s="382"/>
      <c r="AC18" s="195"/>
      <c r="AD18" s="322" t="s">
        <v>163</v>
      </c>
      <c r="AE18" s="18"/>
      <c r="AF18" s="20"/>
      <c r="AG18" s="20"/>
      <c r="AH18" s="20"/>
      <c r="AI18" s="201"/>
      <c r="AJ18" s="201"/>
      <c r="AK18" s="201"/>
      <c r="AL18" s="201"/>
      <c r="AM18" s="201"/>
      <c r="AN18" s="201"/>
      <c r="AO18" s="201"/>
      <c r="AP18" s="201"/>
      <c r="AQ18" s="201"/>
      <c r="AR18" s="201"/>
      <c r="AS18" s="201"/>
      <c r="AT18" s="201"/>
      <c r="AU18" s="14"/>
      <c r="AV18" s="366"/>
      <c r="AW18" s="367"/>
      <c r="AX18" s="367"/>
      <c r="AY18" s="367"/>
      <c r="AZ18" s="367"/>
      <c r="BA18" s="367"/>
      <c r="BB18" s="367"/>
      <c r="BC18" s="367"/>
      <c r="BD18" s="465"/>
      <c r="BE18" s="489"/>
      <c r="BF18" s="24"/>
      <c r="BG18" s="366"/>
      <c r="BH18" s="367"/>
      <c r="BI18" s="367"/>
      <c r="BJ18" s="367"/>
      <c r="BK18" s="367"/>
      <c r="BL18" s="367"/>
      <c r="BM18" s="367"/>
      <c r="BN18" s="367"/>
      <c r="BO18" s="367"/>
      <c r="BP18" s="488"/>
    </row>
    <row r="19" spans="1:69" ht="12" customHeight="1">
      <c r="A19" s="453" cm="1">
        <f t="array" aca="1" ref="A19" ca="1">INDIRECT("'期'!"&amp;$A$32&amp;ROW())</f>
        <v>44457</v>
      </c>
      <c r="B19" s="454"/>
      <c r="C19" s="455">
        <f t="shared" ca="1" si="3"/>
        <v>16</v>
      </c>
      <c r="D19" s="456"/>
      <c r="E19" s="64">
        <v>2</v>
      </c>
      <c r="F19" s="65">
        <v>5</v>
      </c>
      <c r="G19" s="64">
        <v>3</v>
      </c>
      <c r="H19" s="65">
        <v>5</v>
      </c>
      <c r="I19" s="457">
        <f t="shared" si="0"/>
        <v>1.1000000000000001</v>
      </c>
      <c r="J19" s="457"/>
      <c r="K19" s="412">
        <f t="shared" ca="1" si="1"/>
        <v>3.75</v>
      </c>
      <c r="L19" s="412"/>
      <c r="M19" s="412">
        <f t="shared" ca="1" si="2"/>
        <v>4.125</v>
      </c>
      <c r="N19" s="412"/>
      <c r="O19" s="458">
        <f t="shared" si="4"/>
        <v>60</v>
      </c>
      <c r="P19" s="459"/>
      <c r="Q19" s="458">
        <f t="shared" si="5"/>
        <v>66</v>
      </c>
      <c r="R19" s="459"/>
      <c r="S19" s="455">
        <f t="shared" ca="1" si="6"/>
        <v>129</v>
      </c>
      <c r="T19" s="458"/>
      <c r="U19" s="124">
        <v>1</v>
      </c>
      <c r="V19" s="125"/>
      <c r="W19" s="131">
        <v>3</v>
      </c>
      <c r="X19" s="132">
        <v>4</v>
      </c>
      <c r="Y19" s="379" t="s">
        <v>189</v>
      </c>
      <c r="Z19" s="380"/>
      <c r="AA19" s="381"/>
      <c r="AB19" s="382"/>
      <c r="AC19" s="195" t="s">
        <v>170</v>
      </c>
      <c r="AD19" s="69" t="s">
        <v>163</v>
      </c>
      <c r="AE19" s="18"/>
      <c r="AF19" s="20"/>
      <c r="AG19" s="20"/>
      <c r="AH19" s="20"/>
      <c r="AI19" s="201"/>
      <c r="AJ19" s="201"/>
      <c r="AK19" s="201"/>
      <c r="AL19" s="201"/>
      <c r="AM19" s="201"/>
      <c r="AN19" s="201"/>
      <c r="AO19" s="201"/>
      <c r="AP19" s="201"/>
      <c r="AQ19" s="201"/>
      <c r="AR19" s="201"/>
      <c r="AS19" s="201"/>
      <c r="AT19" s="201"/>
      <c r="AU19" s="15"/>
      <c r="AV19" s="368" t="s">
        <v>40</v>
      </c>
      <c r="AW19" s="367"/>
      <c r="AX19" s="367"/>
      <c r="AY19" s="367">
        <f ca="1">(AY15*AY21)-AX3</f>
        <v>65</v>
      </c>
      <c r="AZ19" s="367"/>
      <c r="BA19" s="367" t="s">
        <v>41</v>
      </c>
      <c r="BB19" s="367"/>
      <c r="BC19" s="367"/>
      <c r="BD19" s="465">
        <f>AX5/AVERAGE(W4:X8)</f>
        <v>11.363636363636363</v>
      </c>
      <c r="BE19" s="489"/>
      <c r="BF19" s="27"/>
      <c r="BG19" s="368" t="s">
        <v>40</v>
      </c>
      <c r="BH19" s="367"/>
      <c r="BI19" s="367"/>
      <c r="BJ19" s="367">
        <f ca="1">(BJ15*BJ21)-BI3</f>
        <v>70.199999999999989</v>
      </c>
      <c r="BK19" s="367"/>
      <c r="BL19" s="367" t="s">
        <v>41</v>
      </c>
      <c r="BM19" s="367"/>
      <c r="BN19" s="367"/>
      <c r="BO19" s="465">
        <f>BI5/BO15</f>
        <v>27.36</v>
      </c>
      <c r="BP19" s="489"/>
    </row>
    <row r="20" spans="1:69" ht="12" customHeight="1" thickBot="1">
      <c r="A20" s="453" cm="1">
        <f t="array" aca="1" ref="A20" ca="1">INDIRECT("'期'!"&amp;$A$32&amp;ROW())</f>
        <v>44459</v>
      </c>
      <c r="B20" s="454"/>
      <c r="C20" s="455">
        <f t="shared" ca="1" si="3"/>
        <v>17</v>
      </c>
      <c r="D20" s="456"/>
      <c r="E20" s="64">
        <v>0</v>
      </c>
      <c r="F20" s="65">
        <v>0</v>
      </c>
      <c r="G20" s="64">
        <v>3</v>
      </c>
      <c r="H20" s="65">
        <v>1</v>
      </c>
      <c r="I20" s="457">
        <f t="shared" si="0"/>
        <v>1.1666666666666667</v>
      </c>
      <c r="J20" s="457"/>
      <c r="K20" s="412">
        <f t="shared" ca="1" si="1"/>
        <v>3.5294117647058822</v>
      </c>
      <c r="L20" s="412"/>
      <c r="M20" s="412">
        <f t="shared" ca="1" si="2"/>
        <v>4.117647058823529</v>
      </c>
      <c r="N20" s="412"/>
      <c r="O20" s="458">
        <f t="shared" si="4"/>
        <v>60</v>
      </c>
      <c r="P20" s="459"/>
      <c r="Q20" s="458">
        <f t="shared" si="5"/>
        <v>70</v>
      </c>
      <c r="R20" s="459"/>
      <c r="S20" s="455">
        <f t="shared" ca="1" si="6"/>
        <v>125</v>
      </c>
      <c r="T20" s="458"/>
      <c r="U20" s="124"/>
      <c r="V20" s="125"/>
      <c r="W20" s="131">
        <v>3</v>
      </c>
      <c r="X20" s="132">
        <v>2</v>
      </c>
      <c r="Y20" s="379" t="s">
        <v>165</v>
      </c>
      <c r="Z20" s="380"/>
      <c r="AA20" s="381"/>
      <c r="AB20" s="382"/>
      <c r="AC20" s="195" t="s">
        <v>170</v>
      </c>
      <c r="AD20" s="69" t="s">
        <v>165</v>
      </c>
      <c r="AE20" s="18"/>
      <c r="AF20" s="20"/>
      <c r="AG20" s="20"/>
      <c r="AH20" s="20"/>
      <c r="AI20" s="201"/>
      <c r="AJ20" s="201"/>
      <c r="AK20" s="201"/>
      <c r="AL20" s="201"/>
      <c r="AM20" s="201"/>
      <c r="AN20" s="201"/>
      <c r="AO20" s="201"/>
      <c r="AP20" s="201"/>
      <c r="AQ20" s="201"/>
      <c r="AR20" s="201"/>
      <c r="AS20" s="201"/>
      <c r="AT20" s="201"/>
      <c r="AU20" s="16"/>
      <c r="AV20" s="369"/>
      <c r="AW20" s="370"/>
      <c r="AX20" s="370"/>
      <c r="AY20" s="370"/>
      <c r="AZ20" s="370"/>
      <c r="BA20" s="370"/>
      <c r="BB20" s="370"/>
      <c r="BC20" s="370"/>
      <c r="BD20" s="467"/>
      <c r="BE20" s="496"/>
      <c r="BF20" s="27"/>
      <c r="BG20" s="369"/>
      <c r="BH20" s="370"/>
      <c r="BI20" s="370"/>
      <c r="BJ20" s="370"/>
      <c r="BK20" s="370"/>
      <c r="BL20" s="370"/>
      <c r="BM20" s="370"/>
      <c r="BN20" s="370"/>
      <c r="BO20" s="467"/>
      <c r="BP20" s="496"/>
    </row>
    <row r="21" spans="1:69" ht="12" customHeight="1">
      <c r="A21" s="453" cm="1">
        <f t="array" aca="1" ref="A21" ca="1">INDIRECT("'期'!"&amp;$A$32&amp;ROW())</f>
        <v>44460</v>
      </c>
      <c r="B21" s="454"/>
      <c r="C21" s="455">
        <f t="shared" ca="1" si="3"/>
        <v>18</v>
      </c>
      <c r="D21" s="456"/>
      <c r="E21" s="64">
        <v>0</v>
      </c>
      <c r="F21" s="65">
        <v>3</v>
      </c>
      <c r="G21" s="64">
        <v>0</v>
      </c>
      <c r="H21" s="65">
        <v>3</v>
      </c>
      <c r="I21" s="495">
        <f t="shared" si="0"/>
        <v>1.1587301587301588</v>
      </c>
      <c r="J21" s="495"/>
      <c r="K21" s="412">
        <f t="shared" ca="1" si="1"/>
        <v>3.5</v>
      </c>
      <c r="L21" s="412"/>
      <c r="M21" s="412">
        <f t="shared" ca="1" si="2"/>
        <v>4.0555555555555554</v>
      </c>
      <c r="N21" s="412"/>
      <c r="O21" s="458">
        <f t="shared" si="4"/>
        <v>63</v>
      </c>
      <c r="P21" s="459"/>
      <c r="Q21" s="458">
        <f t="shared" si="5"/>
        <v>73</v>
      </c>
      <c r="R21" s="459"/>
      <c r="S21" s="455">
        <f t="shared" ca="1" si="6"/>
        <v>122</v>
      </c>
      <c r="T21" s="458"/>
      <c r="U21" s="124"/>
      <c r="V21" s="125"/>
      <c r="W21" s="131">
        <v>0</v>
      </c>
      <c r="X21" s="132">
        <v>3</v>
      </c>
      <c r="Y21" s="379" t="s">
        <v>165</v>
      </c>
      <c r="Z21" s="380"/>
      <c r="AA21" s="381" t="s">
        <v>163</v>
      </c>
      <c r="AB21" s="382"/>
      <c r="AC21" s="195"/>
      <c r="AD21" s="69" t="s">
        <v>165</v>
      </c>
      <c r="AE21" s="18"/>
      <c r="AF21" s="20"/>
      <c r="AG21" s="20"/>
      <c r="AH21" s="20"/>
      <c r="AI21" s="201"/>
      <c r="AJ21" s="201"/>
      <c r="AK21" s="201"/>
      <c r="AL21" s="201"/>
      <c r="AM21" s="201"/>
      <c r="AN21" s="201"/>
      <c r="AO21" s="201"/>
      <c r="AP21" s="201"/>
      <c r="AQ21" s="201"/>
      <c r="AR21" s="201"/>
      <c r="AS21" s="201"/>
      <c r="AT21" s="201"/>
      <c r="AU21" s="17"/>
      <c r="AV21" s="429" t="s">
        <v>42</v>
      </c>
      <c r="AW21" s="418"/>
      <c r="AX21" s="418"/>
      <c r="AY21" s="418">
        <f ca="1">C31</f>
        <v>26</v>
      </c>
      <c r="AZ21" s="418"/>
      <c r="BA21" s="418" t="s">
        <v>43</v>
      </c>
      <c r="BB21" s="418"/>
      <c r="BC21" s="418"/>
      <c r="BD21" s="491">
        <f ca="1">AY13*AY21*AY23*1.015</f>
        <v>2841213.3749999995</v>
      </c>
      <c r="BE21" s="492"/>
      <c r="BF21" s="28"/>
      <c r="BG21" s="429" t="s">
        <v>42</v>
      </c>
      <c r="BH21" s="418"/>
      <c r="BI21" s="418"/>
      <c r="BJ21" s="418">
        <f ca="1">C31</f>
        <v>26</v>
      </c>
      <c r="BK21" s="418"/>
      <c r="BL21" s="418" t="s">
        <v>43</v>
      </c>
      <c r="BM21" s="418"/>
      <c r="BN21" s="418"/>
      <c r="BO21" s="491">
        <f ca="1">BJ13*BJ21*BJ23*1.015</f>
        <v>2078806.2749999999</v>
      </c>
      <c r="BP21" s="492"/>
    </row>
    <row r="22" spans="1:69" ht="12" customHeight="1">
      <c r="A22" s="453" cm="1">
        <f t="array" aca="1" ref="A22" ca="1">INDIRECT("'期'!"&amp;$A$32&amp;ROW())</f>
        <v>44461</v>
      </c>
      <c r="B22" s="454"/>
      <c r="C22" s="455">
        <f t="shared" ca="1" si="3"/>
        <v>19</v>
      </c>
      <c r="D22" s="456"/>
      <c r="E22" s="64">
        <v>0</v>
      </c>
      <c r="F22" s="65">
        <v>3</v>
      </c>
      <c r="G22" s="64">
        <v>1</v>
      </c>
      <c r="H22" s="65">
        <v>4</v>
      </c>
      <c r="I22" s="457">
        <f t="shared" si="0"/>
        <v>1.1818181818181819</v>
      </c>
      <c r="J22" s="457"/>
      <c r="K22" s="412">
        <f t="shared" ca="1" si="1"/>
        <v>3.4736842105263159</v>
      </c>
      <c r="L22" s="412"/>
      <c r="M22" s="412">
        <f t="shared" ca="1" si="2"/>
        <v>4.1052631578947372</v>
      </c>
      <c r="N22" s="412"/>
      <c r="O22" s="458">
        <f t="shared" si="4"/>
        <v>66</v>
      </c>
      <c r="P22" s="459"/>
      <c r="Q22" s="458">
        <f t="shared" si="5"/>
        <v>78</v>
      </c>
      <c r="R22" s="459"/>
      <c r="S22" s="455">
        <f t="shared" ca="1" si="6"/>
        <v>117</v>
      </c>
      <c r="T22" s="458"/>
      <c r="U22" s="124"/>
      <c r="V22" s="125">
        <v>1</v>
      </c>
      <c r="W22" s="131">
        <v>2</v>
      </c>
      <c r="X22" s="132">
        <v>4</v>
      </c>
      <c r="Y22" s="379" t="s">
        <v>165</v>
      </c>
      <c r="Z22" s="380"/>
      <c r="AA22" s="381" t="s">
        <v>169</v>
      </c>
      <c r="AB22" s="382"/>
      <c r="AC22" s="195" t="s">
        <v>163</v>
      </c>
      <c r="AD22" s="69" t="s">
        <v>163</v>
      </c>
      <c r="AE22" s="18"/>
      <c r="AF22" s="20"/>
      <c r="AG22" s="20"/>
      <c r="AH22" s="20"/>
      <c r="AI22" s="201"/>
      <c r="AJ22" s="201"/>
      <c r="AK22" s="201"/>
      <c r="AL22" s="201"/>
      <c r="AM22" s="201"/>
      <c r="AN22" s="201"/>
      <c r="AO22" s="201"/>
      <c r="AP22" s="201"/>
      <c r="AQ22" s="201"/>
      <c r="AR22" s="201"/>
      <c r="AS22" s="201"/>
      <c r="AT22" s="201"/>
      <c r="AU22" s="17"/>
      <c r="AV22" s="366"/>
      <c r="AW22" s="367"/>
      <c r="AX22" s="367"/>
      <c r="AY22" s="367"/>
      <c r="AZ22" s="367"/>
      <c r="BA22" s="367"/>
      <c r="BB22" s="367"/>
      <c r="BC22" s="367"/>
      <c r="BD22" s="493"/>
      <c r="BE22" s="494"/>
      <c r="BF22" s="28"/>
      <c r="BG22" s="366"/>
      <c r="BH22" s="367"/>
      <c r="BI22" s="367"/>
      <c r="BJ22" s="367"/>
      <c r="BK22" s="367"/>
      <c r="BL22" s="367"/>
      <c r="BM22" s="367"/>
      <c r="BN22" s="367"/>
      <c r="BO22" s="493"/>
      <c r="BP22" s="494"/>
    </row>
    <row r="23" spans="1:69" ht="12" customHeight="1">
      <c r="A23" s="453" cm="1">
        <f t="array" aca="1" ref="A23" ca="1">INDIRECT("'期'!"&amp;$A$32&amp;ROW())</f>
        <v>44462</v>
      </c>
      <c r="B23" s="454"/>
      <c r="C23" s="455">
        <f t="shared" ca="1" si="3"/>
        <v>20</v>
      </c>
      <c r="D23" s="456"/>
      <c r="E23" s="64">
        <v>1</v>
      </c>
      <c r="F23" s="65">
        <v>0</v>
      </c>
      <c r="G23" s="64">
        <v>0</v>
      </c>
      <c r="H23" s="65">
        <v>3</v>
      </c>
      <c r="I23" s="457">
        <f t="shared" si="0"/>
        <v>1.208955223880597</v>
      </c>
      <c r="J23" s="457"/>
      <c r="K23" s="412">
        <f t="shared" ca="1" si="1"/>
        <v>3.35</v>
      </c>
      <c r="L23" s="412"/>
      <c r="M23" s="412">
        <f t="shared" ca="1" si="2"/>
        <v>4.05</v>
      </c>
      <c r="N23" s="412"/>
      <c r="O23" s="458">
        <f t="shared" si="4"/>
        <v>67</v>
      </c>
      <c r="P23" s="459"/>
      <c r="Q23" s="458">
        <f t="shared" si="5"/>
        <v>81</v>
      </c>
      <c r="R23" s="459"/>
      <c r="S23" s="455">
        <f t="shared" ca="1" si="6"/>
        <v>114</v>
      </c>
      <c r="T23" s="458"/>
      <c r="U23" s="124"/>
      <c r="V23" s="125">
        <v>3</v>
      </c>
      <c r="W23" s="131">
        <v>0</v>
      </c>
      <c r="X23" s="132">
        <v>3</v>
      </c>
      <c r="Y23" s="379" t="s">
        <v>190</v>
      </c>
      <c r="Z23" s="380"/>
      <c r="AA23" s="381"/>
      <c r="AB23" s="382"/>
      <c r="AC23" s="195"/>
      <c r="AD23" s="69" t="s">
        <v>163</v>
      </c>
      <c r="AE23" s="18"/>
      <c r="AF23" s="20"/>
      <c r="AG23" s="20"/>
      <c r="AH23" s="20"/>
      <c r="AI23" s="201"/>
      <c r="AJ23" s="201"/>
      <c r="AK23" s="201"/>
      <c r="AL23" s="201"/>
      <c r="AM23" s="201"/>
      <c r="AN23" s="201"/>
      <c r="AO23" s="201"/>
      <c r="AP23" s="201"/>
      <c r="AQ23" s="201"/>
      <c r="AR23" s="201"/>
      <c r="AS23" s="201"/>
      <c r="AT23" s="201"/>
      <c r="AU23" s="17"/>
      <c r="AV23" s="366" t="s">
        <v>44</v>
      </c>
      <c r="AW23" s="367"/>
      <c r="AX23" s="367"/>
      <c r="AY23" s="497">
        <v>14355</v>
      </c>
      <c r="AZ23" s="497"/>
      <c r="BA23" s="367" t="s">
        <v>60</v>
      </c>
      <c r="BB23" s="367"/>
      <c r="BC23" s="367"/>
      <c r="BD23" s="493">
        <f ca="1">AY15*AY21*AY25</f>
        <v>3732300</v>
      </c>
      <c r="BE23" s="494"/>
      <c r="BF23" s="28"/>
      <c r="BG23" s="366" t="s">
        <v>44</v>
      </c>
      <c r="BH23" s="367"/>
      <c r="BI23" s="367"/>
      <c r="BJ23" s="497">
        <v>10503</v>
      </c>
      <c r="BK23" s="497"/>
      <c r="BL23" s="367" t="s">
        <v>60</v>
      </c>
      <c r="BM23" s="367"/>
      <c r="BN23" s="367"/>
      <c r="BO23" s="493">
        <f ca="1">BJ15*BJ21*BJ25</f>
        <v>3806946</v>
      </c>
      <c r="BP23" s="494"/>
    </row>
    <row r="24" spans="1:69" ht="12" customHeight="1">
      <c r="A24" s="453" cm="1">
        <f t="array" aca="1" ref="A24" ca="1">INDIRECT("'期'!"&amp;$A$32&amp;ROW())</f>
        <v>44463</v>
      </c>
      <c r="B24" s="454"/>
      <c r="C24" s="455">
        <f t="shared" ca="1" si="3"/>
        <v>21</v>
      </c>
      <c r="D24" s="456"/>
      <c r="E24" s="64">
        <v>0</v>
      </c>
      <c r="F24" s="65">
        <v>2</v>
      </c>
      <c r="G24" s="64">
        <v>0</v>
      </c>
      <c r="H24" s="65">
        <v>4</v>
      </c>
      <c r="I24" s="457">
        <f t="shared" si="0"/>
        <v>1.2318840579710144</v>
      </c>
      <c r="J24" s="457"/>
      <c r="K24" s="412">
        <f t="shared" ca="1" si="1"/>
        <v>3.2857142857142856</v>
      </c>
      <c r="L24" s="412"/>
      <c r="M24" s="412">
        <f t="shared" ca="1" si="2"/>
        <v>4.0476190476190474</v>
      </c>
      <c r="N24" s="412"/>
      <c r="O24" s="458">
        <f t="shared" si="4"/>
        <v>69</v>
      </c>
      <c r="P24" s="459"/>
      <c r="Q24" s="458">
        <f t="shared" si="5"/>
        <v>85</v>
      </c>
      <c r="R24" s="459"/>
      <c r="S24" s="455">
        <f t="shared" ca="1" si="6"/>
        <v>110</v>
      </c>
      <c r="T24" s="458"/>
      <c r="U24" s="124"/>
      <c r="V24" s="125">
        <v>2</v>
      </c>
      <c r="W24" s="131">
        <v>0</v>
      </c>
      <c r="X24" s="132">
        <v>4</v>
      </c>
      <c r="Y24" s="379" t="s">
        <v>169</v>
      </c>
      <c r="Z24" s="380"/>
      <c r="AA24" s="381"/>
      <c r="AB24" s="382"/>
      <c r="AC24" s="195"/>
      <c r="AD24" s="69" t="s">
        <v>169</v>
      </c>
      <c r="AE24" s="18"/>
      <c r="AF24" s="20"/>
      <c r="AG24" s="20"/>
      <c r="AH24" s="20"/>
      <c r="AI24" s="201"/>
      <c r="AJ24" s="201"/>
      <c r="AK24" s="201"/>
      <c r="AL24" s="201"/>
      <c r="AM24" s="201"/>
      <c r="AN24" s="201"/>
      <c r="AO24" s="201"/>
      <c r="AP24" s="201"/>
      <c r="AQ24" s="201"/>
      <c r="AR24" s="201"/>
      <c r="AS24" s="201"/>
      <c r="AT24" s="201"/>
      <c r="AU24" s="17"/>
      <c r="AV24" s="366"/>
      <c r="AW24" s="367"/>
      <c r="AX24" s="367"/>
      <c r="AY24" s="497"/>
      <c r="AZ24" s="497"/>
      <c r="BA24" s="367"/>
      <c r="BB24" s="367"/>
      <c r="BC24" s="367"/>
      <c r="BD24" s="493"/>
      <c r="BE24" s="494"/>
      <c r="BF24" s="28"/>
      <c r="BG24" s="366"/>
      <c r="BH24" s="367"/>
      <c r="BI24" s="367"/>
      <c r="BJ24" s="497"/>
      <c r="BK24" s="497"/>
      <c r="BL24" s="367"/>
      <c r="BM24" s="367"/>
      <c r="BN24" s="367"/>
      <c r="BO24" s="493"/>
      <c r="BP24" s="494"/>
    </row>
    <row r="25" spans="1:69" ht="12" customHeight="1">
      <c r="A25" s="453" cm="1">
        <f t="array" aca="1" ref="A25" ca="1">INDIRECT("'期'!"&amp;$A$32&amp;ROW())</f>
        <v>44464</v>
      </c>
      <c r="B25" s="454"/>
      <c r="C25" s="455">
        <f t="shared" ca="1" si="3"/>
        <v>22</v>
      </c>
      <c r="D25" s="456"/>
      <c r="E25" s="64">
        <v>2</v>
      </c>
      <c r="F25" s="65">
        <v>6</v>
      </c>
      <c r="G25" s="64">
        <v>3</v>
      </c>
      <c r="H25" s="65">
        <v>6</v>
      </c>
      <c r="I25" s="457">
        <f t="shared" si="0"/>
        <v>1.2207792207792207</v>
      </c>
      <c r="J25" s="457"/>
      <c r="K25" s="412">
        <f t="shared" ca="1" si="1"/>
        <v>3.5</v>
      </c>
      <c r="L25" s="412"/>
      <c r="M25" s="412">
        <f t="shared" ca="1" si="2"/>
        <v>4.2727272727272725</v>
      </c>
      <c r="N25" s="412"/>
      <c r="O25" s="458">
        <f t="shared" si="4"/>
        <v>77</v>
      </c>
      <c r="P25" s="459"/>
      <c r="Q25" s="458">
        <f t="shared" si="5"/>
        <v>94</v>
      </c>
      <c r="R25" s="459"/>
      <c r="S25" s="455">
        <f t="shared" ca="1" si="6"/>
        <v>101</v>
      </c>
      <c r="T25" s="458"/>
      <c r="U25" s="124">
        <v>1</v>
      </c>
      <c r="V25" s="125"/>
      <c r="W25" s="131">
        <v>4</v>
      </c>
      <c r="X25" s="132">
        <v>5</v>
      </c>
      <c r="Y25" s="379" t="s">
        <v>163</v>
      </c>
      <c r="Z25" s="380"/>
      <c r="AA25" s="381" t="s">
        <v>186</v>
      </c>
      <c r="AB25" s="382"/>
      <c r="AC25" s="195" t="s">
        <v>170</v>
      </c>
      <c r="AD25" s="69" t="s">
        <v>163</v>
      </c>
      <c r="AE25" s="18"/>
      <c r="AF25" s="20"/>
      <c r="AG25" s="20"/>
      <c r="AH25" s="20"/>
      <c r="AI25" s="201"/>
      <c r="AJ25" s="201"/>
      <c r="AK25" s="201"/>
      <c r="AL25" s="201"/>
      <c r="AM25" s="201"/>
      <c r="AN25" s="201"/>
      <c r="AO25" s="201"/>
      <c r="AP25" s="201"/>
      <c r="AQ25" s="201"/>
      <c r="AR25" s="201"/>
      <c r="AS25" s="201"/>
      <c r="AT25" s="201"/>
      <c r="AU25" s="17"/>
      <c r="AV25" s="366" t="s">
        <v>45</v>
      </c>
      <c r="AW25" s="367"/>
      <c r="AX25" s="367"/>
      <c r="AY25" s="503">
        <v>14355</v>
      </c>
      <c r="AZ25" s="503"/>
      <c r="BA25" s="367" t="s">
        <v>59</v>
      </c>
      <c r="BB25" s="367"/>
      <c r="BC25" s="367"/>
      <c r="BD25" s="499">
        <f ca="1">BD23-BD21</f>
        <v>891086.62500000047</v>
      </c>
      <c r="BE25" s="500"/>
      <c r="BF25" s="28"/>
      <c r="BG25" s="366" t="s">
        <v>45</v>
      </c>
      <c r="BH25" s="367"/>
      <c r="BI25" s="367"/>
      <c r="BJ25" s="497">
        <f>AY25</f>
        <v>14355</v>
      </c>
      <c r="BK25" s="497"/>
      <c r="BL25" s="367" t="s">
        <v>59</v>
      </c>
      <c r="BM25" s="367"/>
      <c r="BN25" s="367"/>
      <c r="BO25" s="499">
        <f ca="1">BO23-BO21</f>
        <v>1728139.7250000001</v>
      </c>
      <c r="BP25" s="500"/>
    </row>
    <row r="26" spans="1:69" ht="12" customHeight="1" thickBot="1">
      <c r="A26" s="453" cm="1">
        <f t="array" aca="1" ref="A26" ca="1">INDIRECT("'期'!"&amp;$A$32&amp;ROW())</f>
        <v>44466</v>
      </c>
      <c r="B26" s="454"/>
      <c r="C26" s="455">
        <f t="shared" ca="1" si="3"/>
        <v>23</v>
      </c>
      <c r="D26" s="456"/>
      <c r="E26" s="64">
        <v>0</v>
      </c>
      <c r="F26" s="65">
        <v>3</v>
      </c>
      <c r="G26" s="64">
        <v>1</v>
      </c>
      <c r="H26" s="65">
        <v>3</v>
      </c>
      <c r="I26" s="457">
        <f t="shared" si="0"/>
        <v>1.2250000000000001</v>
      </c>
      <c r="J26" s="457"/>
      <c r="K26" s="412">
        <f t="shared" ca="1" si="1"/>
        <v>3.4782608695652173</v>
      </c>
      <c r="L26" s="412"/>
      <c r="M26" s="412">
        <f t="shared" ca="1" si="2"/>
        <v>4.2608695652173916</v>
      </c>
      <c r="N26" s="412"/>
      <c r="O26" s="458">
        <f t="shared" si="4"/>
        <v>80</v>
      </c>
      <c r="P26" s="459"/>
      <c r="Q26" s="458">
        <f t="shared" si="5"/>
        <v>98</v>
      </c>
      <c r="R26" s="459"/>
      <c r="S26" s="455">
        <f t="shared" ca="1" si="6"/>
        <v>97</v>
      </c>
      <c r="T26" s="458"/>
      <c r="U26" s="124">
        <v>1</v>
      </c>
      <c r="V26" s="125"/>
      <c r="W26" s="131">
        <v>2</v>
      </c>
      <c r="X26" s="132">
        <v>4</v>
      </c>
      <c r="Y26" s="379" t="s">
        <v>165</v>
      </c>
      <c r="Z26" s="380"/>
      <c r="AA26" s="381" t="s">
        <v>169</v>
      </c>
      <c r="AB26" s="382"/>
      <c r="AC26" s="195" t="s">
        <v>165</v>
      </c>
      <c r="AD26" s="69" t="s">
        <v>165</v>
      </c>
      <c r="AE26" s="18"/>
      <c r="AF26" s="20"/>
      <c r="AG26" s="20"/>
      <c r="AH26" s="20"/>
      <c r="AI26" s="201"/>
      <c r="AJ26" s="201"/>
      <c r="AK26" s="201"/>
      <c r="AL26" s="201"/>
      <c r="AM26" s="201"/>
      <c r="AN26" s="201"/>
      <c r="AO26" s="201"/>
      <c r="AP26" s="201"/>
      <c r="AQ26" s="201"/>
      <c r="AR26" s="201"/>
      <c r="AS26" s="201"/>
      <c r="AT26" s="201"/>
      <c r="AU26" s="17"/>
      <c r="AV26" s="471"/>
      <c r="AW26" s="469"/>
      <c r="AX26" s="469"/>
      <c r="AY26" s="504"/>
      <c r="AZ26" s="504"/>
      <c r="BA26" s="469"/>
      <c r="BB26" s="469"/>
      <c r="BC26" s="469"/>
      <c r="BD26" s="501"/>
      <c r="BE26" s="502"/>
      <c r="BF26" s="28"/>
      <c r="BG26" s="471"/>
      <c r="BH26" s="469"/>
      <c r="BI26" s="469"/>
      <c r="BJ26" s="498"/>
      <c r="BK26" s="498"/>
      <c r="BL26" s="469"/>
      <c r="BM26" s="469"/>
      <c r="BN26" s="469"/>
      <c r="BO26" s="501"/>
      <c r="BP26" s="502"/>
    </row>
    <row r="27" spans="1:69" ht="12" customHeight="1">
      <c r="A27" s="453" cm="1">
        <f t="array" aca="1" ref="A27" ca="1">INDIRECT("'期'!"&amp;$A$32&amp;ROW())</f>
        <v>44467</v>
      </c>
      <c r="B27" s="454"/>
      <c r="C27" s="596">
        <f t="shared" ca="1" si="3"/>
        <v>24</v>
      </c>
      <c r="D27" s="597"/>
      <c r="E27" s="64">
        <v>0</v>
      </c>
      <c r="F27" s="65">
        <v>3</v>
      </c>
      <c r="G27" s="64">
        <v>0</v>
      </c>
      <c r="H27" s="65">
        <v>3</v>
      </c>
      <c r="I27" s="457">
        <f t="shared" si="0"/>
        <v>1.2168674698795181</v>
      </c>
      <c r="J27" s="457"/>
      <c r="K27" s="412">
        <f t="shared" ca="1" si="1"/>
        <v>3.4583333333333335</v>
      </c>
      <c r="L27" s="412"/>
      <c r="M27" s="412">
        <f t="shared" ca="1" si="2"/>
        <v>4.208333333333333</v>
      </c>
      <c r="N27" s="412"/>
      <c r="O27" s="458">
        <f t="shared" si="4"/>
        <v>83</v>
      </c>
      <c r="P27" s="459"/>
      <c r="Q27" s="458">
        <f t="shared" si="5"/>
        <v>101</v>
      </c>
      <c r="R27" s="459"/>
      <c r="S27" s="455">
        <f t="shared" ca="1" si="6"/>
        <v>94</v>
      </c>
      <c r="T27" s="458"/>
      <c r="U27" s="124"/>
      <c r="V27" s="125"/>
      <c r="W27" s="131">
        <v>0</v>
      </c>
      <c r="X27" s="132">
        <v>4</v>
      </c>
      <c r="Y27" s="379" t="s">
        <v>169</v>
      </c>
      <c r="Z27" s="380"/>
      <c r="AA27" s="381" t="s">
        <v>164</v>
      </c>
      <c r="AB27" s="382"/>
      <c r="AC27" s="195"/>
      <c r="AD27" s="69" t="s">
        <v>169</v>
      </c>
      <c r="AE27" s="18"/>
      <c r="AF27" s="20"/>
      <c r="AG27" s="20"/>
      <c r="AH27" s="20"/>
      <c r="AI27" s="201"/>
      <c r="AJ27" s="201"/>
      <c r="AK27" s="201"/>
      <c r="AL27" s="201"/>
      <c r="AM27" s="201"/>
      <c r="AN27" s="201"/>
      <c r="AO27" s="201"/>
      <c r="AP27" s="201"/>
      <c r="AQ27" s="201"/>
      <c r="AR27" s="201"/>
      <c r="AS27" s="201"/>
      <c r="AT27" s="201"/>
      <c r="AU27" s="17"/>
      <c r="AV27" s="505" t="s">
        <v>49</v>
      </c>
      <c r="AW27" s="505"/>
      <c r="AX27" s="29"/>
      <c r="AY27" s="30"/>
      <c r="AZ27" s="30"/>
      <c r="BA27" s="24"/>
      <c r="BB27" s="24"/>
      <c r="BC27" s="24"/>
      <c r="BD27" s="28"/>
      <c r="BE27" s="28"/>
      <c r="BF27" s="28"/>
      <c r="BG27" s="505" t="s">
        <v>48</v>
      </c>
      <c r="BH27" s="505"/>
      <c r="BI27" s="29"/>
      <c r="BJ27" s="30"/>
      <c r="BK27" s="30"/>
      <c r="BL27" s="24"/>
      <c r="BM27" s="24"/>
      <c r="BN27" s="24"/>
      <c r="BO27" s="28"/>
      <c r="BP27" s="28"/>
      <c r="BQ27" s="31"/>
    </row>
    <row r="28" spans="1:69" ht="12" customHeight="1" thickBot="1">
      <c r="A28" s="453" cm="1">
        <f t="array" aca="1" ref="A28" ca="1">INDIRECT("'期'!"&amp;$A$32&amp;ROW())</f>
        <v>44468</v>
      </c>
      <c r="B28" s="454"/>
      <c r="C28" s="596">
        <f t="shared" ca="1" si="3"/>
        <v>25</v>
      </c>
      <c r="D28" s="597"/>
      <c r="E28" s="64">
        <v>0</v>
      </c>
      <c r="F28" s="65">
        <v>3</v>
      </c>
      <c r="G28" s="64">
        <v>0</v>
      </c>
      <c r="H28" s="65">
        <v>3</v>
      </c>
      <c r="I28" s="457">
        <f t="shared" si="0"/>
        <v>1.2093023255813953</v>
      </c>
      <c r="J28" s="457"/>
      <c r="K28" s="412">
        <f t="shared" ca="1" si="1"/>
        <v>3.44</v>
      </c>
      <c r="L28" s="412"/>
      <c r="M28" s="412">
        <f t="shared" ca="1" si="2"/>
        <v>4.16</v>
      </c>
      <c r="N28" s="412"/>
      <c r="O28" s="458">
        <f t="shared" si="4"/>
        <v>86</v>
      </c>
      <c r="P28" s="459"/>
      <c r="Q28" s="458">
        <f t="shared" si="5"/>
        <v>104</v>
      </c>
      <c r="R28" s="459"/>
      <c r="S28" s="455">
        <f t="shared" ca="1" si="6"/>
        <v>91</v>
      </c>
      <c r="T28" s="458"/>
      <c r="U28" s="124"/>
      <c r="V28" s="125"/>
      <c r="W28" s="133">
        <v>0</v>
      </c>
      <c r="X28" s="134">
        <v>3</v>
      </c>
      <c r="Y28" s="379" t="s">
        <v>191</v>
      </c>
      <c r="Z28" s="380"/>
      <c r="AA28" s="381"/>
      <c r="AB28" s="382"/>
      <c r="AC28" s="195"/>
      <c r="AD28" s="69" t="s">
        <v>163</v>
      </c>
      <c r="AE28" s="18"/>
      <c r="AF28" s="20"/>
      <c r="AG28" s="20"/>
      <c r="AH28" s="20"/>
      <c r="AI28" s="201"/>
      <c r="AJ28" s="201"/>
      <c r="AK28" s="201"/>
      <c r="AL28" s="201"/>
      <c r="AM28" s="201"/>
      <c r="AN28" s="201"/>
      <c r="AO28" s="201"/>
      <c r="AP28" s="201"/>
      <c r="AQ28" s="201"/>
      <c r="AR28" s="201"/>
      <c r="AS28" s="201"/>
      <c r="AT28" s="201"/>
      <c r="AU28" s="17"/>
      <c r="AV28" s="506"/>
      <c r="AW28" s="506"/>
      <c r="AX28" s="32"/>
      <c r="AY28" s="30"/>
      <c r="AZ28" s="30"/>
      <c r="BA28" s="24"/>
      <c r="BB28" s="24"/>
      <c r="BC28" s="24"/>
      <c r="BD28" s="28"/>
      <c r="BE28" s="28"/>
      <c r="BF28" s="28"/>
      <c r="BG28" s="506"/>
      <c r="BH28" s="506"/>
      <c r="BI28" s="32"/>
      <c r="BJ28" s="30"/>
      <c r="BK28" s="30"/>
      <c r="BL28" s="24"/>
      <c r="BM28" s="24"/>
      <c r="BN28" s="24"/>
      <c r="BO28" s="28"/>
      <c r="BP28" s="28"/>
      <c r="BQ28" s="31"/>
    </row>
    <row r="29" spans="1:69" ht="12" customHeight="1">
      <c r="A29" s="453" cm="1">
        <f t="array" aca="1" ref="A29" ca="1">INDIRECT("'期'!"&amp;$A$32&amp;ROW())</f>
        <v>44469</v>
      </c>
      <c r="B29" s="454"/>
      <c r="C29" s="596">
        <f t="shared" ca="1" si="3"/>
        <v>26</v>
      </c>
      <c r="D29" s="597"/>
      <c r="E29" s="64">
        <v>0</v>
      </c>
      <c r="F29" s="65">
        <v>4</v>
      </c>
      <c r="G29" s="64">
        <v>0</v>
      </c>
      <c r="H29" s="65">
        <v>4</v>
      </c>
      <c r="I29" s="457">
        <f t="shared" si="0"/>
        <v>1.2</v>
      </c>
      <c r="J29" s="457"/>
      <c r="K29" s="412">
        <f t="shared" ca="1" si="1"/>
        <v>3.4615384615384617</v>
      </c>
      <c r="L29" s="412"/>
      <c r="M29" s="412">
        <f t="shared" ca="1" si="2"/>
        <v>4.1538461538461542</v>
      </c>
      <c r="N29" s="412"/>
      <c r="O29" s="458">
        <f t="shared" si="4"/>
        <v>90</v>
      </c>
      <c r="P29" s="459"/>
      <c r="Q29" s="458">
        <f t="shared" si="5"/>
        <v>108</v>
      </c>
      <c r="R29" s="459"/>
      <c r="S29" s="455">
        <f t="shared" ca="1" si="6"/>
        <v>87</v>
      </c>
      <c r="T29" s="458"/>
      <c r="U29" s="124"/>
      <c r="V29" s="125"/>
      <c r="W29" s="133">
        <v>0</v>
      </c>
      <c r="X29" s="134">
        <v>4</v>
      </c>
      <c r="Y29" s="379" t="s">
        <v>165</v>
      </c>
      <c r="Z29" s="380"/>
      <c r="AA29" s="381"/>
      <c r="AB29" s="382"/>
      <c r="AC29" s="195"/>
      <c r="AD29" s="69" t="s">
        <v>165</v>
      </c>
      <c r="AE29" s="18"/>
      <c r="AF29" s="20"/>
      <c r="AG29" s="20"/>
      <c r="AH29" s="20"/>
      <c r="AI29" s="201"/>
      <c r="AJ29" s="201"/>
      <c r="AK29" s="201"/>
      <c r="AL29" s="201"/>
      <c r="AM29" s="201"/>
      <c r="AN29" s="201"/>
      <c r="AO29" s="201"/>
      <c r="AP29" s="201"/>
      <c r="AQ29" s="201"/>
      <c r="AR29" s="201"/>
      <c r="AS29" s="201"/>
      <c r="AT29" s="201"/>
      <c r="AU29" s="17"/>
      <c r="AV29" s="429" t="s">
        <v>28</v>
      </c>
      <c r="AW29" s="418"/>
      <c r="AX29" s="418">
        <f ca="1">AY39*AY47</f>
        <v>195</v>
      </c>
      <c r="AY29" s="419"/>
      <c r="AZ29" s="421" t="s">
        <v>29</v>
      </c>
      <c r="BA29" s="422"/>
      <c r="BB29" s="425" t="s">
        <v>30</v>
      </c>
      <c r="BC29" s="422"/>
      <c r="BD29" s="425" t="s">
        <v>31</v>
      </c>
      <c r="BE29" s="427"/>
      <c r="BF29" s="24"/>
      <c r="BG29" s="429" t="s">
        <v>28</v>
      </c>
      <c r="BH29" s="418"/>
      <c r="BI29" s="418">
        <f ca="1">BJ39*BJ47</f>
        <v>195</v>
      </c>
      <c r="BJ29" s="419"/>
      <c r="BK29" s="421" t="s">
        <v>29</v>
      </c>
      <c r="BL29" s="422"/>
      <c r="BM29" s="425" t="s">
        <v>30</v>
      </c>
      <c r="BN29" s="422"/>
      <c r="BO29" s="425" t="s">
        <v>31</v>
      </c>
      <c r="BP29" s="427"/>
    </row>
    <row r="30" spans="1:69" ht="12" customHeight="1">
      <c r="A30" s="507" t="str" cm="1">
        <f t="array" aca="1" ref="A30" ca="1">INDIRECT("'期'!"&amp;$A$32&amp;ROW())</f>
        <v/>
      </c>
      <c r="B30" s="508"/>
      <c r="C30" s="594" t="str">
        <f t="shared" ca="1" si="3"/>
        <v/>
      </c>
      <c r="D30" s="595"/>
      <c r="E30" s="66"/>
      <c r="F30" s="67"/>
      <c r="G30" s="66"/>
      <c r="H30" s="67"/>
      <c r="I30" s="511">
        <f t="shared" si="0"/>
        <v>1.2</v>
      </c>
      <c r="J30" s="511"/>
      <c r="K30" s="512" t="str">
        <f t="shared" ca="1" si="1"/>
        <v/>
      </c>
      <c r="L30" s="512"/>
      <c r="M30" s="512" t="str">
        <f t="shared" ca="1" si="2"/>
        <v/>
      </c>
      <c r="N30" s="512"/>
      <c r="O30" s="458">
        <f t="shared" si="4"/>
        <v>90</v>
      </c>
      <c r="P30" s="459"/>
      <c r="Q30" s="515">
        <f t="shared" si="5"/>
        <v>108</v>
      </c>
      <c r="R30" s="516"/>
      <c r="S30" s="455">
        <f t="shared" ca="1" si="6"/>
        <v>87</v>
      </c>
      <c r="T30" s="458"/>
      <c r="U30" s="127"/>
      <c r="V30" s="128"/>
      <c r="W30" s="135"/>
      <c r="X30" s="136"/>
      <c r="Y30" s="517"/>
      <c r="Z30" s="518"/>
      <c r="AA30" s="513"/>
      <c r="AB30" s="514"/>
      <c r="AC30" s="196"/>
      <c r="AD30" s="70"/>
      <c r="AE30" s="18"/>
      <c r="AF30" s="20"/>
      <c r="AG30" s="20"/>
      <c r="AH30" s="20"/>
      <c r="AI30" s="201"/>
      <c r="AJ30" s="201"/>
      <c r="AK30" s="201"/>
      <c r="AL30" s="201"/>
      <c r="AM30" s="201"/>
      <c r="AN30" s="201"/>
      <c r="AO30" s="201"/>
      <c r="AP30" s="201"/>
      <c r="AQ30" s="201"/>
      <c r="AR30" s="201"/>
      <c r="AS30" s="201"/>
      <c r="AT30" s="201"/>
      <c r="AU30" s="17"/>
      <c r="AV30" s="366"/>
      <c r="AW30" s="367"/>
      <c r="AX30" s="367"/>
      <c r="AY30" s="420"/>
      <c r="AZ30" s="423"/>
      <c r="BA30" s="424"/>
      <c r="BB30" s="426"/>
      <c r="BC30" s="424"/>
      <c r="BD30" s="426"/>
      <c r="BE30" s="428"/>
      <c r="BF30" s="25"/>
      <c r="BG30" s="366"/>
      <c r="BH30" s="367"/>
      <c r="BI30" s="367"/>
      <c r="BJ30" s="420"/>
      <c r="BK30" s="423"/>
      <c r="BL30" s="424"/>
      <c r="BM30" s="426"/>
      <c r="BN30" s="424"/>
      <c r="BO30" s="426"/>
      <c r="BP30" s="428"/>
    </row>
    <row r="31" spans="1:69" ht="12" customHeight="1">
      <c r="A31" s="530" t="s">
        <v>16</v>
      </c>
      <c r="B31" s="530"/>
      <c r="C31" s="531">
        <f ca="1">MAX(C4:D30)</f>
        <v>26</v>
      </c>
      <c r="D31" s="531"/>
      <c r="E31" s="532">
        <f>SUM(E4:E30)+SUM(F4:F30)</f>
        <v>90</v>
      </c>
      <c r="F31" s="533"/>
      <c r="G31" s="532">
        <f>SUM(G4:G30)+SUM(H4:H30)</f>
        <v>108</v>
      </c>
      <c r="H31" s="533"/>
      <c r="I31" s="511">
        <f>IFERROR(G31/E31,0)</f>
        <v>1.2</v>
      </c>
      <c r="J31" s="511"/>
      <c r="K31" s="534">
        <f>O30-Q30</f>
        <v>-18</v>
      </c>
      <c r="L31" s="535"/>
      <c r="M31" s="536">
        <f ca="1">G31/C31</f>
        <v>4.1538461538461542</v>
      </c>
      <c r="N31" s="537"/>
      <c r="O31" s="6" t="s">
        <v>27</v>
      </c>
      <c r="P31" s="6"/>
      <c r="Q31" s="6"/>
      <c r="R31" s="6"/>
      <c r="S31" s="6"/>
      <c r="T31" s="6"/>
      <c r="U31" s="71">
        <f>SUM(U4:U30)</f>
        <v>3</v>
      </c>
      <c r="V31" s="120">
        <f>SUM(V4:V30)</f>
        <v>11</v>
      </c>
      <c r="W31" s="121">
        <f>IFERROR(AVERAGE(W4:W30),0)</f>
        <v>0.96153846153846156</v>
      </c>
      <c r="X31" s="121">
        <f>IFERROR(AVERAGE(X4:X30),0)</f>
        <v>3.7692307692307692</v>
      </c>
      <c r="Y31" s="539"/>
      <c r="Z31" s="540"/>
      <c r="AA31" s="7"/>
      <c r="AB31" s="7"/>
      <c r="AC31" s="18"/>
      <c r="AD31" s="18"/>
      <c r="AE31" s="18"/>
      <c r="AF31" s="20"/>
      <c r="AG31" s="20"/>
      <c r="AH31" s="20"/>
      <c r="AI31" s="200"/>
      <c r="AJ31" s="200"/>
      <c r="AK31" s="200"/>
      <c r="AL31" s="200"/>
      <c r="AM31" s="200"/>
      <c r="AN31" s="200"/>
      <c r="AO31" s="200"/>
      <c r="AP31" s="200"/>
      <c r="AQ31" s="200"/>
      <c r="AR31" s="200"/>
      <c r="AS31" s="200"/>
      <c r="AT31" s="200"/>
      <c r="AU31" s="17"/>
      <c r="AV31" s="525" t="s">
        <v>32</v>
      </c>
      <c r="AW31" s="526"/>
      <c r="AX31" s="447">
        <f>SUM(G17:H22)</f>
        <v>29</v>
      </c>
      <c r="AY31" s="527"/>
      <c r="AZ31" s="369" t="s">
        <v>51</v>
      </c>
      <c r="BA31" s="520">
        <f>BA5</f>
        <v>3.5714285714285716</v>
      </c>
      <c r="BB31" s="370" t="s">
        <v>51</v>
      </c>
      <c r="BC31" s="541">
        <f>BC5</f>
        <v>1.0059523809523809</v>
      </c>
      <c r="BD31" s="370" t="s">
        <v>51</v>
      </c>
      <c r="BE31" s="523">
        <f>AT31</f>
        <v>0</v>
      </c>
      <c r="BF31" s="25"/>
      <c r="BG31" s="525" t="s">
        <v>32</v>
      </c>
      <c r="BH31" s="526"/>
      <c r="BI31" s="447">
        <f>SUM(G23:H29)</f>
        <v>30</v>
      </c>
      <c r="BJ31" s="527"/>
      <c r="BK31" s="369" t="s">
        <v>51</v>
      </c>
      <c r="BL31" s="522">
        <f>BA31</f>
        <v>3.5714285714285716</v>
      </c>
      <c r="BM31" s="370" t="s">
        <v>51</v>
      </c>
      <c r="BN31" s="522">
        <f>BC31</f>
        <v>1.0059523809523809</v>
      </c>
      <c r="BO31" s="370" t="s">
        <v>51</v>
      </c>
      <c r="BP31" s="523">
        <f>BE31</f>
        <v>0</v>
      </c>
    </row>
    <row r="32" spans="1:69" ht="12" customHeight="1">
      <c r="A32" s="137" t="str">
        <f ca="1">VLOOKUP(B32,支援効果集計!$D$4:$N$15,11,FALSE)</f>
        <v>Z</v>
      </c>
      <c r="B32" s="137" t="str">
        <f ca="1">RIGHT(CELL("filename",A1),LEN(CELL("filename",A1))-FIND("]",CELL("filename",A1)))</f>
        <v>R3.9</v>
      </c>
      <c r="Y32" s="18"/>
      <c r="Z32" s="18"/>
      <c r="AA32" s="18"/>
      <c r="AB32" s="18"/>
      <c r="AC32" s="18"/>
      <c r="AD32" s="18"/>
      <c r="AE32" s="18"/>
      <c r="AF32" s="20"/>
      <c r="AG32" s="20"/>
      <c r="AH32" s="20"/>
      <c r="AI32" s="20"/>
      <c r="AJ32" s="20"/>
      <c r="AK32" s="20"/>
      <c r="AL32" s="20"/>
      <c r="AM32" s="20"/>
      <c r="AN32" s="20"/>
      <c r="AO32" s="20"/>
      <c r="AP32" s="20"/>
      <c r="AQ32" s="20"/>
      <c r="AR32" s="20"/>
      <c r="AS32" s="20"/>
      <c r="AT32" s="20"/>
      <c r="AU32" s="17"/>
      <c r="AV32" s="423"/>
      <c r="AW32" s="424"/>
      <c r="AX32" s="449"/>
      <c r="AY32" s="528"/>
      <c r="AZ32" s="529"/>
      <c r="BA32" s="521"/>
      <c r="BB32" s="479"/>
      <c r="BC32" s="521"/>
      <c r="BD32" s="479"/>
      <c r="BE32" s="524"/>
      <c r="BF32" s="25"/>
      <c r="BG32" s="423"/>
      <c r="BH32" s="424"/>
      <c r="BI32" s="449"/>
      <c r="BJ32" s="528"/>
      <c r="BK32" s="529"/>
      <c r="BL32" s="521"/>
      <c r="BM32" s="479"/>
      <c r="BN32" s="521"/>
      <c r="BO32" s="479"/>
      <c r="BP32" s="524"/>
    </row>
    <row r="33" spans="1:69" ht="12" customHeight="1">
      <c r="A33" s="207"/>
      <c r="B33" s="208"/>
      <c r="C33" s="208"/>
      <c r="D33" s="209"/>
      <c r="E33" s="210"/>
      <c r="F33" s="208"/>
      <c r="G33" s="208"/>
      <c r="H33" s="208"/>
      <c r="I33" s="208"/>
      <c r="J33" s="208"/>
      <c r="K33" s="208"/>
      <c r="L33" s="211"/>
      <c r="M33" s="208"/>
      <c r="N33" s="208"/>
      <c r="O33" s="208"/>
      <c r="P33" s="208"/>
      <c r="Q33" s="208"/>
      <c r="R33" s="208"/>
      <c r="S33" s="208"/>
      <c r="T33" s="208"/>
      <c r="U33" s="208"/>
      <c r="V33" s="208"/>
      <c r="W33" s="212"/>
      <c r="X33" s="208"/>
      <c r="Y33" s="213"/>
      <c r="Z33" s="20"/>
      <c r="AA33" s="20"/>
      <c r="AB33" s="33"/>
      <c r="AC33" s="33"/>
      <c r="AD33" s="33"/>
      <c r="AE33" s="33"/>
      <c r="AF33" s="33"/>
      <c r="AG33" s="33"/>
      <c r="AH33" s="33"/>
      <c r="AI33" s="33"/>
      <c r="AJ33" s="33"/>
      <c r="AK33" s="33"/>
      <c r="AL33" s="33"/>
      <c r="AM33" s="33"/>
      <c r="AN33" s="33"/>
      <c r="AO33" s="33"/>
      <c r="AP33" s="16"/>
      <c r="AQ33" s="16"/>
      <c r="AR33" s="33"/>
      <c r="AS33" s="34"/>
      <c r="AT33" s="34"/>
      <c r="AU33" s="17"/>
      <c r="AV33" s="366" t="s">
        <v>33</v>
      </c>
      <c r="AW33" s="367"/>
      <c r="AX33" s="460">
        <f ca="1">AX29-AX31</f>
        <v>166</v>
      </c>
      <c r="AY33" s="461"/>
      <c r="AZ33" s="366" t="s">
        <v>52</v>
      </c>
      <c r="BA33" s="445">
        <f>BL7</f>
        <v>4</v>
      </c>
      <c r="BB33" s="367" t="s">
        <v>52</v>
      </c>
      <c r="BC33" s="464">
        <f>BN7</f>
        <v>1.008376880868489</v>
      </c>
      <c r="BD33" s="367" t="s">
        <v>52</v>
      </c>
      <c r="BE33" s="444">
        <f>BP7</f>
        <v>0.125</v>
      </c>
      <c r="BF33" s="25"/>
      <c r="BG33" s="366" t="s">
        <v>33</v>
      </c>
      <c r="BH33" s="367"/>
      <c r="BI33" s="460">
        <f ca="1">BI29-BI31</f>
        <v>165</v>
      </c>
      <c r="BJ33" s="461"/>
      <c r="BK33" s="366" t="s">
        <v>52</v>
      </c>
      <c r="BL33" s="445">
        <f>BL7</f>
        <v>4</v>
      </c>
      <c r="BM33" s="367" t="s">
        <v>52</v>
      </c>
      <c r="BN33" s="519">
        <f>BN7</f>
        <v>1.008376880868489</v>
      </c>
      <c r="BO33" s="367" t="s">
        <v>52</v>
      </c>
      <c r="BP33" s="444">
        <f>BP7</f>
        <v>0.125</v>
      </c>
    </row>
    <row r="34" spans="1:69" ht="12" customHeight="1">
      <c r="A34" s="538" t="s">
        <v>133</v>
      </c>
      <c r="B34" s="538"/>
      <c r="C34" s="538"/>
      <c r="D34" s="538"/>
      <c r="E34" s="538"/>
      <c r="F34" s="538"/>
      <c r="G34" s="538"/>
      <c r="H34" s="565" t="str">
        <f>支援効果集計!C22</f>
        <v>Smile &amp; Happy～職員の笑顔がお子さんの笑顔に繋がる～</v>
      </c>
      <c r="I34" s="566"/>
      <c r="J34" s="566"/>
      <c r="K34" s="566"/>
      <c r="L34" s="566"/>
      <c r="M34" s="566"/>
      <c r="N34" s="566"/>
      <c r="O34" s="566"/>
      <c r="P34" s="566"/>
      <c r="Q34" s="566"/>
      <c r="R34" s="566"/>
      <c r="S34" s="566"/>
      <c r="T34" s="566"/>
      <c r="U34" s="567"/>
      <c r="V34" s="228"/>
      <c r="W34" s="228"/>
      <c r="X34" s="228"/>
      <c r="Y34" s="228"/>
      <c r="Z34" s="228"/>
      <c r="AA34" s="228"/>
      <c r="AB34" s="228"/>
      <c r="AC34" s="228"/>
      <c r="AD34" s="228"/>
      <c r="AE34" s="228"/>
      <c r="AF34" s="228"/>
      <c r="AG34" s="228"/>
      <c r="AH34" s="228"/>
      <c r="AI34" s="228"/>
      <c r="AJ34" s="228"/>
      <c r="AK34" s="228"/>
      <c r="AL34" s="216"/>
      <c r="AM34" s="201"/>
      <c r="AN34" s="221"/>
      <c r="AO34" s="221"/>
      <c r="AP34" s="221"/>
      <c r="AQ34" s="221"/>
      <c r="AR34" s="221"/>
      <c r="AS34" s="221"/>
      <c r="AT34" s="221"/>
      <c r="AU34" s="17"/>
      <c r="AV34" s="366"/>
      <c r="AW34" s="367"/>
      <c r="AX34" s="426"/>
      <c r="AY34" s="462"/>
      <c r="AZ34" s="366"/>
      <c r="BA34" s="445"/>
      <c r="BB34" s="367"/>
      <c r="BC34" s="464"/>
      <c r="BD34" s="367"/>
      <c r="BE34" s="444"/>
      <c r="BF34" s="24"/>
      <c r="BG34" s="366"/>
      <c r="BH34" s="367"/>
      <c r="BI34" s="426"/>
      <c r="BJ34" s="462"/>
      <c r="BK34" s="366"/>
      <c r="BL34" s="445"/>
      <c r="BM34" s="367"/>
      <c r="BN34" s="519"/>
      <c r="BO34" s="367"/>
      <c r="BP34" s="444"/>
    </row>
    <row r="35" spans="1:69" ht="12" customHeight="1">
      <c r="A35" s="538"/>
      <c r="B35" s="538"/>
      <c r="C35" s="538"/>
      <c r="D35" s="538"/>
      <c r="E35" s="538"/>
      <c r="F35" s="538"/>
      <c r="G35" s="538"/>
      <c r="H35" s="568"/>
      <c r="I35" s="569"/>
      <c r="J35" s="569"/>
      <c r="K35" s="569"/>
      <c r="L35" s="569"/>
      <c r="M35" s="569"/>
      <c r="N35" s="569"/>
      <c r="O35" s="569"/>
      <c r="P35" s="569"/>
      <c r="Q35" s="569"/>
      <c r="R35" s="569"/>
      <c r="S35" s="569"/>
      <c r="T35" s="569"/>
      <c r="U35" s="570"/>
      <c r="V35" s="228"/>
      <c r="W35" s="228"/>
      <c r="X35" s="228"/>
      <c r="Y35" s="228"/>
      <c r="Z35" s="228"/>
      <c r="AA35" s="228"/>
      <c r="AB35" s="228"/>
      <c r="AC35" s="228"/>
      <c r="AD35" s="228"/>
      <c r="AE35" s="228"/>
      <c r="AF35" s="228"/>
      <c r="AG35" s="228"/>
      <c r="AH35" s="228"/>
      <c r="AI35" s="228"/>
      <c r="AJ35" s="228"/>
      <c r="AK35" s="228"/>
      <c r="AL35" s="216"/>
      <c r="AM35" s="201"/>
      <c r="AN35" s="221"/>
      <c r="AO35" s="221"/>
      <c r="AP35" s="221"/>
      <c r="AQ35" s="221"/>
      <c r="AR35" s="221"/>
      <c r="AS35" s="221"/>
      <c r="AT35" s="221"/>
      <c r="AU35" s="17"/>
      <c r="AV35" s="366" t="s">
        <v>34</v>
      </c>
      <c r="AW35" s="367"/>
      <c r="AX35" s="447">
        <f ca="1">C31-12</f>
        <v>14</v>
      </c>
      <c r="AY35" s="448"/>
      <c r="AZ35" s="366" t="s">
        <v>53</v>
      </c>
      <c r="BA35" s="452">
        <f>AVERAGE(G17:H22)*2</f>
        <v>4.833333333333333</v>
      </c>
      <c r="BB35" s="367" t="s">
        <v>53</v>
      </c>
      <c r="BC35" s="415">
        <f>AVERAGE(I17:J22)</f>
        <v>1.1302591049760862</v>
      </c>
      <c r="BD35" s="367" t="s">
        <v>53</v>
      </c>
      <c r="BE35" s="417">
        <f>SUM(U17:V22)/AX31</f>
        <v>0.13793103448275862</v>
      </c>
      <c r="BF35" s="25"/>
      <c r="BG35" s="366" t="s">
        <v>34</v>
      </c>
      <c r="BH35" s="367"/>
      <c r="BI35" s="447">
        <f ca="1">C31-18</f>
        <v>8</v>
      </c>
      <c r="BJ35" s="448"/>
      <c r="BK35" s="544" t="s">
        <v>55</v>
      </c>
      <c r="BL35" s="546">
        <f>BA35</f>
        <v>4.833333333333333</v>
      </c>
      <c r="BM35" s="548" t="s">
        <v>55</v>
      </c>
      <c r="BN35" s="550">
        <f>BC35</f>
        <v>1.1302591049760862</v>
      </c>
      <c r="BO35" s="548" t="s">
        <v>55</v>
      </c>
      <c r="BP35" s="542">
        <f>BE35</f>
        <v>0.13793103448275862</v>
      </c>
    </row>
    <row r="36" spans="1:69" ht="12" customHeight="1">
      <c r="A36" s="217"/>
      <c r="B36" s="571" t="s">
        <v>131</v>
      </c>
      <c r="C36" s="571"/>
      <c r="D36" s="571"/>
      <c r="E36" s="571"/>
      <c r="F36" s="223"/>
      <c r="G36" s="223"/>
      <c r="H36" s="223"/>
      <c r="I36" s="223"/>
      <c r="J36" s="223"/>
      <c r="K36" s="223"/>
      <c r="L36" s="217"/>
      <c r="M36" s="223"/>
      <c r="N36" s="223"/>
      <c r="O36" s="218"/>
      <c r="P36" s="223"/>
      <c r="Q36" s="223"/>
      <c r="R36" s="223"/>
      <c r="S36" s="223"/>
      <c r="T36" s="223"/>
      <c r="U36" s="224"/>
      <c r="V36" s="220"/>
      <c r="W36" s="220"/>
      <c r="X36" s="220"/>
      <c r="Y36" s="215"/>
      <c r="Z36" s="201"/>
      <c r="AA36" s="216"/>
      <c r="AB36" s="201"/>
      <c r="AC36" s="221"/>
      <c r="AD36" s="221"/>
      <c r="AE36" s="221"/>
      <c r="AF36" s="221"/>
      <c r="AG36" s="221"/>
      <c r="AH36" s="221"/>
      <c r="AI36" s="221"/>
      <c r="AJ36" s="215"/>
      <c r="AK36" s="201"/>
      <c r="AL36" s="216"/>
      <c r="AM36" s="201"/>
      <c r="AN36" s="221"/>
      <c r="AO36" s="221"/>
      <c r="AP36" s="221"/>
      <c r="AQ36" s="221"/>
      <c r="AR36" s="221"/>
      <c r="AS36" s="221"/>
      <c r="AT36" s="221"/>
      <c r="AU36" s="18"/>
      <c r="AV36" s="366"/>
      <c r="AW36" s="367"/>
      <c r="AX36" s="449"/>
      <c r="AY36" s="450"/>
      <c r="AZ36" s="366"/>
      <c r="BA36" s="452"/>
      <c r="BB36" s="367"/>
      <c r="BC36" s="416"/>
      <c r="BD36" s="367"/>
      <c r="BE36" s="417"/>
      <c r="BF36" s="25"/>
      <c r="BG36" s="366"/>
      <c r="BH36" s="367"/>
      <c r="BI36" s="449"/>
      <c r="BJ36" s="450"/>
      <c r="BK36" s="545"/>
      <c r="BL36" s="547"/>
      <c r="BM36" s="549"/>
      <c r="BN36" s="551"/>
      <c r="BO36" s="549"/>
      <c r="BP36" s="543"/>
    </row>
    <row r="37" spans="1:69" ht="12" customHeight="1" thickBot="1">
      <c r="A37" s="217"/>
      <c r="B37" s="571"/>
      <c r="C37" s="571"/>
      <c r="D37" s="571"/>
      <c r="E37" s="571"/>
      <c r="F37" s="223"/>
      <c r="G37" s="223"/>
      <c r="H37" s="223"/>
      <c r="I37" s="223"/>
      <c r="J37" s="223"/>
      <c r="K37" s="223"/>
      <c r="L37" s="563" t="s">
        <v>136</v>
      </c>
      <c r="M37" s="563"/>
      <c r="N37" s="563"/>
      <c r="O37" s="218"/>
      <c r="P37" s="223"/>
      <c r="Q37" s="571" t="s">
        <v>146</v>
      </c>
      <c r="R37" s="571"/>
      <c r="S37" s="571"/>
      <c r="T37" s="571"/>
      <c r="X37" s="36"/>
      <c r="Y37" s="215"/>
      <c r="Z37" s="201"/>
      <c r="AA37" s="216"/>
      <c r="AB37" s="201"/>
      <c r="AC37" s="221"/>
      <c r="AD37" s="221"/>
      <c r="AE37" s="221"/>
      <c r="AF37" s="221"/>
      <c r="AG37" s="221"/>
      <c r="AH37" s="221"/>
      <c r="AI37" s="221"/>
      <c r="AJ37" s="215"/>
      <c r="AK37" s="201"/>
      <c r="AL37" s="216"/>
      <c r="AM37" s="201"/>
      <c r="AN37" s="221"/>
      <c r="AO37" s="221"/>
      <c r="AP37" s="221"/>
      <c r="AQ37" s="221"/>
      <c r="AR37" s="221"/>
      <c r="AS37" s="221"/>
      <c r="AT37" s="221"/>
      <c r="AU37" s="33"/>
      <c r="AV37" s="368" t="s">
        <v>50</v>
      </c>
      <c r="AW37" s="367"/>
      <c r="AX37" s="465">
        <f ca="1">AX33/AX35</f>
        <v>11.857142857142858</v>
      </c>
      <c r="AY37" s="466"/>
      <c r="AZ37" s="366" t="s">
        <v>54</v>
      </c>
      <c r="BA37" s="446">
        <f>BL37</f>
        <v>4.2857142857142856</v>
      </c>
      <c r="BB37" s="367" t="s">
        <v>54</v>
      </c>
      <c r="BC37" s="446">
        <f>BN37</f>
        <v>1.2161126140131062</v>
      </c>
      <c r="BD37" s="367" t="s">
        <v>54</v>
      </c>
      <c r="BE37" s="444">
        <f>BP37</f>
        <v>0.23333333333333334</v>
      </c>
      <c r="BF37" s="25"/>
      <c r="BG37" s="368" t="s">
        <v>50</v>
      </c>
      <c r="BH37" s="367"/>
      <c r="BI37" s="465">
        <f ca="1">BI33/BI35</f>
        <v>20.625</v>
      </c>
      <c r="BJ37" s="466"/>
      <c r="BK37" s="366" t="s">
        <v>54</v>
      </c>
      <c r="BL37" s="452">
        <f>AVERAGE(G23:H29)*2</f>
        <v>4.2857142857142856</v>
      </c>
      <c r="BM37" s="367" t="s">
        <v>54</v>
      </c>
      <c r="BN37" s="554">
        <f>AVERAGE(I23:J29)</f>
        <v>1.2161126140131062</v>
      </c>
      <c r="BO37" s="367" t="s">
        <v>54</v>
      </c>
      <c r="BP37" s="417">
        <f>SUM(U23:V29)/BI31</f>
        <v>0.23333333333333334</v>
      </c>
    </row>
    <row r="38" spans="1:69" ht="12" customHeight="1" thickBot="1">
      <c r="A38" s="217"/>
      <c r="B38" s="587" t="s">
        <v>128</v>
      </c>
      <c r="C38" s="578" t="str">
        <f>IF(支援効果集計!E23=0,"",支援効果集計!E23)</f>
        <v>好きなものシート</v>
      </c>
      <c r="D38" s="578"/>
      <c r="E38" s="578"/>
      <c r="F38" s="578"/>
      <c r="G38" s="578"/>
      <c r="H38" s="578"/>
      <c r="I38" s="578"/>
      <c r="J38" s="581" t="str">
        <f>IF(支援効果集計!H19=0,"",支援効果集計!H19)</f>
        <v/>
      </c>
      <c r="K38" s="582"/>
      <c r="L38" s="564">
        <v>10</v>
      </c>
      <c r="M38" s="564"/>
      <c r="N38" s="556" t="s">
        <v>132</v>
      </c>
      <c r="O38" s="218"/>
      <c r="P38" s="223"/>
      <c r="Q38" s="571"/>
      <c r="R38" s="571"/>
      <c r="S38" s="571"/>
      <c r="T38" s="571"/>
      <c r="V38" s="280" t="s">
        <v>147</v>
      </c>
      <c r="Y38" s="279" t="s">
        <v>148</v>
      </c>
      <c r="Z38" s="215"/>
      <c r="AA38" s="201"/>
      <c r="AB38" s="279" t="s">
        <v>149</v>
      </c>
      <c r="AC38" s="201"/>
      <c r="AD38" s="221"/>
      <c r="AE38" s="221"/>
      <c r="AF38" s="221"/>
      <c r="AG38" s="221"/>
      <c r="AH38" s="221"/>
      <c r="AI38" s="221"/>
      <c r="AJ38" s="215"/>
      <c r="AK38" s="201"/>
      <c r="AL38" s="216"/>
      <c r="AM38" s="201"/>
      <c r="AN38" s="221"/>
      <c r="AO38" s="221"/>
      <c r="AP38" s="221"/>
      <c r="AQ38" s="221"/>
      <c r="AR38" s="221"/>
      <c r="AS38" s="221"/>
      <c r="AT38" s="221"/>
      <c r="AU38" s="33"/>
      <c r="AV38" s="369"/>
      <c r="AW38" s="370"/>
      <c r="AX38" s="467"/>
      <c r="AY38" s="468"/>
      <c r="AZ38" s="471"/>
      <c r="BA38" s="472"/>
      <c r="BB38" s="469"/>
      <c r="BC38" s="472"/>
      <c r="BD38" s="469"/>
      <c r="BE38" s="470"/>
      <c r="BF38" s="25"/>
      <c r="BG38" s="369"/>
      <c r="BH38" s="370"/>
      <c r="BI38" s="467"/>
      <c r="BJ38" s="468"/>
      <c r="BK38" s="471"/>
      <c r="BL38" s="553"/>
      <c r="BM38" s="469"/>
      <c r="BN38" s="555"/>
      <c r="BO38" s="469"/>
      <c r="BP38" s="552"/>
    </row>
    <row r="39" spans="1:69" ht="12" customHeight="1">
      <c r="A39" s="217"/>
      <c r="B39" s="588"/>
      <c r="C39" s="579"/>
      <c r="D39" s="579"/>
      <c r="E39" s="579"/>
      <c r="F39" s="579"/>
      <c r="G39" s="579"/>
      <c r="H39" s="579"/>
      <c r="I39" s="579"/>
      <c r="J39" s="583"/>
      <c r="K39" s="584"/>
      <c r="L39" s="564"/>
      <c r="M39" s="564"/>
      <c r="N39" s="556"/>
      <c r="O39" s="218"/>
      <c r="P39" s="223"/>
      <c r="R39" s="557">
        <v>0</v>
      </c>
      <c r="S39" s="558"/>
      <c r="T39" s="561" t="s">
        <v>132</v>
      </c>
      <c r="U39" s="223"/>
      <c r="V39" s="557"/>
      <c r="W39" s="558"/>
      <c r="X39" s="561" t="s">
        <v>132</v>
      </c>
      <c r="Y39" s="557"/>
      <c r="Z39" s="558"/>
      <c r="AA39" s="561" t="s">
        <v>132</v>
      </c>
      <c r="AB39" s="557"/>
      <c r="AC39" s="558"/>
      <c r="AD39" s="561" t="s">
        <v>132</v>
      </c>
      <c r="AE39" s="221"/>
      <c r="AF39" s="221"/>
      <c r="AG39" s="221"/>
      <c r="AH39" s="221"/>
      <c r="AI39" s="221"/>
      <c r="AJ39" s="215"/>
      <c r="AK39" s="201"/>
      <c r="AL39" s="216"/>
      <c r="AM39" s="201"/>
      <c r="AN39" s="221"/>
      <c r="AO39" s="221"/>
      <c r="AP39" s="221"/>
      <c r="AQ39" s="221"/>
      <c r="AR39" s="221"/>
      <c r="AS39" s="221"/>
      <c r="AT39" s="221"/>
      <c r="AU39" s="33"/>
      <c r="AV39" s="429" t="s">
        <v>35</v>
      </c>
      <c r="AW39" s="418"/>
      <c r="AX39" s="418"/>
      <c r="AY39" s="418">
        <f ca="1">AY13</f>
        <v>7.5</v>
      </c>
      <c r="AZ39" s="479"/>
      <c r="BA39" s="479" t="s">
        <v>36</v>
      </c>
      <c r="BB39" s="479"/>
      <c r="BC39" s="479"/>
      <c r="BD39" s="474">
        <v>1.66</v>
      </c>
      <c r="BE39" s="475"/>
      <c r="BF39" s="24"/>
      <c r="BG39" s="429" t="s">
        <v>35</v>
      </c>
      <c r="BH39" s="418"/>
      <c r="BI39" s="418"/>
      <c r="BJ39" s="418">
        <f ca="1">AY13</f>
        <v>7.5</v>
      </c>
      <c r="BK39" s="479"/>
      <c r="BL39" s="479" t="s">
        <v>36</v>
      </c>
      <c r="BM39" s="479"/>
      <c r="BN39" s="479"/>
      <c r="BO39" s="474">
        <v>1.66</v>
      </c>
      <c r="BP39" s="475"/>
    </row>
    <row r="40" spans="1:69" ht="12" customHeight="1">
      <c r="A40" s="217"/>
      <c r="B40" s="588" t="s">
        <v>129</v>
      </c>
      <c r="C40" s="579" t="str">
        <f>IF(支援効果集計!E24=0,"",支援効果集計!E24)</f>
        <v>ヒヤリハット</v>
      </c>
      <c r="D40" s="579"/>
      <c r="E40" s="579"/>
      <c r="F40" s="579"/>
      <c r="G40" s="579"/>
      <c r="H40" s="579"/>
      <c r="I40" s="579"/>
      <c r="J40" s="583" t="str">
        <f>IF(支援効果集計!H20=0,"",支援効果集計!H20)</f>
        <v/>
      </c>
      <c r="K40" s="584"/>
      <c r="L40" s="564">
        <v>54</v>
      </c>
      <c r="M40" s="564"/>
      <c r="N40" s="556" t="s">
        <v>132</v>
      </c>
      <c r="O40" s="218"/>
      <c r="P40" s="223"/>
      <c r="R40" s="559"/>
      <c r="S40" s="560"/>
      <c r="T40" s="562"/>
      <c r="U40" s="223"/>
      <c r="V40" s="559"/>
      <c r="W40" s="560"/>
      <c r="X40" s="562"/>
      <c r="Y40" s="559"/>
      <c r="Z40" s="560"/>
      <c r="AA40" s="562"/>
      <c r="AB40" s="559"/>
      <c r="AC40" s="560"/>
      <c r="AD40" s="562"/>
      <c r="AE40" s="221"/>
      <c r="AF40" s="221"/>
      <c r="AG40" s="221"/>
      <c r="AH40" s="221"/>
      <c r="AI40" s="221"/>
      <c r="AJ40" s="215"/>
      <c r="AK40" s="201"/>
      <c r="AL40" s="216"/>
      <c r="AM40" s="201"/>
      <c r="AN40" s="221"/>
      <c r="AO40" s="221"/>
      <c r="AP40" s="221"/>
      <c r="AQ40" s="221"/>
      <c r="AR40" s="221"/>
      <c r="AS40" s="221"/>
      <c r="AT40" s="221"/>
      <c r="AU40" s="33"/>
      <c r="AV40" s="366"/>
      <c r="AW40" s="367"/>
      <c r="AX40" s="367"/>
      <c r="AY40" s="367"/>
      <c r="AZ40" s="367"/>
      <c r="BA40" s="367"/>
      <c r="BB40" s="367"/>
      <c r="BC40" s="367"/>
      <c r="BD40" s="476"/>
      <c r="BE40" s="477"/>
      <c r="BF40" s="24"/>
      <c r="BG40" s="366"/>
      <c r="BH40" s="367"/>
      <c r="BI40" s="367"/>
      <c r="BJ40" s="367"/>
      <c r="BK40" s="367"/>
      <c r="BL40" s="367"/>
      <c r="BM40" s="367"/>
      <c r="BN40" s="367"/>
      <c r="BO40" s="476"/>
      <c r="BP40" s="477"/>
    </row>
    <row r="41" spans="1:69" ht="12" customHeight="1">
      <c r="A41" s="217"/>
      <c r="B41" s="588"/>
      <c r="C41" s="579"/>
      <c r="D41" s="579"/>
      <c r="E41" s="579"/>
      <c r="F41" s="579"/>
      <c r="G41" s="579"/>
      <c r="H41" s="579"/>
      <c r="I41" s="579"/>
      <c r="J41" s="583"/>
      <c r="K41" s="584"/>
      <c r="L41" s="564"/>
      <c r="M41" s="564"/>
      <c r="N41" s="556"/>
      <c r="O41" s="218"/>
      <c r="P41" s="223"/>
      <c r="Q41" s="223"/>
      <c r="R41" s="223"/>
      <c r="S41" s="223"/>
      <c r="T41" s="223"/>
      <c r="U41" s="225"/>
      <c r="V41" s="225"/>
      <c r="W41" s="225"/>
      <c r="X41" s="225"/>
      <c r="Y41" s="215"/>
      <c r="Z41" s="201"/>
      <c r="AA41" s="216"/>
      <c r="AB41" s="201"/>
      <c r="AC41" s="221"/>
      <c r="AD41" s="221"/>
      <c r="AE41" s="221"/>
      <c r="AF41" s="221"/>
      <c r="AG41" s="221"/>
      <c r="AH41" s="221"/>
      <c r="AI41" s="221"/>
      <c r="AJ41" s="215"/>
      <c r="AK41" s="201"/>
      <c r="AL41" s="216"/>
      <c r="AM41" s="201"/>
      <c r="AN41" s="221"/>
      <c r="AO41" s="221"/>
      <c r="AP41" s="221"/>
      <c r="AQ41" s="221"/>
      <c r="AR41" s="221"/>
      <c r="AS41" s="221"/>
      <c r="AT41" s="221"/>
      <c r="AU41" s="33"/>
      <c r="AV41" s="366" t="s">
        <v>37</v>
      </c>
      <c r="AW41" s="367"/>
      <c r="AX41" s="367"/>
      <c r="AY41" s="484">
        <v>9</v>
      </c>
      <c r="AZ41" s="484"/>
      <c r="BA41" s="367" t="s">
        <v>38</v>
      </c>
      <c r="BB41" s="367"/>
      <c r="BC41" s="367"/>
      <c r="BD41" s="476">
        <f>AX31/12/AVERAGE(W17:X22)</f>
        <v>0.96666666666666656</v>
      </c>
      <c r="BE41" s="477"/>
      <c r="BF41" s="26"/>
      <c r="BG41" s="366" t="s">
        <v>37</v>
      </c>
      <c r="BH41" s="367"/>
      <c r="BI41" s="367"/>
      <c r="BJ41" s="484">
        <v>10</v>
      </c>
      <c r="BK41" s="484"/>
      <c r="BL41" s="367" t="s">
        <v>38</v>
      </c>
      <c r="BM41" s="367"/>
      <c r="BN41" s="367"/>
      <c r="BO41" s="476">
        <f>BI31/12/AVERAGE(W23:X29)</f>
        <v>1.0606060606060606</v>
      </c>
      <c r="BP41" s="477"/>
    </row>
    <row r="42" spans="1:69" ht="12" customHeight="1">
      <c r="A42" s="217"/>
      <c r="B42" s="588" t="s">
        <v>130</v>
      </c>
      <c r="C42" s="579" t="str">
        <f>IF(支援効果集計!E25=0,"",支援効果集計!E25)</f>
        <v>にやりショット</v>
      </c>
      <c r="D42" s="579"/>
      <c r="E42" s="579"/>
      <c r="F42" s="579"/>
      <c r="G42" s="579"/>
      <c r="H42" s="579"/>
      <c r="I42" s="579"/>
      <c r="J42" s="583" t="str">
        <f>IF(支援効果集計!H21=0,"",支援効果集計!H21)</f>
        <v/>
      </c>
      <c r="K42" s="584"/>
      <c r="L42" s="564">
        <v>6</v>
      </c>
      <c r="M42" s="564"/>
      <c r="N42" s="556" t="s">
        <v>132</v>
      </c>
      <c r="O42" s="218"/>
      <c r="P42" s="223"/>
      <c r="Q42" s="281" t="s">
        <v>150</v>
      </c>
      <c r="R42" s="572"/>
      <c r="S42" s="573"/>
      <c r="T42" s="573"/>
      <c r="U42" s="573"/>
      <c r="V42" s="573"/>
      <c r="W42" s="573"/>
      <c r="X42" s="573"/>
      <c r="Y42" s="573"/>
      <c r="Z42" s="573"/>
      <c r="AA42" s="573"/>
      <c r="AB42" s="573"/>
      <c r="AC42" s="573"/>
      <c r="AD42" s="574"/>
      <c r="AF42" s="221"/>
      <c r="AG42" s="221"/>
      <c r="AH42" s="221"/>
      <c r="AI42" s="221"/>
      <c r="AJ42" s="215"/>
      <c r="AK42" s="201"/>
      <c r="AL42" s="216"/>
      <c r="AM42" s="201"/>
      <c r="AN42" s="221"/>
      <c r="AO42" s="221"/>
      <c r="AP42" s="221"/>
      <c r="AQ42" s="221"/>
      <c r="AR42" s="221"/>
      <c r="AS42" s="221"/>
      <c r="AT42" s="221"/>
      <c r="AU42" s="33"/>
      <c r="AV42" s="366"/>
      <c r="AW42" s="367"/>
      <c r="AX42" s="367"/>
      <c r="AY42" s="484"/>
      <c r="AZ42" s="484"/>
      <c r="BA42" s="367"/>
      <c r="BB42" s="367"/>
      <c r="BC42" s="367"/>
      <c r="BD42" s="476"/>
      <c r="BE42" s="477"/>
      <c r="BF42" s="26"/>
      <c r="BG42" s="366"/>
      <c r="BH42" s="367"/>
      <c r="BI42" s="367"/>
      <c r="BJ42" s="484"/>
      <c r="BK42" s="484"/>
      <c r="BL42" s="367"/>
      <c r="BM42" s="367"/>
      <c r="BN42" s="367"/>
      <c r="BO42" s="476"/>
      <c r="BP42" s="477"/>
    </row>
    <row r="43" spans="1:69" ht="12" customHeight="1" thickBot="1">
      <c r="A43" s="217"/>
      <c r="B43" s="589"/>
      <c r="C43" s="580"/>
      <c r="D43" s="580"/>
      <c r="E43" s="580"/>
      <c r="F43" s="580"/>
      <c r="G43" s="580"/>
      <c r="H43" s="580"/>
      <c r="I43" s="580"/>
      <c r="J43" s="585"/>
      <c r="K43" s="586"/>
      <c r="L43" s="564"/>
      <c r="M43" s="564"/>
      <c r="N43" s="556"/>
      <c r="O43" s="218"/>
      <c r="P43" s="223"/>
      <c r="Q43" s="223"/>
      <c r="R43" s="575"/>
      <c r="S43" s="576"/>
      <c r="T43" s="576"/>
      <c r="U43" s="576"/>
      <c r="V43" s="576"/>
      <c r="W43" s="576"/>
      <c r="X43" s="576"/>
      <c r="Y43" s="576"/>
      <c r="Z43" s="576"/>
      <c r="AA43" s="576"/>
      <c r="AB43" s="576"/>
      <c r="AC43" s="576"/>
      <c r="AD43" s="577"/>
      <c r="AF43" s="221"/>
      <c r="AG43" s="221"/>
      <c r="AH43" s="221"/>
      <c r="AI43" s="221"/>
      <c r="AJ43" s="215"/>
      <c r="AK43" s="201"/>
      <c r="AL43" s="216"/>
      <c r="AM43" s="201"/>
      <c r="AN43" s="221"/>
      <c r="AO43" s="221"/>
      <c r="AP43" s="221"/>
      <c r="AQ43" s="221"/>
      <c r="AR43" s="221"/>
      <c r="AS43" s="221"/>
      <c r="AT43" s="221"/>
      <c r="AU43" s="33"/>
      <c r="AV43" s="366" t="s">
        <v>58</v>
      </c>
      <c r="AW43" s="367"/>
      <c r="AX43" s="367"/>
      <c r="AY43" s="367">
        <f ca="1">AY41-AY39</f>
        <v>1.5</v>
      </c>
      <c r="AZ43" s="367"/>
      <c r="BA43" s="367" t="s">
        <v>39</v>
      </c>
      <c r="BB43" s="367"/>
      <c r="BC43" s="367"/>
      <c r="BD43" s="367">
        <f>BD41-BD39</f>
        <v>-0.69333333333333336</v>
      </c>
      <c r="BE43" s="488"/>
      <c r="BF43" s="24"/>
      <c r="BG43" s="366" t="s">
        <v>58</v>
      </c>
      <c r="BH43" s="367"/>
      <c r="BI43" s="367"/>
      <c r="BJ43" s="367">
        <f ca="1">BJ41-BJ39</f>
        <v>2.5</v>
      </c>
      <c r="BK43" s="367"/>
      <c r="BL43" s="367" t="s">
        <v>39</v>
      </c>
      <c r="BM43" s="367"/>
      <c r="BN43" s="367"/>
      <c r="BO43" s="367">
        <f>BO41-BO39</f>
        <v>-0.59939393939393937</v>
      </c>
      <c r="BP43" s="488"/>
    </row>
    <row r="44" spans="1:69" ht="12" customHeight="1">
      <c r="A44" s="217"/>
      <c r="B44" s="222"/>
      <c r="C44" s="222"/>
      <c r="D44" s="222"/>
      <c r="E44" s="222"/>
      <c r="F44" s="223"/>
      <c r="G44" s="223"/>
      <c r="H44" s="223"/>
      <c r="I44" s="223"/>
      <c r="J44" s="223"/>
      <c r="K44" s="223"/>
      <c r="L44" s="217"/>
      <c r="M44" s="223"/>
      <c r="N44" s="223"/>
      <c r="O44" s="218"/>
      <c r="P44" s="223"/>
      <c r="Q44" s="223"/>
      <c r="R44" s="223"/>
      <c r="S44" s="223"/>
      <c r="T44" s="223"/>
      <c r="U44" s="220"/>
      <c r="V44" s="214"/>
      <c r="W44" s="226"/>
      <c r="X44" s="226"/>
      <c r="Y44" s="215"/>
      <c r="Z44" s="201"/>
      <c r="AA44" s="216"/>
      <c r="AB44" s="201"/>
      <c r="AC44" s="221"/>
      <c r="AD44" s="221"/>
      <c r="AE44" s="221"/>
      <c r="AF44" s="221"/>
      <c r="AG44" s="221"/>
      <c r="AH44" s="221"/>
      <c r="AI44" s="221"/>
      <c r="AJ44" s="215"/>
      <c r="AK44" s="201"/>
      <c r="AL44" s="216"/>
      <c r="AM44" s="201"/>
      <c r="AN44" s="221"/>
      <c r="AO44" s="221"/>
      <c r="AP44" s="221"/>
      <c r="AQ44" s="221"/>
      <c r="AR44" s="221"/>
      <c r="AS44" s="221"/>
      <c r="AT44" s="221"/>
      <c r="AU44" s="33"/>
      <c r="AV44" s="366"/>
      <c r="AW44" s="367"/>
      <c r="AX44" s="367"/>
      <c r="AY44" s="367"/>
      <c r="AZ44" s="367"/>
      <c r="BA44" s="367"/>
      <c r="BB44" s="367"/>
      <c r="BC44" s="367"/>
      <c r="BD44" s="367"/>
      <c r="BE44" s="488"/>
      <c r="BF44" s="24"/>
      <c r="BG44" s="366"/>
      <c r="BH44" s="367"/>
      <c r="BI44" s="367"/>
      <c r="BJ44" s="367"/>
      <c r="BK44" s="367"/>
      <c r="BL44" s="367"/>
      <c r="BM44" s="367"/>
      <c r="BN44" s="367"/>
      <c r="BO44" s="367"/>
      <c r="BP44" s="488"/>
    </row>
    <row r="45" spans="1:69" s="18" customFormat="1" ht="12" customHeight="1">
      <c r="A45" s="59"/>
      <c r="B45" s="35"/>
      <c r="C45" s="35"/>
      <c r="D45" s="35"/>
      <c r="L45" s="35"/>
      <c r="M45" s="59"/>
      <c r="N45" s="35"/>
      <c r="O45" s="35"/>
      <c r="P45" s="35"/>
      <c r="Q45" s="35"/>
      <c r="R45" s="35"/>
      <c r="S45" s="35"/>
      <c r="T45" s="35"/>
      <c r="U45" s="35"/>
      <c r="V45" s="35"/>
      <c r="W45" s="35"/>
      <c r="X45" s="35"/>
      <c r="Y45" s="215"/>
      <c r="Z45" s="201"/>
      <c r="AA45" s="216"/>
      <c r="AB45" s="201"/>
      <c r="AC45" s="221"/>
      <c r="AD45" s="221"/>
      <c r="AE45" s="221"/>
      <c r="AF45" s="221"/>
      <c r="AG45" s="221"/>
      <c r="AH45" s="221"/>
      <c r="AI45" s="221"/>
      <c r="AJ45" s="215"/>
      <c r="AK45" s="201"/>
      <c r="AL45" s="216"/>
      <c r="AM45" s="201"/>
      <c r="AN45" s="221"/>
      <c r="AO45" s="221"/>
      <c r="AP45" s="221"/>
      <c r="AQ45" s="221"/>
      <c r="AR45" s="221"/>
      <c r="AS45" s="221"/>
      <c r="AT45" s="221"/>
      <c r="AU45" s="33"/>
      <c r="AV45" s="368" t="s">
        <v>40</v>
      </c>
      <c r="AW45" s="367"/>
      <c r="AX45" s="367"/>
      <c r="AY45" s="367">
        <f ca="1">(AY41*AY47)-AX29</f>
        <v>39</v>
      </c>
      <c r="AZ45" s="367"/>
      <c r="BA45" s="367" t="s">
        <v>41</v>
      </c>
      <c r="BB45" s="367"/>
      <c r="BC45" s="367"/>
      <c r="BD45" s="465">
        <f>AX31/BD41</f>
        <v>30.000000000000004</v>
      </c>
      <c r="BE45" s="489"/>
      <c r="BF45" s="27"/>
      <c r="BG45" s="368" t="s">
        <v>40</v>
      </c>
      <c r="BH45" s="367"/>
      <c r="BI45" s="367"/>
      <c r="BJ45" s="367">
        <f ca="1">(BJ41*BJ47)-BI29</f>
        <v>65</v>
      </c>
      <c r="BK45" s="367"/>
      <c r="BL45" s="367" t="s">
        <v>41</v>
      </c>
      <c r="BM45" s="367"/>
      <c r="BN45" s="367"/>
      <c r="BO45" s="465">
        <f>BI31/BO41</f>
        <v>28.285714285714288</v>
      </c>
      <c r="BP45" s="489"/>
      <c r="BQ45" s="21"/>
    </row>
    <row r="46" spans="1:69" ht="12" customHeight="1" thickBot="1">
      <c r="A46" s="217"/>
      <c r="B46" s="201"/>
      <c r="C46" s="216"/>
      <c r="D46" s="220"/>
      <c r="L46" s="220"/>
      <c r="M46" s="217"/>
      <c r="N46" s="201"/>
      <c r="O46" s="216"/>
      <c r="P46" s="220"/>
      <c r="Q46" s="220"/>
      <c r="R46" s="220"/>
      <c r="S46" s="219"/>
      <c r="T46" s="201"/>
      <c r="U46" s="220"/>
      <c r="V46" s="214"/>
      <c r="W46" s="201"/>
      <c r="X46" s="220"/>
      <c r="Y46" s="215"/>
      <c r="Z46" s="201"/>
      <c r="AA46" s="216"/>
      <c r="AB46" s="201"/>
      <c r="AC46" s="221"/>
      <c r="AD46" s="221"/>
      <c r="AE46" s="221"/>
      <c r="AF46" s="221"/>
      <c r="AG46" s="221"/>
      <c r="AH46" s="221"/>
      <c r="AI46" s="221"/>
      <c r="AJ46" s="215"/>
      <c r="AK46" s="201"/>
      <c r="AL46" s="216"/>
      <c r="AM46" s="201"/>
      <c r="AN46" s="221"/>
      <c r="AO46" s="221"/>
      <c r="AP46" s="221"/>
      <c r="AQ46" s="221"/>
      <c r="AR46" s="221"/>
      <c r="AS46" s="221"/>
      <c r="AT46" s="221"/>
      <c r="AU46" s="33"/>
      <c r="AV46" s="369"/>
      <c r="AW46" s="370"/>
      <c r="AX46" s="370"/>
      <c r="AY46" s="370"/>
      <c r="AZ46" s="370"/>
      <c r="BA46" s="370"/>
      <c r="BB46" s="370"/>
      <c r="BC46" s="370"/>
      <c r="BD46" s="467"/>
      <c r="BE46" s="496"/>
      <c r="BF46" s="27"/>
      <c r="BG46" s="369"/>
      <c r="BH46" s="370"/>
      <c r="BI46" s="370"/>
      <c r="BJ46" s="370"/>
      <c r="BK46" s="370"/>
      <c r="BL46" s="370"/>
      <c r="BM46" s="370"/>
      <c r="BN46" s="370"/>
      <c r="BO46" s="467"/>
      <c r="BP46" s="496"/>
    </row>
    <row r="47" spans="1:69" ht="12" customHeight="1">
      <c r="A47" s="217"/>
      <c r="B47" s="201"/>
      <c r="C47" s="216"/>
      <c r="D47" s="220"/>
      <c r="L47" s="220"/>
      <c r="M47" s="217"/>
      <c r="N47" s="201"/>
      <c r="O47" s="216"/>
      <c r="P47" s="220"/>
      <c r="Q47" s="220"/>
      <c r="R47" s="220"/>
      <c r="S47" s="219"/>
      <c r="T47" s="201"/>
      <c r="U47" s="220"/>
      <c r="V47" s="214"/>
      <c r="W47" s="216"/>
      <c r="X47" s="220"/>
      <c r="Y47" s="215"/>
      <c r="Z47" s="201"/>
      <c r="AA47" s="216"/>
      <c r="AB47" s="201"/>
      <c r="AC47" s="221"/>
      <c r="AD47" s="221"/>
      <c r="AE47" s="221"/>
      <c r="AF47" s="221"/>
      <c r="AG47" s="221"/>
      <c r="AH47" s="221"/>
      <c r="AI47" s="221"/>
      <c r="AJ47" s="215"/>
      <c r="AK47" s="201"/>
      <c r="AL47" s="216"/>
      <c r="AM47" s="201"/>
      <c r="AN47" s="221"/>
      <c r="AO47" s="221"/>
      <c r="AP47" s="221"/>
      <c r="AQ47" s="221"/>
      <c r="AR47" s="221"/>
      <c r="AS47" s="221"/>
      <c r="AT47" s="221"/>
      <c r="AU47" s="33"/>
      <c r="AV47" s="429" t="s">
        <v>42</v>
      </c>
      <c r="AW47" s="418"/>
      <c r="AX47" s="418"/>
      <c r="AY47" s="418">
        <f ca="1">C31</f>
        <v>26</v>
      </c>
      <c r="AZ47" s="418"/>
      <c r="BA47" s="418" t="s">
        <v>43</v>
      </c>
      <c r="BB47" s="418"/>
      <c r="BC47" s="418"/>
      <c r="BD47" s="491">
        <f ca="1">AY39*AY47*AY49*1.015</f>
        <v>2841213.3749999995</v>
      </c>
      <c r="BE47" s="492"/>
      <c r="BF47" s="28"/>
      <c r="BG47" s="429" t="s">
        <v>42</v>
      </c>
      <c r="BH47" s="418"/>
      <c r="BI47" s="418"/>
      <c r="BJ47" s="418">
        <f ca="1">C31</f>
        <v>26</v>
      </c>
      <c r="BK47" s="418"/>
      <c r="BL47" s="418" t="s">
        <v>43</v>
      </c>
      <c r="BM47" s="418"/>
      <c r="BN47" s="418"/>
      <c r="BO47" s="491">
        <f ca="1">BJ39*BJ47*BJ49*1.015</f>
        <v>2841213.3749999995</v>
      </c>
      <c r="BP47" s="492"/>
    </row>
    <row r="48" spans="1:69" ht="12" customHeight="1">
      <c r="A48" s="217"/>
      <c r="B48" s="201"/>
      <c r="C48" s="216"/>
      <c r="D48" s="220"/>
      <c r="L48" s="220"/>
      <c r="M48" s="217"/>
      <c r="N48" s="201"/>
      <c r="O48" s="216"/>
      <c r="P48" s="220"/>
      <c r="Q48" s="220"/>
      <c r="R48" s="220"/>
      <c r="S48" s="219"/>
      <c r="T48" s="201"/>
      <c r="U48" s="220"/>
      <c r="V48" s="214"/>
      <c r="W48" s="216"/>
      <c r="X48" s="220"/>
      <c r="Y48" s="215"/>
      <c r="Z48" s="201"/>
      <c r="AA48" s="216"/>
      <c r="AB48" s="201"/>
      <c r="AC48" s="221"/>
      <c r="AD48" s="221"/>
      <c r="AE48" s="221"/>
      <c r="AF48" s="221"/>
      <c r="AG48" s="221"/>
      <c r="AH48" s="221"/>
      <c r="AI48" s="221"/>
      <c r="AJ48" s="215"/>
      <c r="AK48" s="201"/>
      <c r="AL48" s="216"/>
      <c r="AM48" s="201"/>
      <c r="AN48" s="221"/>
      <c r="AO48" s="221"/>
      <c r="AP48" s="221"/>
      <c r="AQ48" s="221"/>
      <c r="AR48" s="221"/>
      <c r="AS48" s="221"/>
      <c r="AT48" s="221"/>
      <c r="AU48" s="33"/>
      <c r="AV48" s="366"/>
      <c r="AW48" s="367"/>
      <c r="AX48" s="367"/>
      <c r="AY48" s="367"/>
      <c r="AZ48" s="367"/>
      <c r="BA48" s="367"/>
      <c r="BB48" s="367"/>
      <c r="BC48" s="367"/>
      <c r="BD48" s="493"/>
      <c r="BE48" s="494"/>
      <c r="BF48" s="28"/>
      <c r="BG48" s="366"/>
      <c r="BH48" s="367"/>
      <c r="BI48" s="367"/>
      <c r="BJ48" s="367"/>
      <c r="BK48" s="367"/>
      <c r="BL48" s="367"/>
      <c r="BM48" s="367"/>
      <c r="BN48" s="367"/>
      <c r="BO48" s="493"/>
      <c r="BP48" s="494"/>
    </row>
    <row r="49" spans="1:69" ht="12" customHeight="1">
      <c r="A49" s="217"/>
      <c r="B49" s="201"/>
      <c r="C49" s="216"/>
      <c r="D49" s="220"/>
      <c r="L49" s="220"/>
      <c r="M49" s="217"/>
      <c r="N49" s="201"/>
      <c r="O49" s="216"/>
      <c r="P49" s="220"/>
      <c r="Q49" s="220"/>
      <c r="R49" s="220"/>
      <c r="S49" s="219"/>
      <c r="T49" s="201"/>
      <c r="U49" s="220"/>
      <c r="V49" s="214"/>
      <c r="W49" s="216"/>
      <c r="X49" s="220"/>
      <c r="Y49" s="215"/>
      <c r="Z49" s="201"/>
      <c r="AA49" s="216"/>
      <c r="AB49" s="201"/>
      <c r="AC49" s="221"/>
      <c r="AD49" s="221"/>
      <c r="AE49" s="221"/>
      <c r="AF49" s="221"/>
      <c r="AG49" s="221"/>
      <c r="AH49" s="221"/>
      <c r="AI49" s="221"/>
      <c r="AJ49" s="215"/>
      <c r="AK49" s="201"/>
      <c r="AL49" s="216"/>
      <c r="AM49" s="201"/>
      <c r="AN49" s="221"/>
      <c r="AO49" s="221"/>
      <c r="AP49" s="221"/>
      <c r="AQ49" s="221"/>
      <c r="AR49" s="221"/>
      <c r="AS49" s="221"/>
      <c r="AT49" s="221"/>
      <c r="AU49" s="16"/>
      <c r="AV49" s="366" t="s">
        <v>44</v>
      </c>
      <c r="AW49" s="367"/>
      <c r="AX49" s="367"/>
      <c r="AY49" s="497">
        <v>14355</v>
      </c>
      <c r="AZ49" s="497"/>
      <c r="BA49" s="367" t="s">
        <v>60</v>
      </c>
      <c r="BB49" s="367"/>
      <c r="BC49" s="367"/>
      <c r="BD49" s="493">
        <f ca="1">AY41*AY47*AY51</f>
        <v>3359070</v>
      </c>
      <c r="BE49" s="494"/>
      <c r="BF49" s="28"/>
      <c r="BG49" s="366" t="s">
        <v>44</v>
      </c>
      <c r="BH49" s="367"/>
      <c r="BI49" s="367"/>
      <c r="BJ49" s="497">
        <v>14355</v>
      </c>
      <c r="BK49" s="497"/>
      <c r="BL49" s="367" t="s">
        <v>60</v>
      </c>
      <c r="BM49" s="367"/>
      <c r="BN49" s="367"/>
      <c r="BO49" s="493">
        <f ca="1">BJ41*BJ47*BJ51</f>
        <v>3732300</v>
      </c>
      <c r="BP49" s="494"/>
      <c r="BQ49" s="18"/>
    </row>
    <row r="50" spans="1:69" ht="12" customHeight="1">
      <c r="A50" s="217"/>
      <c r="B50" s="201"/>
      <c r="C50" s="216"/>
      <c r="D50" s="220"/>
      <c r="L50" s="220"/>
      <c r="M50" s="217"/>
      <c r="N50" s="201"/>
      <c r="O50" s="216"/>
      <c r="P50" s="220"/>
      <c r="Q50" s="220"/>
      <c r="R50" s="220"/>
      <c r="S50" s="219"/>
      <c r="T50" s="201"/>
      <c r="U50" s="220"/>
      <c r="V50" s="214"/>
      <c r="W50" s="216"/>
      <c r="X50" s="220"/>
      <c r="Y50" s="215"/>
      <c r="Z50" s="201"/>
      <c r="AA50" s="216"/>
      <c r="AB50" s="201"/>
      <c r="AC50" s="221"/>
      <c r="AD50" s="221"/>
      <c r="AE50" s="221"/>
      <c r="AF50" s="221"/>
      <c r="AG50" s="221"/>
      <c r="AH50" s="221"/>
      <c r="AI50" s="221"/>
      <c r="AJ50" s="215"/>
      <c r="AK50" s="201"/>
      <c r="AL50" s="216"/>
      <c r="AM50" s="201"/>
      <c r="AN50" s="221"/>
      <c r="AO50" s="221"/>
      <c r="AP50" s="221"/>
      <c r="AQ50" s="221"/>
      <c r="AR50" s="221"/>
      <c r="AS50" s="221"/>
      <c r="AT50" s="221"/>
      <c r="AU50" s="16"/>
      <c r="AV50" s="366"/>
      <c r="AW50" s="367"/>
      <c r="AX50" s="367"/>
      <c r="AY50" s="497"/>
      <c r="AZ50" s="497"/>
      <c r="BA50" s="367"/>
      <c r="BB50" s="367"/>
      <c r="BC50" s="367"/>
      <c r="BD50" s="493"/>
      <c r="BE50" s="494"/>
      <c r="BF50" s="28"/>
      <c r="BG50" s="366"/>
      <c r="BH50" s="367"/>
      <c r="BI50" s="367"/>
      <c r="BJ50" s="497"/>
      <c r="BK50" s="497"/>
      <c r="BL50" s="367"/>
      <c r="BM50" s="367"/>
      <c r="BN50" s="367"/>
      <c r="BO50" s="493"/>
      <c r="BP50" s="494"/>
    </row>
    <row r="51" spans="1:69" ht="12" customHeight="1">
      <c r="A51" s="217"/>
      <c r="B51" s="201"/>
      <c r="C51" s="216"/>
      <c r="D51" s="220"/>
      <c r="E51" s="220"/>
      <c r="F51" s="220"/>
      <c r="G51" s="219"/>
      <c r="H51" s="201"/>
      <c r="I51" s="220"/>
      <c r="J51" s="214"/>
      <c r="K51" s="216"/>
      <c r="L51" s="220"/>
      <c r="M51" s="217"/>
      <c r="N51" s="201"/>
      <c r="O51" s="216"/>
      <c r="P51" s="220"/>
      <c r="Q51" s="220"/>
      <c r="R51" s="220"/>
      <c r="S51" s="219"/>
      <c r="T51" s="201"/>
      <c r="U51" s="220"/>
      <c r="V51" s="214"/>
      <c r="W51" s="216"/>
      <c r="X51" s="220"/>
      <c r="Y51" s="215"/>
      <c r="Z51" s="201"/>
      <c r="AA51" s="216"/>
      <c r="AB51" s="201"/>
      <c r="AC51" s="221"/>
      <c r="AD51" s="221"/>
      <c r="AE51" s="221"/>
      <c r="AF51" s="221"/>
      <c r="AG51" s="221"/>
      <c r="AH51" s="221"/>
      <c r="AI51" s="221"/>
      <c r="AJ51" s="215"/>
      <c r="AK51" s="201"/>
      <c r="AL51" s="216"/>
      <c r="AM51" s="201"/>
      <c r="AN51" s="222"/>
      <c r="AO51" s="222"/>
      <c r="AP51" s="222"/>
      <c r="AQ51" s="222"/>
      <c r="AR51" s="222"/>
      <c r="AS51" s="222"/>
      <c r="AT51" s="222"/>
      <c r="AU51" s="16"/>
      <c r="AV51" s="366" t="s">
        <v>45</v>
      </c>
      <c r="AW51" s="367"/>
      <c r="AX51" s="367"/>
      <c r="AY51" s="497">
        <f>AY25</f>
        <v>14355</v>
      </c>
      <c r="AZ51" s="497"/>
      <c r="BA51" s="367" t="s">
        <v>59</v>
      </c>
      <c r="BB51" s="367"/>
      <c r="BC51" s="367"/>
      <c r="BD51" s="499">
        <f ca="1">BD49-BD47</f>
        <v>517856.62500000047</v>
      </c>
      <c r="BE51" s="500"/>
      <c r="BF51" s="28"/>
      <c r="BG51" s="366" t="s">
        <v>45</v>
      </c>
      <c r="BH51" s="367"/>
      <c r="BI51" s="367"/>
      <c r="BJ51" s="497">
        <f>AY25</f>
        <v>14355</v>
      </c>
      <c r="BK51" s="497"/>
      <c r="BL51" s="367" t="s">
        <v>59</v>
      </c>
      <c r="BM51" s="367"/>
      <c r="BN51" s="367"/>
      <c r="BO51" s="499">
        <f ca="1">BO49-BO47</f>
        <v>891086.62500000047</v>
      </c>
      <c r="BP51" s="500"/>
    </row>
    <row r="52" spans="1:69" ht="12" customHeight="1" thickBot="1">
      <c r="A52" s="217"/>
      <c r="B52" s="201"/>
      <c r="C52" s="216"/>
      <c r="D52" s="220"/>
      <c r="E52" s="220"/>
      <c r="F52" s="220"/>
      <c r="G52" s="219"/>
      <c r="H52" s="201"/>
      <c r="I52" s="220"/>
      <c r="J52" s="214"/>
      <c r="K52" s="216"/>
      <c r="L52" s="220"/>
      <c r="M52" s="217"/>
      <c r="N52" s="201"/>
      <c r="O52" s="216"/>
      <c r="P52" s="220"/>
      <c r="Q52" s="220"/>
      <c r="R52" s="220"/>
      <c r="S52" s="219"/>
      <c r="T52" s="201"/>
      <c r="U52" s="220"/>
      <c r="V52" s="214"/>
      <c r="W52" s="216"/>
      <c r="X52" s="220"/>
      <c r="Y52" s="215"/>
      <c r="Z52" s="201"/>
      <c r="AA52" s="216"/>
      <c r="AB52" s="201"/>
      <c r="AC52" s="227"/>
      <c r="AD52" s="227"/>
      <c r="AE52" s="227"/>
      <c r="AF52" s="227"/>
      <c r="AG52" s="227"/>
      <c r="AH52" s="227"/>
      <c r="AI52" s="227"/>
      <c r="AJ52" s="215"/>
      <c r="AK52" s="201"/>
      <c r="AL52" s="216"/>
      <c r="AM52" s="201"/>
      <c r="AN52" s="222"/>
      <c r="AO52" s="222"/>
      <c r="AP52" s="222"/>
      <c r="AQ52" s="222"/>
      <c r="AR52" s="222"/>
      <c r="AS52" s="222"/>
      <c r="AT52" s="222"/>
      <c r="AU52" s="16"/>
      <c r="AV52" s="471"/>
      <c r="AW52" s="469"/>
      <c r="AX52" s="469"/>
      <c r="AY52" s="498"/>
      <c r="AZ52" s="498"/>
      <c r="BA52" s="469"/>
      <c r="BB52" s="469"/>
      <c r="BC52" s="469"/>
      <c r="BD52" s="501"/>
      <c r="BE52" s="502"/>
      <c r="BF52" s="28"/>
      <c r="BG52" s="471"/>
      <c r="BH52" s="469"/>
      <c r="BI52" s="469"/>
      <c r="BJ52" s="498"/>
      <c r="BK52" s="498"/>
      <c r="BL52" s="469"/>
      <c r="BM52" s="469"/>
      <c r="BN52" s="469"/>
      <c r="BO52" s="501"/>
      <c r="BP52" s="502"/>
    </row>
    <row r="53" spans="1:69" ht="12" customHeight="1">
      <c r="A53" s="36"/>
      <c r="B53" s="220"/>
      <c r="C53" s="220"/>
      <c r="D53" s="220"/>
      <c r="E53" s="220"/>
      <c r="F53" s="220"/>
      <c r="G53" s="220"/>
      <c r="H53" s="220"/>
      <c r="I53" s="220"/>
      <c r="J53" s="220"/>
      <c r="K53" s="220"/>
      <c r="L53" s="220"/>
      <c r="M53" s="220"/>
      <c r="N53" s="220"/>
      <c r="O53" s="220"/>
      <c r="P53" s="220"/>
      <c r="Q53" s="220"/>
      <c r="R53" s="220"/>
      <c r="S53" s="36"/>
      <c r="T53" s="36"/>
      <c r="U53" s="36"/>
      <c r="V53" s="36"/>
      <c r="W53" s="229"/>
      <c r="X53" s="201"/>
      <c r="Y53" s="230"/>
      <c r="Z53" s="34"/>
      <c r="AA53" s="34"/>
      <c r="AB53" s="34"/>
      <c r="AC53" s="34"/>
      <c r="AD53" s="34"/>
      <c r="AE53" s="34"/>
      <c r="AF53" s="34"/>
      <c r="AG53" s="34"/>
      <c r="AH53" s="229"/>
      <c r="AI53" s="201"/>
      <c r="AJ53" s="230"/>
      <c r="AK53" s="34"/>
      <c r="AL53" s="34"/>
      <c r="AM53" s="34"/>
      <c r="AN53" s="34"/>
      <c r="AO53" s="34"/>
      <c r="AP53" s="34"/>
      <c r="AQ53" s="34"/>
      <c r="AR53" s="34"/>
      <c r="AS53" s="34"/>
      <c r="AT53" s="34"/>
      <c r="AU53" s="34"/>
      <c r="AV53" s="82"/>
      <c r="AW53" s="82"/>
      <c r="AX53" s="29"/>
      <c r="AY53" s="30"/>
      <c r="AZ53" s="30"/>
      <c r="BA53" s="24"/>
      <c r="BB53" s="24"/>
      <c r="BC53" s="24"/>
      <c r="BD53" s="28"/>
      <c r="BE53" s="28"/>
      <c r="BF53" s="39"/>
    </row>
    <row r="54" spans="1:69" ht="12" customHeight="1">
      <c r="A54" s="36"/>
      <c r="B54" s="37"/>
      <c r="C54" s="37"/>
      <c r="E54" s="37"/>
      <c r="F54" s="37"/>
      <c r="G54" s="37"/>
      <c r="H54" s="37"/>
      <c r="I54" s="37"/>
      <c r="J54" s="37"/>
      <c r="K54" s="37"/>
      <c r="L54" s="37"/>
      <c r="M54" s="37"/>
      <c r="N54" s="37"/>
      <c r="O54" s="37"/>
      <c r="P54" s="37"/>
      <c r="Q54" s="37"/>
      <c r="R54" s="37"/>
      <c r="S54" s="38"/>
      <c r="T54" s="38"/>
      <c r="U54" s="38"/>
      <c r="V54" s="38"/>
      <c r="W54" s="38"/>
      <c r="X54" s="38"/>
      <c r="Y54" s="3"/>
      <c r="Z54" s="8"/>
      <c r="AA54" s="9"/>
      <c r="AB54" s="10"/>
      <c r="AC54" s="10"/>
      <c r="AD54" s="10"/>
      <c r="AE54" s="10"/>
      <c r="AF54" s="10"/>
      <c r="AG54" s="10"/>
      <c r="AH54" s="10"/>
      <c r="AI54" s="10"/>
      <c r="AJ54" s="3"/>
      <c r="AK54" s="8"/>
      <c r="AL54" s="9"/>
      <c r="AM54" s="10"/>
      <c r="AN54" s="10"/>
      <c r="AO54" s="10"/>
      <c r="AP54" s="10"/>
      <c r="AQ54" s="10"/>
      <c r="AR54" s="10"/>
      <c r="AS54" s="10"/>
      <c r="AT54" s="10"/>
      <c r="AU54" s="34"/>
      <c r="AV54" s="34"/>
      <c r="AW54" s="39"/>
      <c r="AX54" s="40"/>
      <c r="AY54" s="40"/>
      <c r="AZ54" s="30"/>
      <c r="BA54" s="24"/>
      <c r="BB54" s="24"/>
      <c r="BC54" s="24"/>
      <c r="BD54" s="28"/>
      <c r="BE54" s="28"/>
      <c r="BF54" s="39"/>
    </row>
    <row r="55" spans="1:69" ht="12" customHeight="1">
      <c r="A55" s="36"/>
      <c r="B55" s="37"/>
      <c r="C55" s="37"/>
      <c r="D55" s="37"/>
      <c r="E55" s="37"/>
      <c r="F55" s="37"/>
      <c r="G55" s="37"/>
      <c r="H55" s="37"/>
      <c r="I55" s="37"/>
      <c r="J55" s="37"/>
      <c r="K55" s="37"/>
      <c r="L55" s="37"/>
      <c r="M55" s="37"/>
      <c r="N55" s="37"/>
      <c r="O55" s="37"/>
      <c r="P55" s="37"/>
      <c r="Q55" s="37"/>
      <c r="R55" s="37"/>
      <c r="S55" s="38"/>
      <c r="T55" s="38"/>
      <c r="U55" s="38"/>
      <c r="V55" s="38"/>
      <c r="W55" s="38"/>
      <c r="X55" s="38"/>
      <c r="Y55" s="3"/>
      <c r="Z55" s="8"/>
      <c r="AA55" s="9"/>
      <c r="AB55" s="10"/>
      <c r="AC55" s="10"/>
      <c r="AD55" s="10"/>
      <c r="AE55" s="10"/>
      <c r="AF55" s="10"/>
      <c r="AG55" s="10"/>
      <c r="AH55" s="10"/>
      <c r="AI55" s="10"/>
      <c r="AJ55" s="3"/>
      <c r="AK55" s="8"/>
      <c r="AL55" s="9"/>
      <c r="AM55" s="10"/>
      <c r="AN55" s="10"/>
      <c r="AO55" s="10"/>
      <c r="AP55" s="10"/>
      <c r="AQ55" s="10"/>
      <c r="AR55" s="10"/>
      <c r="AS55" s="10"/>
      <c r="AT55" s="10"/>
      <c r="AU55" s="34"/>
      <c r="AV55" s="34"/>
      <c r="AW55" s="39"/>
      <c r="AX55" s="40"/>
      <c r="AY55" s="40"/>
      <c r="AZ55" s="30"/>
      <c r="BA55" s="24"/>
      <c r="BB55" s="24"/>
      <c r="BC55" s="24"/>
      <c r="BD55" s="28"/>
      <c r="BE55" s="28"/>
      <c r="BF55" s="39"/>
    </row>
    <row r="56" spans="1:69" ht="12" customHeight="1">
      <c r="A56" s="36"/>
      <c r="B56" s="37"/>
      <c r="C56" s="37"/>
      <c r="D56" s="37"/>
      <c r="E56" s="37"/>
      <c r="F56" s="37"/>
      <c r="G56" s="37"/>
      <c r="H56" s="37"/>
      <c r="I56" s="37"/>
      <c r="J56" s="37"/>
      <c r="K56" s="37"/>
      <c r="L56" s="37"/>
      <c r="M56" s="37"/>
      <c r="N56" s="37"/>
      <c r="O56" s="37"/>
      <c r="P56" s="37"/>
      <c r="Q56" s="37"/>
      <c r="R56" s="37"/>
      <c r="S56" s="38"/>
      <c r="T56" s="38"/>
      <c r="U56" s="38"/>
      <c r="V56" s="38"/>
      <c r="W56" s="38"/>
      <c r="X56" s="38"/>
      <c r="Y56" s="3"/>
      <c r="Z56" s="8"/>
      <c r="AA56" s="9"/>
      <c r="AB56" s="10"/>
      <c r="AC56" s="10"/>
      <c r="AD56" s="10"/>
      <c r="AE56" s="10"/>
      <c r="AF56" s="10"/>
      <c r="AG56" s="10"/>
      <c r="AH56" s="10"/>
      <c r="AI56" s="10"/>
      <c r="AJ56" s="3"/>
      <c r="AK56" s="8"/>
      <c r="AL56" s="9"/>
      <c r="AM56" s="10"/>
      <c r="AN56" s="10"/>
      <c r="AO56" s="10"/>
      <c r="AP56" s="10"/>
      <c r="AQ56" s="10"/>
      <c r="AR56" s="10"/>
      <c r="AS56" s="10"/>
      <c r="AT56" s="10"/>
      <c r="AU56" s="34"/>
      <c r="AV56" s="34"/>
      <c r="AW56" s="39"/>
      <c r="AX56" s="40"/>
      <c r="AY56" s="40"/>
      <c r="AZ56" s="30"/>
      <c r="BA56" s="24"/>
      <c r="BB56" s="24"/>
      <c r="BC56" s="24"/>
      <c r="BD56" s="28"/>
      <c r="BE56" s="28"/>
      <c r="BF56" s="39"/>
    </row>
    <row r="57" spans="1:69" ht="12" customHeight="1">
      <c r="A57" s="36"/>
      <c r="B57" s="37"/>
      <c r="C57" s="37"/>
      <c r="D57" s="37"/>
      <c r="E57" s="37"/>
      <c r="F57" s="37"/>
      <c r="G57" s="37"/>
      <c r="H57" s="37"/>
      <c r="I57" s="37"/>
      <c r="J57" s="37"/>
      <c r="K57" s="37"/>
      <c r="L57" s="37"/>
      <c r="M57" s="37"/>
      <c r="N57" s="37"/>
      <c r="O57" s="37"/>
      <c r="P57" s="37"/>
      <c r="Q57" s="37"/>
      <c r="R57" s="37"/>
      <c r="S57" s="38"/>
      <c r="T57" s="38"/>
      <c r="U57" s="38"/>
      <c r="V57" s="38"/>
      <c r="W57" s="38"/>
      <c r="X57" s="38"/>
      <c r="Y57" s="3"/>
      <c r="Z57" s="8"/>
      <c r="AA57" s="9"/>
      <c r="AB57" s="10"/>
      <c r="AC57" s="10"/>
      <c r="AD57" s="10"/>
      <c r="AE57" s="10"/>
      <c r="AF57" s="10"/>
      <c r="AG57" s="10"/>
      <c r="AH57" s="10"/>
      <c r="AI57" s="10"/>
      <c r="AJ57" s="3"/>
      <c r="AK57" s="8"/>
      <c r="AL57" s="9"/>
      <c r="AM57" s="10"/>
      <c r="AN57" s="10"/>
      <c r="AO57" s="10"/>
      <c r="AP57" s="10"/>
      <c r="AQ57" s="10"/>
      <c r="AR57" s="10"/>
      <c r="AS57" s="10"/>
      <c r="AT57" s="10"/>
      <c r="AU57" s="39"/>
      <c r="AV57" s="34"/>
      <c r="AW57" s="39"/>
      <c r="AX57" s="40"/>
      <c r="AY57" s="40"/>
      <c r="AZ57" s="30"/>
      <c r="BA57" s="24"/>
      <c r="BB57" s="24"/>
      <c r="BC57" s="24"/>
      <c r="BD57" s="28"/>
      <c r="BE57" s="28"/>
      <c r="BF57" s="39"/>
    </row>
    <row r="58" spans="1:69" ht="12" customHeight="1">
      <c r="A58" s="36"/>
      <c r="B58" s="37"/>
      <c r="C58" s="37"/>
      <c r="D58" s="37"/>
      <c r="E58" s="37"/>
      <c r="F58" s="37"/>
      <c r="G58" s="37"/>
      <c r="H58" s="37"/>
      <c r="I58" s="37"/>
      <c r="J58" s="37"/>
      <c r="K58" s="37"/>
      <c r="L58" s="37"/>
      <c r="M58" s="37"/>
      <c r="N58" s="37"/>
      <c r="O58" s="37"/>
      <c r="P58" s="37"/>
      <c r="Q58" s="37"/>
      <c r="R58" s="37"/>
      <c r="S58" s="38"/>
      <c r="T58" s="38"/>
      <c r="U58" s="38"/>
      <c r="V58" s="38"/>
      <c r="W58" s="38"/>
      <c r="X58" s="38"/>
      <c r="Y58" s="3"/>
      <c r="Z58" s="8"/>
      <c r="AA58" s="9"/>
      <c r="AB58" s="10"/>
      <c r="AC58" s="10"/>
      <c r="AD58" s="10"/>
      <c r="AE58" s="10"/>
      <c r="AF58" s="10"/>
      <c r="AG58" s="10"/>
      <c r="AH58" s="10"/>
      <c r="AI58" s="10"/>
      <c r="AJ58" s="3"/>
      <c r="AK58" s="8"/>
      <c r="AL58" s="9"/>
      <c r="AM58" s="10"/>
      <c r="AN58" s="10"/>
      <c r="AO58" s="10"/>
      <c r="AP58" s="10"/>
      <c r="AQ58" s="10"/>
      <c r="AR58" s="10"/>
      <c r="AS58" s="10"/>
      <c r="AT58" s="10"/>
      <c r="AU58" s="34"/>
      <c r="AV58" s="34"/>
      <c r="AW58" s="39"/>
      <c r="AX58" s="40"/>
      <c r="AY58" s="40"/>
      <c r="AZ58" s="30"/>
      <c r="BA58" s="24"/>
      <c r="BB58" s="24"/>
      <c r="BC58" s="24"/>
      <c r="BD58" s="28"/>
      <c r="BE58" s="28"/>
      <c r="BF58" s="39"/>
    </row>
    <row r="59" spans="1:69" ht="12" customHeight="1">
      <c r="A59" s="36"/>
      <c r="B59" s="37"/>
      <c r="C59" s="37"/>
      <c r="D59" s="37"/>
      <c r="E59" s="37"/>
      <c r="F59" s="37"/>
      <c r="G59" s="37"/>
      <c r="H59" s="37"/>
      <c r="I59" s="37"/>
      <c r="J59" s="37"/>
      <c r="K59" s="37"/>
      <c r="L59" s="37"/>
      <c r="M59" s="37"/>
      <c r="N59" s="37"/>
      <c r="O59" s="37"/>
      <c r="P59" s="37"/>
      <c r="Q59" s="37"/>
      <c r="R59" s="37"/>
      <c r="S59" s="38"/>
      <c r="T59" s="38"/>
      <c r="U59" s="38"/>
      <c r="V59" s="38"/>
      <c r="W59" s="38"/>
      <c r="X59" s="38"/>
      <c r="Y59" s="3"/>
      <c r="Z59" s="8"/>
      <c r="AA59" s="9"/>
      <c r="AB59" s="10"/>
      <c r="AC59" s="10"/>
      <c r="AD59" s="10"/>
      <c r="AE59" s="10"/>
      <c r="AF59" s="10"/>
      <c r="AG59" s="10"/>
      <c r="AH59" s="10"/>
      <c r="AI59" s="10"/>
      <c r="AJ59" s="3"/>
      <c r="AK59" s="8"/>
      <c r="AL59" s="9"/>
      <c r="AM59" s="10"/>
      <c r="AN59" s="10"/>
      <c r="AO59" s="10"/>
      <c r="AP59" s="10"/>
      <c r="AQ59" s="10"/>
      <c r="AR59" s="10"/>
      <c r="AS59" s="10"/>
      <c r="AT59" s="10"/>
      <c r="AU59" s="34"/>
      <c r="AV59" s="34"/>
      <c r="AW59" s="39"/>
      <c r="AX59" s="40"/>
      <c r="AY59" s="40"/>
      <c r="AZ59" s="30"/>
      <c r="BA59" s="24"/>
      <c r="BB59" s="24"/>
      <c r="BC59" s="24"/>
      <c r="BD59" s="28"/>
      <c r="BE59" s="28"/>
      <c r="BF59" s="39"/>
    </row>
    <row r="60" spans="1:69" ht="12" customHeight="1">
      <c r="A60" s="36"/>
      <c r="B60" s="37"/>
      <c r="C60" s="37"/>
      <c r="D60" s="37"/>
      <c r="E60" s="37"/>
      <c r="F60" s="37"/>
      <c r="G60" s="37"/>
      <c r="H60" s="37"/>
      <c r="I60" s="37"/>
      <c r="J60" s="37"/>
      <c r="K60" s="37"/>
      <c r="L60" s="37"/>
      <c r="M60" s="37"/>
      <c r="N60" s="37"/>
      <c r="O60" s="37"/>
      <c r="P60" s="37"/>
      <c r="Q60" s="37"/>
      <c r="R60" s="37"/>
      <c r="S60" s="38"/>
      <c r="T60" s="38"/>
      <c r="U60" s="38"/>
      <c r="V60" s="38"/>
      <c r="W60" s="38"/>
      <c r="X60" s="38"/>
      <c r="Y60" s="3"/>
      <c r="Z60" s="8"/>
      <c r="AA60" s="9"/>
      <c r="AB60" s="10"/>
      <c r="AC60" s="10"/>
      <c r="AD60" s="10"/>
      <c r="AE60" s="10"/>
      <c r="AF60" s="10"/>
      <c r="AG60" s="10"/>
      <c r="AH60" s="10"/>
      <c r="AI60" s="10"/>
      <c r="AJ60" s="3"/>
      <c r="AK60" s="8"/>
      <c r="AL60" s="9"/>
      <c r="AM60" s="10"/>
      <c r="AN60" s="10"/>
      <c r="AO60" s="10"/>
      <c r="AP60" s="10"/>
      <c r="AQ60" s="10"/>
      <c r="AR60" s="10"/>
      <c r="AS60" s="10"/>
      <c r="AT60" s="10"/>
      <c r="AU60" s="34"/>
      <c r="AV60" s="34"/>
      <c r="AW60" s="39"/>
      <c r="AX60" s="40"/>
      <c r="AY60" s="40"/>
      <c r="AZ60" s="30"/>
      <c r="BA60" s="24"/>
      <c r="BB60" s="24"/>
      <c r="BC60" s="24"/>
      <c r="BD60" s="28"/>
      <c r="BE60" s="28"/>
      <c r="BF60" s="39"/>
    </row>
    <row r="61" spans="1:69" ht="12" customHeight="1">
      <c r="A61" s="36"/>
      <c r="B61" s="37"/>
      <c r="C61" s="37"/>
      <c r="D61" s="37"/>
      <c r="E61" s="37"/>
      <c r="F61" s="37"/>
      <c r="G61" s="37"/>
      <c r="H61" s="37"/>
      <c r="I61" s="37"/>
      <c r="J61" s="37"/>
      <c r="K61" s="37"/>
      <c r="L61" s="37"/>
      <c r="M61" s="37"/>
      <c r="N61" s="37"/>
      <c r="O61" s="37"/>
      <c r="P61" s="37"/>
      <c r="Q61" s="37"/>
      <c r="R61" s="37"/>
      <c r="S61" s="38"/>
      <c r="T61" s="38"/>
      <c r="U61" s="38"/>
      <c r="V61" s="38"/>
      <c r="W61" s="38"/>
      <c r="X61" s="38"/>
      <c r="Y61" s="3"/>
      <c r="Z61" s="8"/>
      <c r="AA61" s="9"/>
      <c r="AB61" s="10"/>
      <c r="AC61" s="10"/>
      <c r="AD61" s="10"/>
      <c r="AE61" s="10"/>
      <c r="AF61" s="10"/>
      <c r="AG61" s="10"/>
      <c r="AH61" s="10"/>
      <c r="AI61" s="10"/>
      <c r="AJ61" s="3"/>
      <c r="AK61" s="8"/>
      <c r="AL61" s="9"/>
      <c r="AM61" s="10"/>
      <c r="AN61" s="10"/>
      <c r="AO61" s="10"/>
      <c r="AP61" s="10"/>
      <c r="AQ61" s="10"/>
      <c r="AR61" s="10"/>
      <c r="AS61" s="10"/>
      <c r="AT61" s="10"/>
      <c r="AU61" s="34"/>
      <c r="AV61" s="34"/>
      <c r="AW61" s="39"/>
      <c r="AX61" s="40"/>
      <c r="AY61" s="40"/>
      <c r="AZ61" s="30"/>
      <c r="BA61" s="24"/>
      <c r="BB61" s="24"/>
      <c r="BC61" s="24"/>
      <c r="BD61" s="28"/>
      <c r="BE61" s="28"/>
      <c r="BF61" s="39"/>
    </row>
    <row r="62" spans="1:69" ht="12" customHeight="1">
      <c r="A62" s="36"/>
      <c r="B62" s="37"/>
      <c r="C62" s="37"/>
      <c r="D62" s="37"/>
      <c r="E62" s="37"/>
      <c r="F62" s="37"/>
      <c r="G62" s="37"/>
      <c r="H62" s="37"/>
      <c r="I62" s="37"/>
      <c r="J62" s="37"/>
      <c r="K62" s="37"/>
      <c r="L62" s="37"/>
      <c r="M62" s="37"/>
      <c r="N62" s="37"/>
      <c r="O62" s="37"/>
      <c r="P62" s="37"/>
      <c r="Q62" s="37"/>
      <c r="R62" s="37"/>
      <c r="S62" s="38"/>
      <c r="T62" s="38"/>
      <c r="U62" s="38"/>
      <c r="V62" s="38"/>
      <c r="W62" s="38"/>
      <c r="X62" s="38"/>
      <c r="Y62" s="3"/>
      <c r="Z62" s="8"/>
      <c r="AA62" s="9"/>
      <c r="AB62" s="10"/>
      <c r="AC62" s="10"/>
      <c r="AD62" s="10"/>
      <c r="AE62" s="10"/>
      <c r="AF62" s="10"/>
      <c r="AG62" s="10"/>
      <c r="AH62" s="10"/>
      <c r="AI62" s="10"/>
      <c r="AJ62" s="3"/>
      <c r="AK62" s="8"/>
      <c r="AL62" s="9"/>
      <c r="AM62" s="10"/>
      <c r="AN62" s="10"/>
      <c r="AO62" s="10"/>
      <c r="AP62" s="10"/>
      <c r="AQ62" s="10"/>
      <c r="AR62" s="10"/>
      <c r="AS62" s="10"/>
      <c r="AT62" s="10"/>
      <c r="AU62" s="34"/>
      <c r="AV62" s="34"/>
      <c r="AW62" s="39"/>
      <c r="AX62" s="40"/>
      <c r="AY62" s="40"/>
      <c r="AZ62" s="30"/>
      <c r="BA62" s="24"/>
      <c r="BB62" s="24"/>
      <c r="BC62" s="24"/>
      <c r="BD62" s="28"/>
      <c r="BE62" s="28"/>
      <c r="BF62" s="39"/>
    </row>
    <row r="63" spans="1:69" ht="12" customHeight="1">
      <c r="A63" s="36"/>
      <c r="B63" s="37"/>
      <c r="C63" s="37"/>
      <c r="D63" s="37"/>
      <c r="E63" s="37"/>
      <c r="F63" s="37"/>
      <c r="G63" s="37"/>
      <c r="H63" s="37"/>
      <c r="I63" s="37"/>
      <c r="J63" s="37"/>
      <c r="K63" s="37"/>
      <c r="L63" s="37"/>
      <c r="M63" s="37"/>
      <c r="N63" s="37"/>
      <c r="O63" s="37"/>
      <c r="P63" s="37"/>
      <c r="Q63" s="37"/>
      <c r="R63" s="37"/>
      <c r="S63" s="38"/>
      <c r="T63" s="38"/>
      <c r="U63" s="38"/>
      <c r="V63" s="38"/>
      <c r="W63" s="38"/>
      <c r="X63" s="38"/>
      <c r="Y63" s="3"/>
      <c r="Z63" s="8"/>
      <c r="AA63" s="9"/>
      <c r="AB63" s="10"/>
      <c r="AC63" s="10"/>
      <c r="AD63" s="10"/>
      <c r="AE63" s="10"/>
      <c r="AF63" s="10"/>
      <c r="AG63" s="10"/>
      <c r="AH63" s="10"/>
      <c r="AI63" s="10"/>
      <c r="AJ63" s="3"/>
      <c r="AK63" s="8"/>
      <c r="AL63" s="9"/>
      <c r="AM63" s="10"/>
      <c r="AN63" s="10"/>
      <c r="AO63" s="10"/>
      <c r="AP63" s="10"/>
      <c r="AQ63" s="10"/>
      <c r="AR63" s="10"/>
      <c r="AS63" s="10"/>
      <c r="AT63" s="10"/>
      <c r="AU63" s="34"/>
      <c r="AV63" s="34"/>
      <c r="AW63" s="39"/>
      <c r="AX63" s="40"/>
      <c r="AY63" s="40"/>
      <c r="AZ63" s="30"/>
      <c r="BA63" s="24"/>
      <c r="BB63" s="24"/>
      <c r="BC63" s="24"/>
      <c r="BD63" s="28"/>
      <c r="BE63" s="28"/>
      <c r="BF63" s="39"/>
    </row>
    <row r="64" spans="1:69" ht="12" customHeight="1">
      <c r="A64" s="36"/>
      <c r="B64" s="37"/>
      <c r="C64" s="37"/>
      <c r="D64" s="37"/>
      <c r="E64" s="37"/>
      <c r="F64" s="37"/>
      <c r="G64" s="37"/>
      <c r="H64" s="37"/>
      <c r="I64" s="37"/>
      <c r="J64" s="37"/>
      <c r="K64" s="37"/>
      <c r="L64" s="37"/>
      <c r="M64" s="37"/>
      <c r="N64" s="37"/>
      <c r="O64" s="37"/>
      <c r="P64" s="37"/>
      <c r="Q64" s="37"/>
      <c r="R64" s="37"/>
      <c r="S64" s="38"/>
      <c r="T64" s="38"/>
      <c r="U64" s="38"/>
      <c r="V64" s="38"/>
      <c r="W64" s="38"/>
      <c r="X64" s="38"/>
      <c r="Y64" s="3"/>
      <c r="Z64" s="8"/>
      <c r="AA64" s="9"/>
      <c r="AB64" s="10"/>
      <c r="AC64" s="10"/>
      <c r="AD64" s="10"/>
      <c r="AE64" s="10"/>
      <c r="AF64" s="10"/>
      <c r="AG64" s="10"/>
      <c r="AH64" s="10"/>
      <c r="AI64" s="10"/>
      <c r="AJ64" s="3"/>
      <c r="AK64" s="8"/>
      <c r="AL64" s="9"/>
      <c r="AM64" s="10"/>
      <c r="AN64" s="10"/>
      <c r="AO64" s="10"/>
      <c r="AP64" s="10"/>
      <c r="AQ64" s="10"/>
      <c r="AR64" s="10"/>
      <c r="AS64" s="10"/>
      <c r="AT64" s="10"/>
      <c r="AU64" s="34"/>
      <c r="AV64" s="34"/>
      <c r="AW64" s="39"/>
      <c r="AX64" s="40"/>
      <c r="AY64" s="40"/>
      <c r="AZ64" s="30"/>
      <c r="BA64" s="24"/>
      <c r="BB64" s="24"/>
      <c r="BC64" s="24"/>
      <c r="BD64" s="28"/>
      <c r="BE64" s="28"/>
      <c r="BF64" s="39"/>
    </row>
    <row r="65" spans="1:58" ht="12" customHeight="1">
      <c r="A65" s="36"/>
      <c r="B65" s="37"/>
      <c r="C65" s="37"/>
      <c r="D65" s="37"/>
      <c r="E65" s="37"/>
      <c r="F65" s="37"/>
      <c r="G65" s="37"/>
      <c r="H65" s="37"/>
      <c r="I65" s="37"/>
      <c r="J65" s="37"/>
      <c r="K65" s="37"/>
      <c r="L65" s="37"/>
      <c r="M65" s="37"/>
      <c r="N65" s="37"/>
      <c r="O65" s="37"/>
      <c r="P65" s="37"/>
      <c r="Q65" s="37"/>
      <c r="R65" s="37"/>
      <c r="S65" s="38"/>
      <c r="T65" s="38"/>
      <c r="U65" s="38"/>
      <c r="V65" s="38"/>
      <c r="W65" s="38"/>
      <c r="X65" s="38"/>
      <c r="Y65" s="3"/>
      <c r="Z65" s="8"/>
      <c r="AA65" s="9"/>
      <c r="AB65" s="10"/>
      <c r="AC65" s="10"/>
      <c r="AD65" s="10"/>
      <c r="AE65" s="10"/>
      <c r="AF65" s="10"/>
      <c r="AG65" s="10"/>
      <c r="AH65" s="10"/>
      <c r="AI65" s="10"/>
      <c r="AJ65" s="3"/>
      <c r="AK65" s="8"/>
      <c r="AL65" s="9"/>
      <c r="AM65" s="10"/>
      <c r="AN65" s="10"/>
      <c r="AO65" s="10"/>
      <c r="AP65" s="10"/>
      <c r="AQ65" s="10"/>
      <c r="AR65" s="10"/>
      <c r="AS65" s="10"/>
      <c r="AT65" s="10"/>
      <c r="AU65" s="34"/>
      <c r="AV65" s="34"/>
      <c r="AW65" s="39"/>
      <c r="AX65" s="40"/>
      <c r="AY65" s="40"/>
      <c r="AZ65" s="30"/>
      <c r="BA65" s="24"/>
      <c r="BB65" s="24"/>
      <c r="BC65" s="24"/>
      <c r="BD65" s="28"/>
      <c r="BE65" s="28"/>
      <c r="BF65" s="39"/>
    </row>
    <row r="66" spans="1:58" ht="12" customHeight="1">
      <c r="A66" s="36"/>
      <c r="B66" s="37"/>
      <c r="C66" s="37"/>
      <c r="D66" s="37"/>
      <c r="E66" s="37"/>
      <c r="F66" s="37"/>
      <c r="G66" s="37"/>
      <c r="H66" s="37"/>
      <c r="I66" s="37"/>
      <c r="J66" s="37"/>
      <c r="K66" s="37"/>
      <c r="L66" s="37"/>
      <c r="M66" s="37"/>
      <c r="N66" s="37"/>
      <c r="O66" s="37"/>
      <c r="P66" s="37"/>
      <c r="Q66" s="37"/>
      <c r="R66" s="37"/>
      <c r="S66" s="38"/>
      <c r="T66" s="38"/>
      <c r="U66" s="38"/>
      <c r="V66" s="38"/>
      <c r="W66" s="38"/>
      <c r="X66" s="38"/>
      <c r="Y66" s="3"/>
      <c r="Z66" s="8"/>
      <c r="AA66" s="9"/>
      <c r="AB66" s="10"/>
      <c r="AC66" s="10"/>
      <c r="AD66" s="10"/>
      <c r="AE66" s="10"/>
      <c r="AF66" s="10"/>
      <c r="AG66" s="10"/>
      <c r="AH66" s="10"/>
      <c r="AI66" s="10"/>
      <c r="AJ66" s="3"/>
      <c r="AK66" s="8"/>
      <c r="AL66" s="9"/>
      <c r="AM66" s="10"/>
      <c r="AN66" s="10"/>
      <c r="AO66" s="10"/>
      <c r="AP66" s="10"/>
      <c r="AQ66" s="10"/>
      <c r="AR66" s="10"/>
      <c r="AS66" s="10"/>
      <c r="AT66" s="10"/>
      <c r="AU66" s="34"/>
      <c r="AV66" s="34"/>
      <c r="AW66" s="39"/>
      <c r="AX66" s="40"/>
      <c r="AY66" s="40"/>
      <c r="AZ66" s="30"/>
      <c r="BA66" s="24"/>
      <c r="BB66" s="24"/>
      <c r="BC66" s="24"/>
      <c r="BD66" s="28"/>
      <c r="BE66" s="28"/>
      <c r="BF66" s="39"/>
    </row>
    <row r="67" spans="1:58" ht="12" customHeight="1">
      <c r="A67" s="36"/>
      <c r="B67" s="37"/>
      <c r="C67" s="37"/>
      <c r="D67" s="37"/>
      <c r="E67" s="37"/>
      <c r="F67" s="37"/>
      <c r="G67" s="37"/>
      <c r="H67" s="37"/>
      <c r="I67" s="37"/>
      <c r="J67" s="37"/>
      <c r="K67" s="37"/>
      <c r="L67" s="37"/>
      <c r="M67" s="37"/>
      <c r="N67" s="37"/>
      <c r="O67" s="37"/>
      <c r="P67" s="37"/>
      <c r="Q67" s="37"/>
      <c r="R67" s="37"/>
      <c r="S67" s="38"/>
      <c r="T67" s="38"/>
      <c r="U67" s="38"/>
      <c r="V67" s="38"/>
      <c r="W67" s="38"/>
      <c r="X67" s="38"/>
      <c r="Y67" s="3"/>
      <c r="Z67" s="8"/>
      <c r="AA67" s="9"/>
      <c r="AB67" s="10"/>
      <c r="AC67" s="10"/>
      <c r="AD67" s="10"/>
      <c r="AE67" s="10"/>
      <c r="AF67" s="10"/>
      <c r="AG67" s="10"/>
      <c r="AH67" s="10"/>
      <c r="AI67" s="10"/>
      <c r="AJ67" s="3"/>
      <c r="AK67" s="8"/>
      <c r="AL67" s="9"/>
      <c r="AM67" s="10"/>
      <c r="AN67" s="10"/>
      <c r="AO67" s="10"/>
      <c r="AP67" s="10"/>
      <c r="AQ67" s="10"/>
      <c r="AR67" s="10"/>
      <c r="AS67" s="10"/>
      <c r="AT67" s="10"/>
      <c r="AU67" s="34"/>
      <c r="AV67" s="34"/>
      <c r="AW67" s="39"/>
      <c r="AX67" s="40"/>
      <c r="AY67" s="40"/>
      <c r="AZ67" s="30"/>
      <c r="BA67" s="24"/>
      <c r="BB67" s="24"/>
      <c r="BC67" s="24"/>
      <c r="BD67" s="28"/>
      <c r="BE67" s="28"/>
      <c r="BF67" s="39"/>
    </row>
    <row r="68" spans="1:58" ht="12" customHeight="1">
      <c r="A68" s="36"/>
      <c r="B68" s="37"/>
      <c r="C68" s="37"/>
      <c r="D68" s="37"/>
      <c r="E68" s="37"/>
      <c r="F68" s="37"/>
      <c r="G68" s="37"/>
      <c r="H68" s="37"/>
      <c r="I68" s="37"/>
      <c r="J68" s="37"/>
      <c r="K68" s="37"/>
      <c r="L68" s="37"/>
      <c r="M68" s="37"/>
      <c r="N68" s="37"/>
      <c r="O68" s="37"/>
      <c r="P68" s="37"/>
      <c r="Q68" s="37"/>
      <c r="R68" s="37"/>
      <c r="S68" s="38"/>
      <c r="T68" s="38"/>
      <c r="U68" s="38"/>
      <c r="V68" s="38"/>
      <c r="W68" s="38"/>
      <c r="X68" s="38"/>
      <c r="Y68" s="3"/>
      <c r="Z68" s="8"/>
      <c r="AA68" s="9"/>
      <c r="AB68" s="10"/>
      <c r="AC68" s="10"/>
      <c r="AD68" s="10"/>
      <c r="AE68" s="10"/>
      <c r="AF68" s="10"/>
      <c r="AG68" s="10"/>
      <c r="AH68" s="10"/>
      <c r="AI68" s="10"/>
      <c r="AJ68" s="3"/>
      <c r="AK68" s="8"/>
      <c r="AL68" s="9"/>
      <c r="AM68" s="10"/>
      <c r="AN68" s="10"/>
      <c r="AO68" s="10"/>
      <c r="AP68" s="10"/>
      <c r="AQ68" s="10"/>
      <c r="AR68" s="10"/>
      <c r="AS68" s="10"/>
      <c r="AT68" s="10"/>
      <c r="AU68" s="34"/>
      <c r="AV68" s="34"/>
      <c r="AW68" s="39"/>
      <c r="AX68" s="40"/>
      <c r="AY68" s="40"/>
      <c r="AZ68" s="30"/>
      <c r="BA68" s="24"/>
      <c r="BB68" s="24"/>
      <c r="BC68" s="24"/>
      <c r="BD68" s="28"/>
      <c r="BE68" s="28"/>
      <c r="BF68" s="39"/>
    </row>
    <row r="69" spans="1:58" ht="12" customHeight="1">
      <c r="A69" s="36"/>
      <c r="B69" s="37"/>
      <c r="C69" s="37"/>
      <c r="D69" s="37"/>
      <c r="E69" s="37"/>
      <c r="F69" s="37"/>
      <c r="G69" s="37"/>
      <c r="H69" s="37"/>
      <c r="I69" s="37"/>
      <c r="J69" s="37"/>
      <c r="K69" s="37"/>
      <c r="L69" s="37"/>
      <c r="M69" s="37"/>
      <c r="N69" s="37"/>
      <c r="O69" s="37"/>
      <c r="P69" s="37"/>
      <c r="Q69" s="37"/>
      <c r="R69" s="37"/>
      <c r="S69" s="38"/>
      <c r="T69" s="38"/>
      <c r="U69" s="38"/>
      <c r="V69" s="38"/>
      <c r="W69" s="38"/>
      <c r="X69" s="38"/>
      <c r="Y69" s="3"/>
      <c r="Z69" s="8"/>
      <c r="AA69" s="9"/>
      <c r="AB69" s="10"/>
      <c r="AC69" s="10"/>
      <c r="AD69" s="10"/>
      <c r="AE69" s="10"/>
      <c r="AF69" s="10"/>
      <c r="AG69" s="10"/>
      <c r="AH69" s="10"/>
      <c r="AI69" s="10"/>
      <c r="AJ69" s="3"/>
      <c r="AK69" s="8"/>
      <c r="AL69" s="9"/>
      <c r="AM69" s="10"/>
      <c r="AN69" s="10"/>
      <c r="AO69" s="10"/>
      <c r="AP69" s="10"/>
      <c r="AQ69" s="10"/>
      <c r="AR69" s="10"/>
      <c r="AS69" s="10"/>
      <c r="AT69" s="10"/>
      <c r="AU69" s="34"/>
      <c r="AV69" s="34"/>
      <c r="AW69" s="39"/>
      <c r="AX69" s="40"/>
      <c r="AY69" s="40"/>
      <c r="AZ69" s="30"/>
      <c r="BA69" s="24"/>
      <c r="BB69" s="24"/>
      <c r="BC69" s="24"/>
      <c r="BD69" s="28"/>
      <c r="BE69" s="28"/>
      <c r="BF69" s="39"/>
    </row>
    <row r="70" spans="1:58" ht="12" customHeight="1">
      <c r="A70" s="36"/>
      <c r="B70" s="37"/>
      <c r="C70" s="37"/>
      <c r="D70" s="37"/>
      <c r="E70" s="37"/>
      <c r="F70" s="37"/>
      <c r="G70" s="37"/>
      <c r="H70" s="37"/>
      <c r="I70" s="37"/>
      <c r="J70" s="37"/>
      <c r="K70" s="37"/>
      <c r="L70" s="37"/>
      <c r="M70" s="37"/>
      <c r="N70" s="37"/>
      <c r="O70" s="37"/>
      <c r="P70" s="37"/>
      <c r="Q70" s="37"/>
      <c r="R70" s="37"/>
      <c r="S70" s="38"/>
      <c r="T70" s="38"/>
      <c r="U70" s="38"/>
      <c r="V70" s="38"/>
      <c r="W70" s="38"/>
      <c r="X70" s="38"/>
      <c r="Y70" s="3"/>
      <c r="Z70" s="8"/>
      <c r="AA70" s="9"/>
      <c r="AB70" s="10"/>
      <c r="AC70" s="10"/>
      <c r="AD70" s="10"/>
      <c r="AE70" s="10"/>
      <c r="AF70" s="10"/>
      <c r="AG70" s="10"/>
      <c r="AH70" s="10"/>
      <c r="AI70" s="10"/>
      <c r="AJ70" s="3"/>
      <c r="AK70" s="8"/>
      <c r="AL70" s="9"/>
      <c r="AM70" s="10"/>
      <c r="AN70" s="10"/>
      <c r="AO70" s="10"/>
      <c r="AP70" s="10"/>
      <c r="AQ70" s="10"/>
      <c r="AR70" s="10"/>
      <c r="AS70" s="10"/>
      <c r="AT70" s="10"/>
      <c r="AU70" s="34"/>
      <c r="AV70" s="34"/>
      <c r="AW70" s="39"/>
      <c r="AX70" s="40"/>
      <c r="AY70" s="40"/>
      <c r="AZ70" s="30"/>
      <c r="BA70" s="24"/>
      <c r="BB70" s="24"/>
      <c r="BC70" s="24"/>
      <c r="BD70" s="28"/>
      <c r="BE70" s="28"/>
      <c r="BF70" s="39"/>
    </row>
    <row r="71" spans="1:58" ht="12" customHeight="1">
      <c r="A71" s="36"/>
      <c r="B71" s="37"/>
      <c r="C71" s="37"/>
      <c r="D71" s="37"/>
      <c r="E71" s="37"/>
      <c r="F71" s="37"/>
      <c r="G71" s="37"/>
      <c r="H71" s="37"/>
      <c r="I71" s="37"/>
      <c r="J71" s="37"/>
      <c r="K71" s="37"/>
      <c r="L71" s="37"/>
      <c r="M71" s="37"/>
      <c r="N71" s="37"/>
      <c r="O71" s="37"/>
      <c r="P71" s="37"/>
      <c r="Q71" s="37"/>
      <c r="R71" s="37"/>
      <c r="S71" s="38"/>
      <c r="T71" s="38"/>
      <c r="U71" s="38"/>
      <c r="V71" s="38"/>
      <c r="W71" s="38"/>
      <c r="X71" s="38"/>
      <c r="Y71" s="3"/>
      <c r="Z71" s="8"/>
      <c r="AA71" s="9"/>
      <c r="AB71" s="10"/>
      <c r="AC71" s="10"/>
      <c r="AD71" s="10"/>
      <c r="AE71" s="10"/>
      <c r="AF71" s="10"/>
      <c r="AG71" s="10"/>
      <c r="AH71" s="10"/>
      <c r="AI71" s="10"/>
      <c r="AJ71" s="3"/>
      <c r="AK71" s="8"/>
      <c r="AL71" s="9"/>
      <c r="AM71" s="10"/>
      <c r="AN71" s="10"/>
      <c r="AO71" s="10"/>
      <c r="AP71" s="10"/>
      <c r="AQ71" s="10"/>
      <c r="AR71" s="10"/>
      <c r="AS71" s="10"/>
      <c r="AT71" s="10"/>
      <c r="AU71" s="34"/>
      <c r="AV71" s="34"/>
      <c r="AW71" s="39"/>
      <c r="AX71" s="40"/>
      <c r="AY71" s="40"/>
      <c r="AZ71" s="30"/>
      <c r="BA71" s="24"/>
      <c r="BB71" s="24"/>
      <c r="BC71" s="24"/>
      <c r="BD71" s="28"/>
      <c r="BE71" s="28"/>
      <c r="BF71" s="39"/>
    </row>
    <row r="72" spans="1:58" ht="12" customHeight="1">
      <c r="A72" s="36"/>
      <c r="B72" s="37"/>
      <c r="C72" s="37"/>
      <c r="D72" s="37"/>
      <c r="E72" s="37"/>
      <c r="F72" s="37"/>
      <c r="G72" s="37"/>
      <c r="H72" s="37"/>
      <c r="I72" s="37"/>
      <c r="J72" s="37"/>
      <c r="K72" s="37"/>
      <c r="L72" s="37"/>
      <c r="M72" s="37"/>
      <c r="N72" s="37"/>
      <c r="O72" s="37"/>
      <c r="P72" s="37"/>
      <c r="Q72" s="37"/>
      <c r="R72" s="37"/>
      <c r="S72" s="38"/>
      <c r="T72" s="38"/>
      <c r="U72" s="38"/>
      <c r="V72" s="38"/>
      <c r="W72" s="38"/>
      <c r="X72" s="38"/>
      <c r="Y72" s="3"/>
      <c r="Z72" s="8"/>
      <c r="AA72" s="9"/>
      <c r="AB72" s="10"/>
      <c r="AC72" s="10"/>
      <c r="AD72" s="10"/>
      <c r="AE72" s="10"/>
      <c r="AF72" s="10"/>
      <c r="AG72" s="10"/>
      <c r="AH72" s="10"/>
      <c r="AI72" s="10"/>
      <c r="AJ72" s="3"/>
      <c r="AK72" s="8"/>
      <c r="AL72" s="9"/>
      <c r="AM72" s="10"/>
      <c r="AN72" s="10"/>
      <c r="AO72" s="10"/>
      <c r="AP72" s="10"/>
      <c r="AQ72" s="10"/>
      <c r="AR72" s="10"/>
      <c r="AS72" s="10"/>
      <c r="AT72" s="10"/>
      <c r="AU72" s="34"/>
      <c r="AV72" s="34"/>
      <c r="AW72" s="39"/>
      <c r="AX72" s="40"/>
      <c r="AY72" s="40"/>
      <c r="AZ72" s="30"/>
      <c r="BA72" s="24"/>
      <c r="BB72" s="24"/>
      <c r="BC72" s="24"/>
      <c r="BD72" s="28"/>
      <c r="BE72" s="28"/>
      <c r="BF72" s="39"/>
    </row>
    <row r="73" spans="1:58" ht="12" customHeight="1">
      <c r="A73" s="36"/>
      <c r="B73" s="37"/>
      <c r="C73" s="37"/>
      <c r="D73" s="37"/>
      <c r="E73" s="37"/>
      <c r="F73" s="37"/>
      <c r="G73" s="37"/>
      <c r="H73" s="37"/>
      <c r="I73" s="37"/>
      <c r="J73" s="37"/>
      <c r="K73" s="37"/>
      <c r="L73" s="37"/>
      <c r="M73" s="37"/>
      <c r="N73" s="37"/>
      <c r="O73" s="37"/>
      <c r="P73" s="37"/>
      <c r="Q73" s="37"/>
      <c r="R73" s="37"/>
      <c r="S73" s="38"/>
      <c r="T73" s="38"/>
      <c r="U73" s="38"/>
      <c r="V73" s="38"/>
      <c r="W73" s="38"/>
      <c r="X73" s="38"/>
      <c r="Y73" s="3"/>
      <c r="Z73" s="8"/>
      <c r="AA73" s="9"/>
      <c r="AB73" s="10"/>
      <c r="AC73" s="10"/>
      <c r="AD73" s="10"/>
      <c r="AE73" s="10"/>
      <c r="AF73" s="10"/>
      <c r="AG73" s="10"/>
      <c r="AH73" s="10"/>
      <c r="AI73" s="10"/>
      <c r="AJ73" s="3"/>
      <c r="AK73" s="8"/>
      <c r="AL73" s="9"/>
      <c r="AM73" s="10"/>
      <c r="AN73" s="10"/>
      <c r="AO73" s="10"/>
      <c r="AP73" s="10"/>
      <c r="AQ73" s="10"/>
      <c r="AR73" s="10"/>
      <c r="AS73" s="10"/>
      <c r="AT73" s="10"/>
      <c r="AU73" s="34"/>
      <c r="AV73" s="34"/>
      <c r="AW73" s="39"/>
      <c r="AX73" s="40"/>
      <c r="AY73" s="40"/>
      <c r="AZ73" s="30"/>
      <c r="BA73" s="24"/>
      <c r="BB73" s="24"/>
      <c r="BC73" s="24"/>
      <c r="BD73" s="28"/>
      <c r="BE73" s="28"/>
      <c r="BF73" s="39"/>
    </row>
    <row r="74" spans="1:58" ht="12" customHeight="1">
      <c r="A74" s="36"/>
      <c r="B74" s="37"/>
      <c r="C74" s="37"/>
      <c r="D74" s="37"/>
      <c r="E74" s="37"/>
      <c r="F74" s="37"/>
      <c r="G74" s="37"/>
      <c r="H74" s="37"/>
      <c r="I74" s="37"/>
      <c r="J74" s="37"/>
      <c r="K74" s="37"/>
      <c r="L74" s="37"/>
      <c r="M74" s="37"/>
      <c r="N74" s="37"/>
      <c r="O74" s="37"/>
      <c r="P74" s="37"/>
      <c r="Q74" s="37"/>
      <c r="R74" s="37"/>
      <c r="S74" s="38"/>
      <c r="T74" s="38"/>
      <c r="U74" s="38"/>
      <c r="V74" s="38"/>
      <c r="W74" s="38"/>
      <c r="X74" s="38"/>
      <c r="Y74" s="3"/>
      <c r="Z74" s="8"/>
      <c r="AA74" s="9"/>
      <c r="AB74" s="10"/>
      <c r="AC74" s="10"/>
      <c r="AD74" s="10"/>
      <c r="AE74" s="10"/>
      <c r="AF74" s="10"/>
      <c r="AG74" s="10"/>
      <c r="AH74" s="10"/>
      <c r="AI74" s="10"/>
      <c r="AJ74" s="3"/>
      <c r="AK74" s="8"/>
      <c r="AL74" s="9"/>
      <c r="AM74" s="10"/>
      <c r="AN74" s="10"/>
      <c r="AO74" s="10"/>
      <c r="AP74" s="10"/>
      <c r="AQ74" s="10"/>
      <c r="AR74" s="10"/>
      <c r="AS74" s="10"/>
      <c r="AT74" s="10"/>
      <c r="AU74" s="34"/>
      <c r="AV74" s="34"/>
      <c r="AW74" s="39"/>
      <c r="AX74" s="40"/>
      <c r="AY74" s="40"/>
      <c r="AZ74" s="30"/>
      <c r="BA74" s="24"/>
      <c r="BB74" s="24"/>
      <c r="BC74" s="24"/>
      <c r="BD74" s="28"/>
      <c r="BE74" s="28"/>
      <c r="BF74" s="39"/>
    </row>
    <row r="75" spans="1:58" ht="12" customHeight="1">
      <c r="A75" s="36"/>
      <c r="B75" s="37"/>
      <c r="C75" s="37"/>
      <c r="D75" s="37"/>
      <c r="E75" s="37"/>
      <c r="F75" s="37"/>
      <c r="G75" s="37"/>
      <c r="H75" s="37"/>
      <c r="I75" s="37"/>
      <c r="J75" s="37"/>
      <c r="K75" s="37"/>
      <c r="L75" s="37"/>
      <c r="M75" s="37"/>
      <c r="N75" s="37"/>
      <c r="O75" s="37"/>
      <c r="P75" s="37"/>
      <c r="Q75" s="37"/>
      <c r="R75" s="37"/>
      <c r="S75" s="38"/>
      <c r="T75" s="38"/>
      <c r="U75" s="38"/>
      <c r="V75" s="38"/>
      <c r="W75" s="38"/>
      <c r="X75" s="38"/>
      <c r="Y75" s="3"/>
      <c r="Z75" s="8"/>
      <c r="AA75" s="9"/>
      <c r="AB75" s="10"/>
      <c r="AC75" s="10"/>
      <c r="AD75" s="10"/>
      <c r="AE75" s="10"/>
      <c r="AF75" s="10"/>
      <c r="AG75" s="10"/>
      <c r="AH75" s="10"/>
      <c r="AI75" s="10"/>
      <c r="AJ75" s="3"/>
      <c r="AK75" s="8"/>
      <c r="AL75" s="9"/>
      <c r="AM75" s="10"/>
      <c r="AN75" s="10"/>
      <c r="AO75" s="10"/>
      <c r="AP75" s="10"/>
      <c r="AQ75" s="10"/>
      <c r="AR75" s="10"/>
      <c r="AS75" s="10"/>
      <c r="AT75" s="10"/>
      <c r="AU75" s="34"/>
      <c r="AV75" s="34"/>
      <c r="AW75" s="39"/>
      <c r="AX75" s="40"/>
      <c r="AY75" s="40"/>
      <c r="AZ75" s="30"/>
      <c r="BA75" s="24"/>
      <c r="BB75" s="24"/>
      <c r="BC75" s="24"/>
      <c r="BD75" s="28"/>
      <c r="BE75" s="28"/>
      <c r="BF75" s="39"/>
    </row>
    <row r="76" spans="1:58" ht="12" customHeight="1">
      <c r="A76" s="36"/>
      <c r="B76" s="37"/>
      <c r="C76" s="37"/>
      <c r="D76" s="37"/>
      <c r="E76" s="37"/>
      <c r="F76" s="37"/>
      <c r="G76" s="37"/>
      <c r="H76" s="37"/>
      <c r="I76" s="37"/>
      <c r="J76" s="37"/>
      <c r="K76" s="37"/>
      <c r="L76" s="37"/>
      <c r="M76" s="37"/>
      <c r="N76" s="37"/>
      <c r="O76" s="37"/>
      <c r="P76" s="37"/>
      <c r="Q76" s="37"/>
      <c r="R76" s="37"/>
      <c r="S76" s="38"/>
      <c r="T76" s="38"/>
      <c r="U76" s="38"/>
      <c r="V76" s="38"/>
      <c r="W76" s="38"/>
      <c r="X76" s="38"/>
      <c r="Y76" s="3"/>
      <c r="Z76" s="8"/>
      <c r="AA76" s="9"/>
      <c r="AB76" s="10"/>
      <c r="AC76" s="10"/>
      <c r="AD76" s="10"/>
      <c r="AE76" s="10"/>
      <c r="AF76" s="10"/>
      <c r="AG76" s="10"/>
      <c r="AH76" s="10"/>
      <c r="AI76" s="10"/>
      <c r="AJ76" s="3"/>
      <c r="AK76" s="8"/>
      <c r="AL76" s="9"/>
      <c r="AM76" s="10"/>
      <c r="AN76" s="10"/>
      <c r="AO76" s="10"/>
      <c r="AP76" s="10"/>
      <c r="AQ76" s="10"/>
      <c r="AR76" s="10"/>
      <c r="AS76" s="10"/>
      <c r="AT76" s="10"/>
      <c r="AU76" s="34"/>
      <c r="AV76" s="34"/>
      <c r="AW76" s="39"/>
      <c r="AX76" s="40"/>
      <c r="AY76" s="40"/>
      <c r="AZ76" s="30"/>
      <c r="BA76" s="24"/>
      <c r="BB76" s="24"/>
      <c r="BC76" s="24"/>
      <c r="BD76" s="28"/>
      <c r="BE76" s="28"/>
      <c r="BF76" s="39"/>
    </row>
    <row r="77" spans="1:58" ht="12" customHeight="1">
      <c r="A77" s="36"/>
      <c r="B77" s="37"/>
      <c r="C77" s="37"/>
      <c r="D77" s="37"/>
      <c r="E77" s="37"/>
      <c r="F77" s="37"/>
      <c r="G77" s="37"/>
      <c r="H77" s="37"/>
      <c r="I77" s="37"/>
      <c r="J77" s="37"/>
      <c r="K77" s="37"/>
      <c r="L77" s="37"/>
      <c r="M77" s="37"/>
      <c r="N77" s="37"/>
      <c r="O77" s="37"/>
      <c r="P77" s="37"/>
      <c r="Q77" s="37"/>
      <c r="R77" s="37"/>
      <c r="S77" s="38"/>
      <c r="T77" s="38"/>
      <c r="U77" s="38"/>
      <c r="V77" s="38"/>
      <c r="W77" s="38"/>
      <c r="X77" s="38"/>
      <c r="Y77" s="3"/>
      <c r="Z77" s="8"/>
      <c r="AA77" s="9"/>
      <c r="AB77" s="10"/>
      <c r="AC77" s="10"/>
      <c r="AD77" s="10"/>
      <c r="AE77" s="10"/>
      <c r="AF77" s="10"/>
      <c r="AG77" s="10"/>
      <c r="AH77" s="10"/>
      <c r="AI77" s="10"/>
      <c r="AJ77" s="3"/>
      <c r="AK77" s="8"/>
      <c r="AL77" s="9"/>
      <c r="AM77" s="10"/>
      <c r="AN77" s="10"/>
      <c r="AO77" s="10"/>
      <c r="AP77" s="10"/>
      <c r="AQ77" s="10"/>
      <c r="AR77" s="10"/>
      <c r="AS77" s="10"/>
      <c r="AT77" s="10"/>
      <c r="AU77" s="34"/>
      <c r="AV77" s="34"/>
      <c r="AW77" s="39"/>
      <c r="AX77" s="40"/>
      <c r="AY77" s="40"/>
      <c r="AZ77" s="30"/>
      <c r="BA77" s="24"/>
      <c r="BB77" s="24"/>
      <c r="BC77" s="24"/>
      <c r="BD77" s="28"/>
      <c r="BE77" s="28"/>
      <c r="BF77" s="39"/>
    </row>
    <row r="78" spans="1:58" ht="12" customHeight="1">
      <c r="A78" s="36"/>
      <c r="B78" s="37"/>
      <c r="C78" s="37"/>
      <c r="D78" s="37"/>
      <c r="E78" s="37"/>
      <c r="F78" s="37"/>
      <c r="G78" s="37"/>
      <c r="H78" s="37"/>
      <c r="I78" s="37"/>
      <c r="J78" s="37"/>
      <c r="K78" s="37"/>
      <c r="L78" s="37"/>
      <c r="M78" s="37"/>
      <c r="N78" s="37"/>
      <c r="O78" s="37"/>
      <c r="P78" s="37"/>
      <c r="Q78" s="37"/>
      <c r="R78" s="37"/>
      <c r="S78" s="38"/>
      <c r="T78" s="38"/>
      <c r="U78" s="38"/>
      <c r="V78" s="38"/>
      <c r="W78" s="38"/>
      <c r="X78" s="38"/>
      <c r="Y78" s="3"/>
      <c r="Z78" s="8"/>
      <c r="AA78" s="9"/>
      <c r="AB78" s="10"/>
      <c r="AC78" s="10"/>
      <c r="AD78" s="10"/>
      <c r="AE78" s="10"/>
      <c r="AF78" s="10"/>
      <c r="AG78" s="10"/>
      <c r="AH78" s="10"/>
      <c r="AI78" s="10"/>
      <c r="AJ78" s="3"/>
      <c r="AK78" s="8"/>
      <c r="AL78" s="9"/>
      <c r="AM78" s="10"/>
      <c r="AN78" s="10"/>
      <c r="AO78" s="10"/>
      <c r="AP78" s="10"/>
      <c r="AQ78" s="10"/>
      <c r="AR78" s="10"/>
      <c r="AS78" s="10"/>
      <c r="AT78" s="10"/>
      <c r="AU78" s="34"/>
      <c r="AV78" s="34"/>
      <c r="AW78" s="39"/>
      <c r="AX78" s="40"/>
      <c r="AY78" s="40"/>
      <c r="AZ78" s="30"/>
      <c r="BA78" s="24"/>
      <c r="BB78" s="24"/>
      <c r="BC78" s="24"/>
      <c r="BD78" s="28"/>
      <c r="BE78" s="28"/>
      <c r="BF78" s="39"/>
    </row>
    <row r="79" spans="1:58" ht="12" customHeight="1">
      <c r="A79" s="36"/>
      <c r="B79" s="37"/>
      <c r="C79" s="37"/>
      <c r="D79" s="37"/>
      <c r="E79" s="37"/>
      <c r="F79" s="37"/>
      <c r="G79" s="37"/>
      <c r="H79" s="37"/>
      <c r="I79" s="37"/>
      <c r="J79" s="37"/>
      <c r="K79" s="37"/>
      <c r="L79" s="37"/>
      <c r="M79" s="37"/>
      <c r="N79" s="37"/>
      <c r="O79" s="37"/>
      <c r="P79" s="37"/>
      <c r="Q79" s="37"/>
      <c r="R79" s="37"/>
      <c r="S79" s="38"/>
      <c r="T79" s="38"/>
      <c r="U79" s="38"/>
      <c r="V79" s="38"/>
      <c r="W79" s="38"/>
      <c r="X79" s="38"/>
      <c r="Y79" s="3"/>
      <c r="Z79" s="8"/>
      <c r="AA79" s="9"/>
      <c r="AB79" s="10"/>
      <c r="AC79" s="10"/>
      <c r="AD79" s="10"/>
      <c r="AE79" s="10"/>
      <c r="AF79" s="10"/>
      <c r="AG79" s="10"/>
      <c r="AH79" s="10"/>
      <c r="AI79" s="10"/>
      <c r="AJ79" s="3"/>
      <c r="AK79" s="8"/>
      <c r="AL79" s="9"/>
      <c r="AM79" s="10"/>
      <c r="AN79" s="10"/>
      <c r="AO79" s="10"/>
      <c r="AP79" s="10"/>
      <c r="AQ79" s="10"/>
      <c r="AR79" s="10"/>
      <c r="AS79" s="10"/>
      <c r="AT79" s="10"/>
      <c r="AU79" s="34"/>
      <c r="AV79" s="34"/>
      <c r="AW79" s="39"/>
      <c r="AX79" s="40"/>
      <c r="AY79" s="40"/>
      <c r="AZ79" s="30"/>
      <c r="BA79" s="24"/>
      <c r="BB79" s="24"/>
      <c r="BC79" s="24"/>
      <c r="BD79" s="28"/>
      <c r="BE79" s="28"/>
      <c r="BF79" s="39"/>
    </row>
    <row r="80" spans="1:58" ht="12" customHeight="1">
      <c r="A80" s="36"/>
      <c r="B80" s="37"/>
      <c r="C80" s="37"/>
      <c r="D80" s="37"/>
      <c r="E80" s="37"/>
      <c r="F80" s="37"/>
      <c r="G80" s="37"/>
      <c r="H80" s="37"/>
      <c r="I80" s="37"/>
      <c r="J80" s="37"/>
      <c r="K80" s="37"/>
      <c r="L80" s="37"/>
      <c r="M80" s="37"/>
      <c r="N80" s="37"/>
      <c r="O80" s="37"/>
      <c r="P80" s="37"/>
      <c r="Q80" s="37"/>
      <c r="R80" s="37"/>
      <c r="S80" s="38"/>
      <c r="T80" s="38"/>
      <c r="U80" s="38"/>
      <c r="V80" s="38"/>
      <c r="W80" s="38"/>
      <c r="X80" s="38"/>
      <c r="Y80" s="3"/>
      <c r="Z80" s="8"/>
      <c r="AA80" s="9"/>
      <c r="AB80" s="10"/>
      <c r="AC80" s="10"/>
      <c r="AD80" s="10"/>
      <c r="AE80" s="10"/>
      <c r="AF80" s="10"/>
      <c r="AG80" s="10"/>
      <c r="AH80" s="10"/>
      <c r="AI80" s="10"/>
      <c r="AJ80" s="3"/>
      <c r="AK80" s="8"/>
      <c r="AL80" s="9"/>
      <c r="AM80" s="10"/>
      <c r="AN80" s="10"/>
      <c r="AO80" s="10"/>
      <c r="AP80" s="10"/>
      <c r="AQ80" s="10"/>
      <c r="AR80" s="10"/>
      <c r="AS80" s="10"/>
      <c r="AT80" s="10"/>
      <c r="AU80" s="34"/>
      <c r="AV80" s="34"/>
      <c r="AW80" s="39"/>
      <c r="AX80" s="40"/>
      <c r="AY80" s="40"/>
      <c r="AZ80" s="30"/>
      <c r="BA80" s="24"/>
      <c r="BB80" s="24"/>
      <c r="BC80" s="24"/>
      <c r="BD80" s="28"/>
      <c r="BE80" s="28"/>
      <c r="BF80" s="39"/>
    </row>
    <row r="81" spans="1:58" ht="12" customHeight="1">
      <c r="A81" s="36"/>
      <c r="B81" s="37"/>
      <c r="C81" s="37"/>
      <c r="D81" s="37"/>
      <c r="E81" s="37"/>
      <c r="F81" s="37"/>
      <c r="G81" s="37"/>
      <c r="H81" s="37"/>
      <c r="I81" s="37"/>
      <c r="J81" s="37"/>
      <c r="K81" s="37"/>
      <c r="L81" s="37"/>
      <c r="M81" s="37"/>
      <c r="N81" s="37"/>
      <c r="O81" s="37"/>
      <c r="P81" s="37"/>
      <c r="Q81" s="37"/>
      <c r="R81" s="37"/>
      <c r="S81" s="38"/>
      <c r="T81" s="38"/>
      <c r="U81" s="38"/>
      <c r="V81" s="38"/>
      <c r="W81" s="38"/>
      <c r="X81" s="38"/>
      <c r="Y81" s="3"/>
      <c r="Z81" s="8"/>
      <c r="AA81" s="9"/>
      <c r="AB81" s="10"/>
      <c r="AC81" s="10"/>
      <c r="AD81" s="10"/>
      <c r="AE81" s="10"/>
      <c r="AF81" s="10"/>
      <c r="AG81" s="10"/>
      <c r="AH81" s="10"/>
      <c r="AI81" s="10"/>
      <c r="AJ81" s="3"/>
      <c r="AK81" s="8"/>
      <c r="AL81" s="9"/>
      <c r="AM81" s="10"/>
      <c r="AN81" s="10"/>
      <c r="AO81" s="10"/>
      <c r="AP81" s="10"/>
      <c r="AQ81" s="10"/>
      <c r="AR81" s="10"/>
      <c r="AS81" s="10"/>
      <c r="AT81" s="10"/>
      <c r="AU81" s="34"/>
      <c r="AV81" s="34"/>
      <c r="AW81" s="39"/>
      <c r="AX81" s="40"/>
      <c r="AY81" s="40"/>
      <c r="AZ81" s="40"/>
      <c r="BA81" s="40"/>
      <c r="BB81" s="39"/>
      <c r="BC81" s="39"/>
      <c r="BD81" s="39"/>
      <c r="BE81" s="39"/>
      <c r="BF81" s="39"/>
    </row>
    <row r="82" spans="1:58" ht="12" customHeight="1">
      <c r="A82" s="36"/>
      <c r="B82" s="37"/>
      <c r="C82" s="37"/>
      <c r="D82" s="37"/>
      <c r="E82" s="37"/>
      <c r="F82" s="37"/>
      <c r="G82" s="37"/>
      <c r="H82" s="37"/>
      <c r="I82" s="37"/>
      <c r="J82" s="37"/>
      <c r="K82" s="37"/>
      <c r="L82" s="37"/>
      <c r="M82" s="37"/>
      <c r="N82" s="37"/>
      <c r="O82" s="37"/>
      <c r="P82" s="37"/>
      <c r="Q82" s="37"/>
      <c r="R82" s="37"/>
      <c r="S82" s="38"/>
      <c r="T82" s="38"/>
      <c r="U82" s="38"/>
      <c r="V82" s="38"/>
      <c r="W82" s="38"/>
      <c r="X82" s="38"/>
      <c r="Y82" s="3"/>
      <c r="Z82" s="8"/>
      <c r="AA82" s="9"/>
      <c r="AB82" s="10"/>
      <c r="AC82" s="10"/>
      <c r="AD82" s="10"/>
      <c r="AE82" s="10"/>
      <c r="AF82" s="10"/>
      <c r="AG82" s="10"/>
      <c r="AH82" s="10"/>
      <c r="AI82" s="10"/>
      <c r="AJ82" s="3"/>
      <c r="AK82" s="8"/>
      <c r="AL82" s="9"/>
      <c r="AM82" s="10"/>
      <c r="AN82" s="10"/>
      <c r="AO82" s="10"/>
      <c r="AP82" s="10"/>
      <c r="AQ82" s="10"/>
      <c r="AR82" s="10"/>
      <c r="AS82" s="10"/>
      <c r="AT82" s="10"/>
      <c r="AU82" s="34"/>
      <c r="AV82" s="34"/>
      <c r="AW82" s="39"/>
      <c r="AX82" s="40"/>
      <c r="AY82" s="40"/>
      <c r="AZ82" s="40"/>
      <c r="BA82" s="40"/>
      <c r="BB82" s="39"/>
      <c r="BC82" s="39"/>
      <c r="BD82" s="39"/>
      <c r="BE82" s="39"/>
      <c r="BF82" s="39"/>
    </row>
    <row r="83" spans="1:58" ht="12" customHeight="1">
      <c r="A83" s="36"/>
      <c r="B83" s="37"/>
      <c r="C83" s="37"/>
      <c r="D83" s="37"/>
      <c r="E83" s="37"/>
      <c r="F83" s="37"/>
      <c r="G83" s="37"/>
      <c r="H83" s="37"/>
      <c r="I83" s="37"/>
      <c r="J83" s="37"/>
      <c r="K83" s="37"/>
      <c r="L83" s="37"/>
      <c r="M83" s="37"/>
      <c r="N83" s="37"/>
      <c r="O83" s="37"/>
      <c r="P83" s="37"/>
      <c r="Q83" s="37"/>
      <c r="R83" s="37"/>
      <c r="S83" s="38"/>
      <c r="T83" s="38"/>
      <c r="U83" s="38"/>
      <c r="V83" s="38"/>
      <c r="W83" s="38"/>
      <c r="X83" s="38"/>
      <c r="Y83" s="3"/>
      <c r="Z83" s="8"/>
      <c r="AA83" s="9"/>
      <c r="AB83" s="10"/>
      <c r="AC83" s="10"/>
      <c r="AD83" s="10"/>
      <c r="AE83" s="10"/>
      <c r="AF83" s="10"/>
      <c r="AG83" s="10"/>
      <c r="AH83" s="10"/>
      <c r="AI83" s="10"/>
      <c r="AJ83" s="3"/>
      <c r="AK83" s="8"/>
      <c r="AL83" s="9"/>
      <c r="AM83" s="10"/>
      <c r="AN83" s="10"/>
      <c r="AO83" s="10"/>
      <c r="AP83" s="10"/>
      <c r="AQ83" s="10"/>
      <c r="AR83" s="10"/>
      <c r="AS83" s="10"/>
      <c r="AT83" s="10"/>
      <c r="AU83" s="34"/>
      <c r="AV83" s="34"/>
      <c r="AW83" s="39"/>
      <c r="AX83" s="40"/>
      <c r="AY83" s="40"/>
      <c r="AZ83" s="40"/>
      <c r="BA83" s="40"/>
      <c r="BB83" s="39"/>
      <c r="BC83" s="39"/>
      <c r="BD83" s="39"/>
      <c r="BE83" s="39"/>
      <c r="BF83" s="39"/>
    </row>
    <row r="84" spans="1:58" ht="12" customHeight="1">
      <c r="A84" s="36"/>
      <c r="B84" s="37"/>
      <c r="C84" s="37"/>
      <c r="D84" s="37"/>
      <c r="E84" s="37"/>
      <c r="F84" s="37"/>
      <c r="G84" s="37"/>
      <c r="H84" s="37"/>
      <c r="I84" s="37"/>
      <c r="J84" s="37"/>
      <c r="K84" s="37"/>
      <c r="L84" s="37"/>
      <c r="M84" s="37"/>
      <c r="N84" s="37"/>
      <c r="O84" s="37"/>
      <c r="P84" s="37"/>
      <c r="Q84" s="37"/>
      <c r="R84" s="37"/>
      <c r="S84" s="38"/>
      <c r="T84" s="38"/>
      <c r="U84" s="38"/>
      <c r="V84" s="38"/>
      <c r="W84" s="38"/>
      <c r="X84" s="38"/>
      <c r="Y84" s="3"/>
      <c r="Z84" s="8"/>
      <c r="AA84" s="9"/>
      <c r="AB84" s="10"/>
      <c r="AC84" s="10"/>
      <c r="AD84" s="10"/>
      <c r="AE84" s="10"/>
      <c r="AF84" s="10"/>
      <c r="AG84" s="10"/>
      <c r="AH84" s="10"/>
      <c r="AI84" s="10"/>
      <c r="AJ84" s="3"/>
      <c r="AK84" s="8"/>
      <c r="AL84" s="9"/>
      <c r="AM84" s="10"/>
      <c r="AN84" s="10"/>
      <c r="AO84" s="10"/>
      <c r="AP84" s="10"/>
      <c r="AQ84" s="10"/>
      <c r="AR84" s="10"/>
      <c r="AS84" s="10"/>
      <c r="AT84" s="10"/>
      <c r="AU84" s="34"/>
      <c r="AV84" s="34"/>
      <c r="AW84" s="39"/>
      <c r="AX84" s="40"/>
      <c r="AY84" s="40"/>
      <c r="AZ84" s="40"/>
      <c r="BA84" s="40"/>
      <c r="BB84" s="39"/>
      <c r="BC84" s="39"/>
      <c r="BD84" s="39"/>
      <c r="BE84" s="39"/>
      <c r="BF84" s="39"/>
    </row>
    <row r="85" spans="1:58" ht="12" customHeight="1">
      <c r="A85" s="36"/>
      <c r="B85" s="37"/>
      <c r="C85" s="37"/>
      <c r="D85" s="37"/>
      <c r="E85" s="37"/>
      <c r="F85" s="37"/>
      <c r="G85" s="37"/>
      <c r="H85" s="37"/>
      <c r="I85" s="37"/>
      <c r="J85" s="37"/>
      <c r="K85" s="37"/>
      <c r="L85" s="37"/>
      <c r="M85" s="37"/>
      <c r="N85" s="37"/>
      <c r="O85" s="37"/>
      <c r="P85" s="37"/>
      <c r="Q85" s="37"/>
      <c r="R85" s="37"/>
      <c r="S85" s="38"/>
      <c r="T85" s="38"/>
      <c r="U85" s="38"/>
      <c r="V85" s="38"/>
      <c r="W85" s="38"/>
      <c r="X85" s="38"/>
      <c r="Y85" s="3"/>
      <c r="Z85" s="8"/>
      <c r="AA85" s="9"/>
      <c r="AB85" s="10"/>
      <c r="AC85" s="10"/>
      <c r="AD85" s="10"/>
      <c r="AE85" s="10"/>
      <c r="AF85" s="10"/>
      <c r="AG85" s="10"/>
      <c r="AH85" s="10"/>
      <c r="AI85" s="10"/>
      <c r="AJ85" s="3"/>
      <c r="AK85" s="8"/>
      <c r="AL85" s="9"/>
      <c r="AM85" s="10"/>
      <c r="AN85" s="10"/>
      <c r="AO85" s="10"/>
      <c r="AP85" s="10"/>
      <c r="AQ85" s="10"/>
      <c r="AR85" s="10"/>
      <c r="AS85" s="10"/>
      <c r="AT85" s="10"/>
      <c r="AU85" s="34"/>
      <c r="AV85" s="34"/>
      <c r="AW85" s="39"/>
      <c r="AX85" s="40"/>
      <c r="AY85" s="40"/>
      <c r="AZ85" s="40"/>
      <c r="BA85" s="40"/>
      <c r="BB85" s="39"/>
      <c r="BC85" s="39"/>
      <c r="BD85" s="39"/>
      <c r="BE85" s="39"/>
      <c r="BF85" s="39"/>
    </row>
    <row r="86" spans="1:58" ht="12" customHeight="1">
      <c r="A86" s="36"/>
      <c r="B86" s="37"/>
      <c r="C86" s="37"/>
      <c r="D86" s="37"/>
      <c r="E86" s="37"/>
      <c r="F86" s="37"/>
      <c r="G86" s="37"/>
      <c r="H86" s="37"/>
      <c r="I86" s="37"/>
      <c r="J86" s="37"/>
      <c r="K86" s="37"/>
      <c r="L86" s="37"/>
      <c r="M86" s="37"/>
      <c r="N86" s="37"/>
      <c r="O86" s="37"/>
      <c r="P86" s="37"/>
      <c r="Q86" s="37"/>
      <c r="R86" s="37"/>
      <c r="S86" s="38"/>
      <c r="T86" s="38"/>
      <c r="U86" s="38"/>
      <c r="V86" s="38"/>
      <c r="W86" s="38"/>
      <c r="X86" s="38"/>
      <c r="Y86" s="3"/>
      <c r="Z86" s="8"/>
      <c r="AA86" s="9"/>
      <c r="AB86" s="10"/>
      <c r="AC86" s="10"/>
      <c r="AD86" s="10"/>
      <c r="AE86" s="10"/>
      <c r="AF86" s="10"/>
      <c r="AG86" s="10"/>
      <c r="AH86" s="10"/>
      <c r="AI86" s="10"/>
      <c r="AJ86" s="3"/>
      <c r="AK86" s="8"/>
      <c r="AL86" s="9"/>
      <c r="AM86" s="10"/>
      <c r="AN86" s="10"/>
      <c r="AO86" s="10"/>
      <c r="AP86" s="10"/>
      <c r="AQ86" s="10"/>
      <c r="AR86" s="10"/>
      <c r="AS86" s="10"/>
      <c r="AT86" s="10"/>
      <c r="AU86" s="34"/>
      <c r="AV86" s="34"/>
      <c r="AW86" s="39"/>
      <c r="AX86" s="40"/>
      <c r="AY86" s="40"/>
      <c r="AZ86" s="40"/>
      <c r="BA86" s="40"/>
      <c r="BB86" s="39"/>
      <c r="BC86" s="39"/>
      <c r="BD86" s="39"/>
      <c r="BE86" s="39"/>
      <c r="BF86" s="39"/>
    </row>
    <row r="87" spans="1:58" ht="12" customHeight="1">
      <c r="A87" s="36"/>
      <c r="B87" s="37"/>
      <c r="C87" s="37"/>
      <c r="D87" s="37"/>
      <c r="E87" s="37"/>
      <c r="F87" s="37"/>
      <c r="G87" s="37"/>
      <c r="H87" s="37"/>
      <c r="I87" s="37"/>
      <c r="J87" s="37"/>
      <c r="K87" s="37"/>
      <c r="L87" s="37"/>
      <c r="M87" s="37"/>
      <c r="N87" s="37"/>
      <c r="O87" s="37"/>
      <c r="P87" s="37"/>
      <c r="Q87" s="37"/>
      <c r="R87" s="37"/>
      <c r="S87" s="38"/>
      <c r="T87" s="38"/>
      <c r="U87" s="38"/>
      <c r="V87" s="38"/>
      <c r="W87" s="38"/>
      <c r="X87" s="38"/>
      <c r="Y87" s="3"/>
      <c r="Z87" s="8"/>
      <c r="AA87" s="9"/>
      <c r="AB87" s="10"/>
      <c r="AC87" s="10"/>
      <c r="AD87" s="10"/>
      <c r="AE87" s="10"/>
      <c r="AF87" s="10"/>
      <c r="AG87" s="10"/>
      <c r="AH87" s="10"/>
      <c r="AI87" s="10"/>
      <c r="AJ87" s="3"/>
      <c r="AK87" s="8"/>
      <c r="AL87" s="9"/>
      <c r="AM87" s="10"/>
      <c r="AN87" s="10"/>
      <c r="AO87" s="10"/>
      <c r="AP87" s="10"/>
      <c r="AQ87" s="10"/>
      <c r="AR87" s="10"/>
      <c r="AS87" s="10"/>
      <c r="AT87" s="10"/>
      <c r="AU87" s="34"/>
      <c r="AV87" s="34"/>
      <c r="AW87" s="39"/>
      <c r="AX87" s="40"/>
      <c r="AY87" s="40"/>
      <c r="AZ87" s="40"/>
      <c r="BA87" s="40"/>
      <c r="BB87" s="39"/>
      <c r="BC87" s="39"/>
      <c r="BD87" s="39"/>
      <c r="BE87" s="39"/>
      <c r="BF87" s="39"/>
    </row>
    <row r="88" spans="1:58" ht="12" customHeight="1">
      <c r="A88" s="36"/>
      <c r="B88" s="37"/>
      <c r="C88" s="37"/>
      <c r="D88" s="37"/>
      <c r="E88" s="37"/>
      <c r="F88" s="37"/>
      <c r="G88" s="37"/>
      <c r="H88" s="37"/>
      <c r="I88" s="37"/>
      <c r="J88" s="37"/>
      <c r="K88" s="37"/>
      <c r="L88" s="37"/>
      <c r="M88" s="37"/>
      <c r="N88" s="37"/>
      <c r="O88" s="37"/>
      <c r="P88" s="37"/>
      <c r="Q88" s="37"/>
      <c r="R88" s="37"/>
      <c r="S88" s="38"/>
      <c r="T88" s="38"/>
      <c r="U88" s="38"/>
      <c r="V88" s="38"/>
      <c r="W88" s="38"/>
      <c r="X88" s="38"/>
      <c r="Y88" s="3"/>
      <c r="Z88" s="8"/>
      <c r="AA88" s="9"/>
      <c r="AB88" s="10"/>
      <c r="AC88" s="10"/>
      <c r="AD88" s="10"/>
      <c r="AE88" s="10"/>
      <c r="AF88" s="10"/>
      <c r="AG88" s="10"/>
      <c r="AH88" s="10"/>
      <c r="AI88" s="10"/>
      <c r="AJ88" s="3"/>
      <c r="AK88" s="8"/>
      <c r="AL88" s="9"/>
      <c r="AM88" s="10"/>
      <c r="AN88" s="10"/>
      <c r="AO88" s="10"/>
      <c r="AP88" s="10"/>
      <c r="AQ88" s="10"/>
      <c r="AR88" s="10"/>
      <c r="AS88" s="10"/>
      <c r="AT88" s="10"/>
      <c r="AU88" s="34"/>
      <c r="AV88" s="34"/>
      <c r="AW88" s="39"/>
      <c r="AX88" s="40"/>
      <c r="AY88" s="40"/>
      <c r="AZ88" s="40"/>
      <c r="BA88" s="40"/>
      <c r="BB88" s="39"/>
      <c r="BC88" s="39"/>
      <c r="BD88" s="39"/>
      <c r="BE88" s="39"/>
      <c r="BF88" s="39"/>
    </row>
    <row r="89" spans="1:58" ht="12" customHeight="1">
      <c r="A89" s="36"/>
      <c r="B89" s="37"/>
      <c r="C89" s="37"/>
      <c r="D89" s="37"/>
      <c r="E89" s="37"/>
      <c r="F89" s="37"/>
      <c r="G89" s="37"/>
      <c r="H89" s="37"/>
      <c r="I89" s="37"/>
      <c r="J89" s="37"/>
      <c r="K89" s="37"/>
      <c r="L89" s="37"/>
      <c r="M89" s="37"/>
      <c r="N89" s="37"/>
      <c r="O89" s="37"/>
      <c r="P89" s="37"/>
      <c r="Q89" s="37"/>
      <c r="R89" s="37"/>
      <c r="S89" s="38"/>
      <c r="T89" s="38"/>
      <c r="U89" s="38"/>
      <c r="V89" s="38"/>
      <c r="W89" s="38"/>
      <c r="X89" s="38"/>
      <c r="Y89" s="3"/>
      <c r="Z89" s="8"/>
      <c r="AA89" s="9"/>
      <c r="AB89" s="10"/>
      <c r="AC89" s="10"/>
      <c r="AD89" s="10"/>
      <c r="AE89" s="10"/>
      <c r="AF89" s="10"/>
      <c r="AG89" s="10"/>
      <c r="AH89" s="10"/>
      <c r="AI89" s="10"/>
      <c r="AJ89" s="3"/>
      <c r="AK89" s="8"/>
      <c r="AL89" s="9"/>
      <c r="AM89" s="10"/>
      <c r="AN89" s="10"/>
      <c r="AO89" s="10"/>
      <c r="AP89" s="10"/>
      <c r="AQ89" s="10"/>
      <c r="AR89" s="10"/>
      <c r="AS89" s="10"/>
      <c r="AT89" s="10"/>
      <c r="AU89" s="34"/>
      <c r="AV89" s="34"/>
      <c r="AW89" s="39"/>
      <c r="AX89" s="40"/>
      <c r="AY89" s="40"/>
      <c r="AZ89" s="40"/>
      <c r="BA89" s="40"/>
      <c r="BB89" s="39"/>
      <c r="BC89" s="39"/>
      <c r="BD89" s="39"/>
      <c r="BE89" s="39"/>
      <c r="BF89" s="39"/>
    </row>
    <row r="90" spans="1:58" ht="12" customHeight="1">
      <c r="A90" s="36"/>
      <c r="B90" s="37"/>
      <c r="C90" s="37"/>
      <c r="D90" s="37"/>
      <c r="E90" s="37"/>
      <c r="F90" s="37"/>
      <c r="G90" s="37"/>
      <c r="H90" s="37"/>
      <c r="I90" s="37"/>
      <c r="J90" s="37"/>
      <c r="K90" s="37"/>
      <c r="L90" s="37"/>
      <c r="M90" s="37"/>
      <c r="N90" s="37"/>
      <c r="O90" s="37"/>
      <c r="P90" s="37"/>
      <c r="Q90" s="37"/>
      <c r="R90" s="37"/>
      <c r="S90" s="38"/>
      <c r="T90" s="38"/>
      <c r="U90" s="38"/>
      <c r="V90" s="38"/>
      <c r="W90" s="38"/>
      <c r="X90" s="38"/>
      <c r="Y90" s="3"/>
      <c r="Z90" s="8"/>
      <c r="AA90" s="9"/>
      <c r="AB90" s="10"/>
      <c r="AC90" s="10"/>
      <c r="AD90" s="10"/>
      <c r="AE90" s="10"/>
      <c r="AF90" s="10"/>
      <c r="AG90" s="10"/>
      <c r="AH90" s="10"/>
      <c r="AI90" s="10"/>
      <c r="AJ90" s="3"/>
      <c r="AK90" s="8"/>
      <c r="AL90" s="9"/>
      <c r="AM90" s="10"/>
      <c r="AN90" s="10"/>
      <c r="AO90" s="10"/>
      <c r="AP90" s="10"/>
      <c r="AQ90" s="10"/>
      <c r="AR90" s="10"/>
      <c r="AS90" s="10"/>
      <c r="AT90" s="10"/>
      <c r="AU90" s="34"/>
      <c r="AV90" s="34"/>
      <c r="AW90" s="39"/>
      <c r="AX90" s="40"/>
      <c r="AY90" s="40"/>
      <c r="AZ90" s="40"/>
      <c r="BA90" s="40"/>
      <c r="BB90" s="39"/>
      <c r="BC90" s="39"/>
      <c r="BD90" s="39"/>
      <c r="BE90" s="39"/>
      <c r="BF90" s="39"/>
    </row>
    <row r="91" spans="1:58" ht="12" customHeight="1">
      <c r="A91" s="36"/>
      <c r="B91" s="37"/>
      <c r="C91" s="37"/>
      <c r="D91" s="37"/>
      <c r="E91" s="37"/>
      <c r="F91" s="37"/>
      <c r="G91" s="37"/>
      <c r="H91" s="37"/>
      <c r="I91" s="37"/>
      <c r="J91" s="37"/>
      <c r="K91" s="37"/>
      <c r="L91" s="37"/>
      <c r="M91" s="37"/>
      <c r="N91" s="37"/>
      <c r="O91" s="37"/>
      <c r="P91" s="37"/>
      <c r="Q91" s="37"/>
      <c r="R91" s="37"/>
      <c r="S91" s="38"/>
      <c r="T91" s="38"/>
      <c r="U91" s="38"/>
      <c r="V91" s="38"/>
      <c r="W91" s="38"/>
      <c r="X91" s="38"/>
      <c r="Y91" s="3"/>
      <c r="Z91" s="8"/>
      <c r="AA91" s="9"/>
      <c r="AB91" s="10"/>
      <c r="AC91" s="10"/>
      <c r="AD91" s="10"/>
      <c r="AE91" s="10"/>
      <c r="AF91" s="10"/>
      <c r="AG91" s="10"/>
      <c r="AH91" s="10"/>
      <c r="AI91" s="10"/>
      <c r="AJ91" s="3"/>
      <c r="AK91" s="8"/>
      <c r="AL91" s="9"/>
      <c r="AM91" s="10"/>
      <c r="AN91" s="10"/>
      <c r="AO91" s="10"/>
      <c r="AP91" s="10"/>
      <c r="AQ91" s="10"/>
      <c r="AR91" s="10"/>
      <c r="AS91" s="10"/>
      <c r="AT91" s="10"/>
      <c r="AU91" s="34"/>
      <c r="AV91" s="34"/>
      <c r="AW91" s="39"/>
      <c r="AX91" s="40"/>
      <c r="AY91" s="40"/>
      <c r="AZ91" s="40"/>
      <c r="BA91" s="40"/>
      <c r="BB91" s="39"/>
      <c r="BC91" s="39"/>
      <c r="BD91" s="39"/>
      <c r="BE91" s="39"/>
      <c r="BF91" s="39"/>
    </row>
    <row r="92" spans="1:58" ht="12" customHeight="1">
      <c r="A92" s="36"/>
      <c r="B92" s="37"/>
      <c r="C92" s="37"/>
      <c r="D92" s="37"/>
      <c r="E92" s="37"/>
      <c r="F92" s="37"/>
      <c r="G92" s="37"/>
      <c r="H92" s="37"/>
      <c r="I92" s="37"/>
      <c r="J92" s="37"/>
      <c r="K92" s="37"/>
      <c r="L92" s="37"/>
      <c r="M92" s="37"/>
      <c r="N92" s="37"/>
      <c r="O92" s="37"/>
      <c r="P92" s="37"/>
      <c r="Q92" s="37"/>
      <c r="R92" s="37"/>
      <c r="S92" s="38"/>
      <c r="T92" s="38"/>
      <c r="U92" s="38"/>
      <c r="V92" s="38"/>
      <c r="W92" s="38"/>
      <c r="X92" s="38"/>
      <c r="Y92" s="3"/>
      <c r="Z92" s="8"/>
      <c r="AA92" s="9"/>
      <c r="AB92" s="10"/>
      <c r="AC92" s="10"/>
      <c r="AD92" s="10"/>
      <c r="AE92" s="10"/>
      <c r="AF92" s="10"/>
      <c r="AG92" s="10"/>
      <c r="AH92" s="10"/>
      <c r="AI92" s="10"/>
      <c r="AJ92" s="3"/>
      <c r="AK92" s="8"/>
      <c r="AL92" s="9"/>
      <c r="AM92" s="10"/>
      <c r="AN92" s="10"/>
      <c r="AO92" s="10"/>
      <c r="AP92" s="10"/>
      <c r="AQ92" s="10"/>
      <c r="AR92" s="10"/>
      <c r="AS92" s="10"/>
      <c r="AT92" s="10"/>
      <c r="AU92" s="34"/>
      <c r="AV92" s="34"/>
      <c r="AW92" s="39"/>
      <c r="AX92" s="40"/>
      <c r="AY92" s="40"/>
      <c r="AZ92" s="40"/>
      <c r="BA92" s="40"/>
      <c r="BB92" s="39"/>
      <c r="BC92" s="39"/>
      <c r="BD92" s="39"/>
      <c r="BE92" s="39"/>
      <c r="BF92" s="39"/>
    </row>
    <row r="93" spans="1:58" ht="12" customHeight="1">
      <c r="A93" s="36"/>
      <c r="B93" s="37"/>
      <c r="C93" s="37"/>
      <c r="D93" s="37"/>
      <c r="E93" s="37"/>
      <c r="F93" s="37"/>
      <c r="G93" s="37"/>
      <c r="H93" s="37"/>
      <c r="I93" s="37"/>
      <c r="J93" s="37"/>
      <c r="K93" s="37"/>
      <c r="L93" s="37"/>
      <c r="M93" s="37"/>
      <c r="N93" s="37"/>
      <c r="O93" s="37"/>
      <c r="P93" s="37"/>
      <c r="Q93" s="37"/>
      <c r="R93" s="37"/>
      <c r="S93" s="38"/>
      <c r="T93" s="38"/>
      <c r="U93" s="38"/>
      <c r="V93" s="38"/>
      <c r="W93" s="38"/>
      <c r="X93" s="38"/>
      <c r="Y93" s="3"/>
      <c r="Z93" s="8"/>
      <c r="AA93" s="9"/>
      <c r="AB93" s="10"/>
      <c r="AC93" s="10"/>
      <c r="AD93" s="10"/>
      <c r="AE93" s="10"/>
      <c r="AF93" s="10"/>
      <c r="AG93" s="10"/>
      <c r="AH93" s="10"/>
      <c r="AI93" s="10"/>
      <c r="AJ93" s="3"/>
      <c r="AK93" s="8"/>
      <c r="AL93" s="9"/>
      <c r="AM93" s="10"/>
      <c r="AN93" s="10"/>
      <c r="AO93" s="10"/>
      <c r="AP93" s="10"/>
      <c r="AQ93" s="10"/>
      <c r="AR93" s="10"/>
      <c r="AS93" s="10"/>
      <c r="AT93" s="10"/>
      <c r="AU93" s="34"/>
      <c r="AV93" s="34"/>
      <c r="AW93" s="39"/>
      <c r="AX93" s="40"/>
      <c r="AY93" s="40"/>
      <c r="AZ93" s="40"/>
      <c r="BA93" s="40"/>
      <c r="BB93" s="39"/>
      <c r="BC93" s="39"/>
      <c r="BD93" s="39"/>
      <c r="BE93" s="39"/>
      <c r="BF93" s="39"/>
    </row>
    <row r="94" spans="1:58" ht="12" customHeight="1">
      <c r="A94" s="36"/>
      <c r="B94" s="37"/>
      <c r="C94" s="37"/>
      <c r="D94" s="37"/>
      <c r="E94" s="37"/>
      <c r="F94" s="37"/>
      <c r="G94" s="37"/>
      <c r="H94" s="37"/>
      <c r="I94" s="37"/>
      <c r="J94" s="37"/>
      <c r="K94" s="37"/>
      <c r="L94" s="37"/>
      <c r="M94" s="37"/>
      <c r="N94" s="37"/>
      <c r="O94" s="37"/>
      <c r="P94" s="37"/>
      <c r="Q94" s="37"/>
      <c r="R94" s="37"/>
      <c r="S94" s="38"/>
      <c r="T94" s="38"/>
      <c r="U94" s="38"/>
      <c r="V94" s="38"/>
      <c r="W94" s="38"/>
      <c r="X94" s="38"/>
      <c r="Y94" s="3"/>
      <c r="Z94" s="8"/>
      <c r="AA94" s="9"/>
      <c r="AB94" s="10"/>
      <c r="AC94" s="10"/>
      <c r="AD94" s="10"/>
      <c r="AE94" s="10"/>
      <c r="AF94" s="10"/>
      <c r="AG94" s="10"/>
      <c r="AH94" s="10"/>
      <c r="AI94" s="10"/>
      <c r="AJ94" s="3"/>
      <c r="AK94" s="8"/>
      <c r="AL94" s="9"/>
      <c r="AM94" s="10"/>
      <c r="AN94" s="10"/>
      <c r="AO94" s="10"/>
      <c r="AP94" s="10"/>
      <c r="AQ94" s="10"/>
      <c r="AR94" s="10"/>
      <c r="AS94" s="10"/>
      <c r="AT94" s="10"/>
      <c r="AU94" s="34"/>
      <c r="AV94" s="34"/>
      <c r="AW94" s="39"/>
      <c r="AX94" s="40"/>
      <c r="AY94" s="40"/>
      <c r="AZ94" s="40"/>
      <c r="BA94" s="40"/>
      <c r="BB94" s="39"/>
      <c r="BC94" s="39"/>
      <c r="BD94" s="39"/>
      <c r="BE94" s="39"/>
      <c r="BF94" s="39"/>
    </row>
    <row r="95" spans="1:58" ht="16.2">
      <c r="A95" s="36"/>
      <c r="B95" s="37"/>
      <c r="C95" s="37"/>
      <c r="D95" s="37"/>
      <c r="E95" s="37"/>
      <c r="F95" s="37"/>
      <c r="G95" s="37"/>
      <c r="H95" s="37"/>
      <c r="I95" s="37"/>
      <c r="J95" s="37"/>
      <c r="K95" s="37"/>
      <c r="L95" s="37"/>
      <c r="M95" s="37"/>
      <c r="N95" s="37"/>
      <c r="O95" s="37"/>
      <c r="P95" s="37"/>
      <c r="Q95" s="37"/>
      <c r="R95" s="37"/>
      <c r="S95" s="38"/>
      <c r="T95" s="38"/>
      <c r="U95" s="38"/>
      <c r="V95" s="38"/>
      <c r="W95" s="38"/>
      <c r="X95" s="38"/>
      <c r="Y95" s="3"/>
      <c r="Z95" s="8"/>
      <c r="AA95" s="9"/>
      <c r="AB95" s="10"/>
      <c r="AC95" s="10"/>
      <c r="AD95" s="10"/>
      <c r="AE95" s="10"/>
      <c r="AF95" s="10"/>
      <c r="AG95" s="10"/>
      <c r="AH95" s="10"/>
      <c r="AI95" s="10"/>
      <c r="AJ95" s="3"/>
      <c r="AK95" s="8"/>
      <c r="AL95" s="9"/>
      <c r="AM95" s="10"/>
      <c r="AN95" s="10"/>
      <c r="AO95" s="10"/>
      <c r="AP95" s="10"/>
      <c r="AQ95" s="10"/>
      <c r="AR95" s="10"/>
      <c r="AS95" s="10"/>
      <c r="AT95" s="10"/>
      <c r="AU95" s="34"/>
      <c r="AV95" s="34"/>
      <c r="AW95" s="39"/>
      <c r="AX95" s="40"/>
      <c r="AY95" s="40"/>
      <c r="AZ95" s="40"/>
      <c r="BA95" s="40"/>
      <c r="BB95" s="39"/>
      <c r="BC95" s="39"/>
      <c r="BD95" s="39"/>
      <c r="BE95" s="39"/>
      <c r="BF95" s="39"/>
    </row>
    <row r="96" spans="1:58" ht="16.2">
      <c r="AD96" s="39"/>
      <c r="AE96" s="39"/>
      <c r="AF96" s="39"/>
      <c r="AG96" s="39"/>
      <c r="AH96" s="39"/>
      <c r="AI96" s="39"/>
      <c r="AJ96" s="39"/>
      <c r="AK96" s="39"/>
      <c r="AL96" s="39"/>
      <c r="AM96" s="39"/>
      <c r="AN96" s="39"/>
      <c r="AO96" s="39"/>
      <c r="AP96" s="39"/>
      <c r="AQ96" s="39"/>
      <c r="AR96" s="34"/>
      <c r="AS96" s="34"/>
      <c r="AT96" s="39"/>
      <c r="AU96" s="34"/>
      <c r="AV96" s="34"/>
      <c r="AW96" s="39"/>
      <c r="AX96" s="40"/>
      <c r="AY96" s="40"/>
      <c r="AZ96" s="40"/>
      <c r="BA96" s="40"/>
      <c r="BB96" s="39"/>
      <c r="BC96" s="39"/>
      <c r="BD96" s="39"/>
      <c r="BE96" s="39"/>
      <c r="BF96" s="39"/>
    </row>
    <row r="97" spans="1:58" ht="16.2">
      <c r="A97" s="72" t="s">
        <v>66</v>
      </c>
      <c r="B97" s="41"/>
      <c r="C97" s="41"/>
      <c r="D97" s="42" t="s">
        <v>17</v>
      </c>
      <c r="E97" s="43" t="s">
        <v>18</v>
      </c>
      <c r="F97" s="43" t="s">
        <v>19</v>
      </c>
      <c r="G97" s="43" t="s">
        <v>20</v>
      </c>
      <c r="H97" s="43" t="s">
        <v>22</v>
      </c>
      <c r="I97" s="44"/>
      <c r="J97" s="44"/>
      <c r="K97" s="45" t="s">
        <v>24</v>
      </c>
      <c r="L97" s="44"/>
      <c r="M97" s="44"/>
      <c r="N97" s="44"/>
      <c r="O97" s="44"/>
      <c r="P97" s="44"/>
      <c r="Q97" s="44"/>
      <c r="R97" s="44"/>
      <c r="S97" s="44"/>
      <c r="T97" s="44"/>
      <c r="U97" s="44"/>
      <c r="V97" s="44"/>
      <c r="W97" s="44"/>
      <c r="X97" s="44"/>
      <c r="AD97" s="39"/>
      <c r="AE97" s="39"/>
      <c r="AF97" s="39"/>
      <c r="AG97" s="39"/>
      <c r="AH97" s="39"/>
      <c r="AI97" s="39"/>
      <c r="AJ97" s="39"/>
      <c r="AK97" s="39"/>
      <c r="AL97" s="39"/>
      <c r="AM97" s="39"/>
      <c r="AN97" s="39"/>
      <c r="AO97" s="39"/>
      <c r="AP97" s="39"/>
      <c r="AQ97" s="39"/>
      <c r="AR97" s="34"/>
      <c r="AS97" s="34"/>
      <c r="AT97" s="39"/>
      <c r="AU97" s="34"/>
      <c r="AV97" s="34"/>
      <c r="AW97" s="39"/>
      <c r="AX97" s="40"/>
      <c r="AY97" s="40"/>
      <c r="AZ97" s="40"/>
      <c r="BA97" s="40"/>
      <c r="BB97" s="39"/>
      <c r="BC97" s="39"/>
      <c r="BD97" s="39"/>
      <c r="BE97" s="39"/>
      <c r="BF97" s="39"/>
    </row>
    <row r="98" spans="1:58" ht="16.2">
      <c r="A98" s="72" t="s">
        <v>67</v>
      </c>
      <c r="B98" s="41"/>
      <c r="C98" s="41"/>
      <c r="D98" s="42">
        <v>1</v>
      </c>
      <c r="E98" s="46">
        <v>1</v>
      </c>
      <c r="F98" s="46">
        <v>0</v>
      </c>
      <c r="G98" s="44" t="s">
        <v>21</v>
      </c>
      <c r="H98" s="46">
        <v>1</v>
      </c>
      <c r="I98" s="44"/>
      <c r="J98" s="44"/>
      <c r="K98" s="45" t="s">
        <v>25</v>
      </c>
      <c r="L98" s="44"/>
      <c r="M98" s="44"/>
      <c r="N98" s="44"/>
      <c r="O98" s="44"/>
      <c r="P98" s="44"/>
      <c r="Q98" s="44"/>
      <c r="R98" s="44"/>
      <c r="S98" s="44"/>
      <c r="T98" s="44"/>
      <c r="U98" s="44"/>
      <c r="V98" s="44"/>
      <c r="W98" s="44"/>
      <c r="X98" s="44"/>
      <c r="AD98" s="39"/>
      <c r="AE98" s="39"/>
      <c r="AF98" s="39"/>
      <c r="AG98" s="39"/>
      <c r="AH98" s="39"/>
      <c r="AI98" s="39"/>
      <c r="AJ98" s="39"/>
      <c r="AK98" s="39"/>
      <c r="AL98" s="39"/>
      <c r="AM98" s="39"/>
      <c r="AN98" s="39"/>
      <c r="AO98" s="39"/>
      <c r="AP98" s="39"/>
      <c r="AQ98" s="39"/>
      <c r="AR98" s="34"/>
      <c r="AS98" s="34"/>
      <c r="AT98" s="39"/>
      <c r="AU98" s="34"/>
      <c r="AV98" s="34"/>
      <c r="AW98" s="39"/>
      <c r="AX98" s="40"/>
      <c r="AY98" s="40"/>
      <c r="AZ98" s="40"/>
      <c r="BA98" s="40"/>
      <c r="BB98" s="39"/>
      <c r="BC98" s="39"/>
      <c r="BD98" s="39"/>
      <c r="BE98" s="39"/>
      <c r="BF98" s="39"/>
    </row>
    <row r="99" spans="1:58" ht="16.2">
      <c r="A99" s="72" t="s">
        <v>68</v>
      </c>
      <c r="B99" s="41"/>
      <c r="C99" s="41"/>
      <c r="D99" s="42">
        <v>2</v>
      </c>
      <c r="E99" s="46">
        <v>2</v>
      </c>
      <c r="F99" s="46">
        <v>1</v>
      </c>
      <c r="G99" s="44"/>
      <c r="H99" s="46">
        <v>2</v>
      </c>
      <c r="I99" s="44"/>
      <c r="J99" s="44"/>
      <c r="K99" s="45" t="s">
        <v>26</v>
      </c>
      <c r="L99" s="44"/>
      <c r="M99" s="44"/>
      <c r="N99" s="44"/>
      <c r="O99" s="44"/>
      <c r="P99" s="44"/>
      <c r="Q99" s="44"/>
      <c r="R99" s="44"/>
      <c r="S99" s="44"/>
      <c r="T99" s="44"/>
      <c r="U99" s="44"/>
      <c r="V99" s="44"/>
      <c r="W99" s="44"/>
      <c r="X99" s="44"/>
      <c r="AD99" s="39"/>
      <c r="AE99" s="39"/>
      <c r="AF99" s="39"/>
      <c r="AG99" s="39"/>
      <c r="AH99" s="39"/>
      <c r="AI99" s="39"/>
      <c r="AJ99" s="39"/>
      <c r="AK99" s="39"/>
      <c r="AL99" s="39"/>
      <c r="AM99" s="39"/>
      <c r="AN99" s="39"/>
      <c r="AO99" s="39"/>
      <c r="AP99" s="39"/>
      <c r="AQ99" s="39"/>
      <c r="AR99" s="34"/>
      <c r="AS99" s="34"/>
      <c r="AT99" s="39"/>
      <c r="AU99" s="34"/>
      <c r="AV99" s="34"/>
      <c r="AW99" s="39"/>
      <c r="AX99" s="40"/>
      <c r="AY99" s="40"/>
      <c r="AZ99" s="40"/>
      <c r="BA99" s="40"/>
      <c r="BB99" s="39"/>
      <c r="BC99" s="39"/>
      <c r="BD99" s="39"/>
      <c r="BE99" s="39"/>
      <c r="BF99" s="39"/>
    </row>
    <row r="100" spans="1:58" ht="16.2">
      <c r="A100" s="72" t="s">
        <v>69</v>
      </c>
      <c r="B100" s="41"/>
      <c r="C100" s="41"/>
      <c r="D100" s="42">
        <v>3</v>
      </c>
      <c r="E100" s="46">
        <v>3</v>
      </c>
      <c r="F100" s="46">
        <v>2</v>
      </c>
      <c r="G100" s="44"/>
      <c r="H100" s="46">
        <v>3</v>
      </c>
      <c r="I100" s="44"/>
      <c r="J100" s="44"/>
      <c r="K100" s="45"/>
      <c r="L100" s="44"/>
      <c r="M100" s="44"/>
      <c r="N100" s="44"/>
      <c r="O100" s="44"/>
      <c r="P100" s="44"/>
      <c r="Q100" s="44"/>
      <c r="R100" s="44"/>
      <c r="S100" s="44"/>
      <c r="T100" s="44"/>
      <c r="U100" s="44"/>
      <c r="V100" s="44"/>
      <c r="W100" s="44"/>
      <c r="X100" s="44"/>
      <c r="AD100" s="39"/>
      <c r="AE100" s="39"/>
      <c r="AF100" s="39"/>
      <c r="AG100" s="39"/>
      <c r="AH100" s="39"/>
      <c r="AI100" s="39"/>
      <c r="AJ100" s="39"/>
      <c r="AK100" s="39"/>
      <c r="AL100" s="39"/>
      <c r="AM100" s="39"/>
      <c r="AN100" s="39"/>
      <c r="AO100" s="39"/>
      <c r="AP100" s="39"/>
      <c r="AQ100" s="39"/>
      <c r="AR100" s="34"/>
      <c r="AS100" s="34"/>
      <c r="AT100" s="39"/>
      <c r="AU100" s="34"/>
      <c r="AV100" s="34"/>
      <c r="AW100" s="39"/>
      <c r="AX100" s="40"/>
      <c r="AY100" s="40"/>
      <c r="AZ100" s="40"/>
      <c r="BA100" s="40"/>
      <c r="BB100" s="39"/>
      <c r="BC100" s="39"/>
      <c r="BD100" s="39"/>
      <c r="BE100" s="39"/>
      <c r="BF100" s="39"/>
    </row>
    <row r="101" spans="1:58" ht="16.2">
      <c r="A101" s="72" t="s">
        <v>70</v>
      </c>
      <c r="B101" s="41"/>
      <c r="C101" s="41"/>
      <c r="D101" s="42">
        <v>4</v>
      </c>
      <c r="E101" s="46">
        <v>4</v>
      </c>
      <c r="F101" s="44"/>
      <c r="G101" s="44"/>
      <c r="H101" s="46">
        <v>4</v>
      </c>
      <c r="I101" s="44"/>
      <c r="J101" s="44"/>
      <c r="K101" s="44"/>
      <c r="L101" s="44"/>
      <c r="M101" s="44"/>
      <c r="N101" s="44"/>
      <c r="O101" s="44"/>
      <c r="P101" s="44"/>
      <c r="Q101" s="44"/>
      <c r="R101" s="44"/>
      <c r="S101" s="44"/>
      <c r="T101" s="44"/>
      <c r="U101" s="44"/>
      <c r="V101" s="44"/>
      <c r="W101" s="44"/>
      <c r="X101" s="44"/>
      <c r="AD101" s="39"/>
      <c r="AE101" s="39"/>
      <c r="AF101" s="39"/>
      <c r="AG101" s="39"/>
      <c r="AH101" s="39"/>
      <c r="AI101" s="39"/>
      <c r="AJ101" s="39"/>
      <c r="AK101" s="39"/>
      <c r="AL101" s="39"/>
      <c r="AM101" s="39"/>
      <c r="AN101" s="39"/>
      <c r="AO101" s="39"/>
      <c r="AP101" s="39"/>
      <c r="AQ101" s="39"/>
      <c r="AR101" s="34"/>
      <c r="AS101" s="34"/>
      <c r="AT101" s="39"/>
      <c r="AU101" s="34"/>
      <c r="AV101" s="34"/>
      <c r="AW101" s="39"/>
      <c r="AX101" s="40"/>
      <c r="AY101" s="40"/>
      <c r="AZ101" s="40"/>
      <c r="BA101" s="40"/>
      <c r="BB101" s="39"/>
      <c r="BC101" s="39"/>
      <c r="BD101" s="39"/>
      <c r="BE101" s="39"/>
      <c r="BF101" s="39"/>
    </row>
    <row r="102" spans="1:58" ht="16.2">
      <c r="A102" s="72" t="s">
        <v>71</v>
      </c>
      <c r="B102" s="41"/>
      <c r="C102" s="41"/>
      <c r="D102" s="42">
        <v>5</v>
      </c>
      <c r="E102" s="46">
        <v>5</v>
      </c>
      <c r="F102" s="44"/>
      <c r="G102" s="44"/>
      <c r="H102" s="46">
        <v>5</v>
      </c>
      <c r="I102" s="44"/>
      <c r="J102" s="44"/>
      <c r="K102" s="44"/>
      <c r="L102" s="44"/>
      <c r="M102" s="44"/>
      <c r="N102" s="44"/>
      <c r="O102" s="44"/>
      <c r="P102" s="44"/>
      <c r="Q102" s="44"/>
      <c r="R102" s="44"/>
      <c r="S102" s="44"/>
      <c r="T102" s="44"/>
      <c r="U102" s="44"/>
      <c r="V102" s="44"/>
      <c r="W102" s="44"/>
      <c r="X102" s="44"/>
      <c r="AD102" s="39"/>
      <c r="AE102" s="39"/>
      <c r="AF102" s="39"/>
      <c r="AG102" s="39"/>
      <c r="AH102" s="39"/>
      <c r="AI102" s="39"/>
      <c r="AJ102" s="39"/>
      <c r="AK102" s="39"/>
      <c r="AL102" s="39"/>
      <c r="AM102" s="39"/>
      <c r="AN102" s="39"/>
      <c r="AO102" s="39"/>
      <c r="AP102" s="39"/>
      <c r="AQ102" s="39"/>
      <c r="AR102" s="34"/>
      <c r="AS102" s="34"/>
      <c r="AT102" s="39"/>
      <c r="AU102" s="34"/>
      <c r="AV102" s="34"/>
      <c r="AW102" s="39"/>
      <c r="AX102" s="40"/>
      <c r="AY102" s="40"/>
      <c r="AZ102" s="40"/>
      <c r="BA102" s="40"/>
      <c r="BB102" s="39"/>
      <c r="BC102" s="39"/>
      <c r="BD102" s="39"/>
      <c r="BE102" s="39"/>
      <c r="BF102" s="39"/>
    </row>
    <row r="103" spans="1:58" ht="16.2">
      <c r="A103" s="72" t="s">
        <v>72</v>
      </c>
      <c r="B103" s="41"/>
      <c r="C103" s="41"/>
      <c r="D103" s="42">
        <v>6</v>
      </c>
      <c r="E103" s="46">
        <v>6</v>
      </c>
      <c r="F103" s="44"/>
      <c r="G103" s="44"/>
      <c r="H103" s="46">
        <v>6</v>
      </c>
      <c r="I103" s="44"/>
      <c r="J103" s="44"/>
      <c r="K103" s="44"/>
      <c r="L103" s="44"/>
      <c r="M103" s="44"/>
      <c r="N103" s="44"/>
      <c r="O103" s="44"/>
      <c r="P103" s="44"/>
      <c r="Q103" s="44"/>
      <c r="R103" s="44"/>
      <c r="S103" s="44"/>
      <c r="T103" s="44"/>
      <c r="U103" s="44"/>
      <c r="V103" s="44"/>
      <c r="W103" s="44"/>
      <c r="X103" s="44"/>
      <c r="AU103" s="34"/>
      <c r="AV103" s="34"/>
      <c r="AW103" s="39"/>
      <c r="AX103" s="40"/>
      <c r="AY103" s="40"/>
      <c r="AZ103" s="40"/>
      <c r="BA103" s="40"/>
      <c r="BB103" s="39"/>
      <c r="BC103" s="39"/>
      <c r="BD103" s="39"/>
      <c r="BE103" s="39"/>
      <c r="BF103" s="39"/>
    </row>
    <row r="104" spans="1:58" ht="16.2">
      <c r="A104" s="72" t="s">
        <v>73</v>
      </c>
      <c r="B104" s="41"/>
      <c r="C104" s="41"/>
      <c r="D104" s="42">
        <v>7</v>
      </c>
      <c r="E104" s="46">
        <v>7</v>
      </c>
      <c r="F104" s="44"/>
      <c r="G104" s="44"/>
      <c r="H104" s="46">
        <v>7</v>
      </c>
      <c r="I104" s="44"/>
      <c r="J104" s="44"/>
      <c r="K104" s="44"/>
      <c r="L104" s="44"/>
      <c r="M104" s="44"/>
      <c r="N104" s="44"/>
      <c r="O104" s="44"/>
      <c r="P104" s="44"/>
      <c r="Q104" s="44"/>
      <c r="R104" s="44"/>
      <c r="S104" s="44"/>
      <c r="T104" s="44"/>
      <c r="U104" s="44"/>
      <c r="V104" s="44"/>
      <c r="W104" s="44"/>
      <c r="X104" s="44"/>
      <c r="AU104" s="34"/>
      <c r="AV104" s="34"/>
      <c r="AW104" s="39"/>
      <c r="AX104" s="40"/>
      <c r="AY104" s="40"/>
      <c r="AZ104" s="40"/>
      <c r="BA104" s="40"/>
      <c r="BB104" s="39"/>
      <c r="BC104" s="39"/>
      <c r="BD104" s="39"/>
      <c r="BE104" s="39"/>
      <c r="BF104" s="39"/>
    </row>
    <row r="105" spans="1:58" ht="16.2">
      <c r="A105" s="72" t="s">
        <v>74</v>
      </c>
      <c r="B105" s="41"/>
      <c r="C105" s="41"/>
      <c r="D105" s="42">
        <v>8</v>
      </c>
      <c r="E105" s="46">
        <v>8</v>
      </c>
      <c r="F105" s="44"/>
      <c r="G105" s="44"/>
      <c r="H105" s="46">
        <v>8</v>
      </c>
      <c r="I105" s="44"/>
      <c r="J105" s="44"/>
      <c r="K105" s="44"/>
      <c r="L105" s="44"/>
      <c r="M105" s="44"/>
      <c r="N105" s="44"/>
      <c r="O105" s="44"/>
      <c r="P105" s="44"/>
      <c r="Q105" s="44"/>
      <c r="R105" s="44"/>
      <c r="S105" s="44"/>
      <c r="T105" s="44"/>
      <c r="U105" s="44"/>
      <c r="V105" s="44"/>
      <c r="W105" s="44"/>
      <c r="X105" s="44"/>
      <c r="AU105" s="34"/>
      <c r="AV105" s="34"/>
      <c r="AW105" s="39"/>
      <c r="AX105" s="40"/>
      <c r="AY105" s="40"/>
      <c r="AZ105" s="40"/>
      <c r="BA105" s="40"/>
      <c r="BB105" s="39"/>
      <c r="BC105" s="39"/>
      <c r="BD105" s="39"/>
      <c r="BE105" s="39"/>
      <c r="BF105" s="39"/>
    </row>
    <row r="106" spans="1:58" ht="16.2">
      <c r="A106" s="73" t="s">
        <v>75</v>
      </c>
      <c r="B106" s="41"/>
      <c r="C106" s="41"/>
      <c r="D106" s="42">
        <v>9</v>
      </c>
      <c r="E106" s="46">
        <v>9</v>
      </c>
      <c r="F106" s="44"/>
      <c r="G106" s="44"/>
      <c r="H106" s="46">
        <v>9</v>
      </c>
      <c r="I106" s="44"/>
      <c r="J106" s="44"/>
      <c r="K106" s="44"/>
      <c r="L106" s="44"/>
      <c r="M106" s="44"/>
      <c r="N106" s="44"/>
      <c r="O106" s="44"/>
      <c r="P106" s="44"/>
      <c r="Q106" s="44"/>
      <c r="R106" s="44"/>
      <c r="S106" s="44"/>
      <c r="T106" s="44"/>
      <c r="U106" s="44"/>
      <c r="V106" s="44"/>
      <c r="W106" s="44"/>
      <c r="X106" s="44"/>
      <c r="AU106" s="34"/>
      <c r="AV106" s="34"/>
      <c r="AW106" s="39"/>
      <c r="AX106" s="40"/>
      <c r="AY106" s="40"/>
      <c r="AZ106" s="40"/>
      <c r="BA106" s="40"/>
      <c r="BB106" s="39"/>
      <c r="BC106" s="39"/>
      <c r="BD106" s="39"/>
      <c r="BE106" s="39"/>
      <c r="BF106" s="39"/>
    </row>
    <row r="107" spans="1:58">
      <c r="A107" s="73" t="s">
        <v>76</v>
      </c>
      <c r="B107" s="41"/>
      <c r="C107" s="41"/>
      <c r="D107" s="42">
        <v>10</v>
      </c>
      <c r="E107" s="46">
        <v>10</v>
      </c>
      <c r="F107" s="44"/>
      <c r="G107" s="44"/>
      <c r="H107" s="46">
        <v>10</v>
      </c>
      <c r="I107" s="44"/>
      <c r="J107" s="44"/>
      <c r="K107" s="44"/>
      <c r="L107" s="44"/>
      <c r="M107" s="44"/>
      <c r="N107" s="44"/>
      <c r="O107" s="44"/>
      <c r="P107" s="44"/>
      <c r="Q107" s="44"/>
      <c r="R107" s="44"/>
      <c r="S107" s="44"/>
      <c r="T107" s="44"/>
      <c r="U107" s="44"/>
      <c r="V107" s="44"/>
      <c r="W107" s="44"/>
      <c r="X107" s="44"/>
      <c r="AP107" s="2"/>
      <c r="AQ107" s="2"/>
      <c r="AR107" s="2"/>
      <c r="AS107" s="2"/>
      <c r="AT107" s="2"/>
    </row>
    <row r="108" spans="1:58">
      <c r="A108" s="41"/>
      <c r="B108" s="41"/>
      <c r="C108" s="41"/>
      <c r="D108" s="42">
        <v>11</v>
      </c>
      <c r="E108" s="46">
        <v>11</v>
      </c>
      <c r="F108" s="44"/>
      <c r="G108" s="44"/>
      <c r="H108" s="44"/>
      <c r="I108" s="44"/>
      <c r="J108" s="44"/>
      <c r="K108" s="44"/>
      <c r="L108" s="44"/>
      <c r="M108" s="44"/>
      <c r="N108" s="44"/>
      <c r="O108" s="44"/>
      <c r="P108" s="44"/>
      <c r="Q108" s="44"/>
      <c r="R108" s="44"/>
      <c r="S108" s="44"/>
      <c r="T108" s="44"/>
      <c r="U108" s="44"/>
      <c r="V108" s="44"/>
      <c r="W108" s="44"/>
      <c r="X108" s="44"/>
      <c r="AP108" s="2"/>
      <c r="AQ108" s="2"/>
      <c r="AR108" s="2"/>
      <c r="AS108" s="2"/>
      <c r="AT108" s="2"/>
    </row>
    <row r="109" spans="1:58">
      <c r="A109" s="41"/>
      <c r="B109" s="41"/>
      <c r="C109" s="41"/>
      <c r="D109" s="42">
        <v>12</v>
      </c>
      <c r="E109" s="46">
        <v>12</v>
      </c>
      <c r="F109" s="44"/>
      <c r="G109" s="44"/>
      <c r="H109" s="44"/>
      <c r="I109" s="44"/>
      <c r="J109" s="44"/>
      <c r="K109" s="44"/>
      <c r="L109" s="44"/>
      <c r="M109" s="44"/>
      <c r="N109" s="44"/>
      <c r="O109" s="44"/>
      <c r="P109" s="44"/>
      <c r="Q109" s="44"/>
      <c r="R109" s="44"/>
      <c r="S109" s="44"/>
      <c r="T109" s="44"/>
      <c r="U109" s="44"/>
      <c r="V109" s="44"/>
      <c r="W109" s="44"/>
      <c r="X109" s="44"/>
      <c r="AP109" s="2"/>
      <c r="AQ109" s="2"/>
      <c r="AR109" s="2"/>
      <c r="AS109" s="2"/>
      <c r="AT109" s="2"/>
    </row>
    <row r="110" spans="1:58">
      <c r="A110" s="41"/>
      <c r="B110" s="41"/>
      <c r="C110" s="41"/>
      <c r="D110" s="47"/>
      <c r="E110" s="46">
        <v>13</v>
      </c>
      <c r="F110" s="44"/>
      <c r="G110" s="44"/>
      <c r="H110" s="44"/>
      <c r="I110" s="44"/>
      <c r="J110" s="44"/>
      <c r="K110" s="44"/>
      <c r="L110" s="44"/>
      <c r="M110" s="44"/>
      <c r="N110" s="44"/>
      <c r="O110" s="44"/>
      <c r="P110" s="44"/>
      <c r="Q110" s="44"/>
      <c r="R110" s="44"/>
      <c r="S110" s="44"/>
      <c r="T110" s="44"/>
      <c r="U110" s="44"/>
      <c r="V110" s="44"/>
      <c r="W110" s="44"/>
      <c r="X110" s="44"/>
      <c r="AP110" s="2"/>
      <c r="AQ110" s="2"/>
      <c r="AR110" s="2"/>
      <c r="AS110" s="2"/>
      <c r="AT110" s="2"/>
    </row>
    <row r="111" spans="1:58">
      <c r="A111" s="41"/>
      <c r="B111" s="41"/>
      <c r="C111" s="41"/>
      <c r="D111" s="47"/>
      <c r="E111" s="46">
        <v>14</v>
      </c>
      <c r="F111" s="44"/>
      <c r="G111" s="44"/>
      <c r="H111" s="44"/>
      <c r="I111" s="44"/>
      <c r="J111" s="44"/>
      <c r="K111" s="44"/>
      <c r="L111" s="44"/>
      <c r="M111" s="44"/>
      <c r="N111" s="44"/>
      <c r="O111" s="44"/>
      <c r="P111" s="44"/>
      <c r="Q111" s="44"/>
      <c r="R111" s="44"/>
      <c r="S111" s="44"/>
      <c r="T111" s="44"/>
      <c r="U111" s="44"/>
      <c r="V111" s="44"/>
      <c r="W111" s="44"/>
      <c r="X111" s="44"/>
      <c r="AP111" s="2"/>
      <c r="AQ111" s="2"/>
      <c r="AR111" s="2"/>
      <c r="AS111" s="2"/>
      <c r="AT111" s="2"/>
      <c r="AU111" s="2"/>
      <c r="AV111" s="2"/>
      <c r="AW111" s="2"/>
      <c r="AX111" s="2"/>
      <c r="AY111" s="2"/>
      <c r="AZ111" s="2"/>
      <c r="BA111" s="2"/>
    </row>
    <row r="112" spans="1:58">
      <c r="A112" s="41"/>
      <c r="B112" s="41"/>
      <c r="C112" s="41"/>
      <c r="D112" s="47"/>
      <c r="E112" s="46">
        <v>15</v>
      </c>
      <c r="F112" s="44"/>
      <c r="G112" s="44"/>
      <c r="H112" s="44"/>
      <c r="I112" s="44"/>
      <c r="J112" s="44"/>
      <c r="K112" s="44"/>
      <c r="L112" s="44"/>
      <c r="M112" s="44"/>
      <c r="N112" s="44"/>
      <c r="O112" s="44"/>
      <c r="P112" s="44"/>
      <c r="Q112" s="44"/>
      <c r="R112" s="44"/>
      <c r="S112" s="44"/>
      <c r="T112" s="44"/>
      <c r="U112" s="44"/>
      <c r="V112" s="44"/>
      <c r="W112" s="44"/>
      <c r="X112" s="44"/>
      <c r="AP112" s="2"/>
      <c r="AQ112" s="2"/>
      <c r="AR112" s="2"/>
      <c r="AS112" s="2"/>
      <c r="AT112" s="2"/>
      <c r="AU112" s="2"/>
      <c r="AV112" s="2"/>
      <c r="AW112" s="2"/>
      <c r="AX112" s="2"/>
      <c r="AY112" s="2"/>
      <c r="AZ112" s="2"/>
      <c r="BA112" s="2"/>
    </row>
    <row r="113" spans="4:53">
      <c r="D113" s="44"/>
      <c r="E113" s="46">
        <v>16</v>
      </c>
      <c r="F113" s="44"/>
      <c r="G113" s="44"/>
      <c r="H113" s="44"/>
      <c r="I113" s="44"/>
      <c r="J113" s="44"/>
      <c r="K113" s="44"/>
      <c r="L113" s="44"/>
      <c r="M113" s="44"/>
      <c r="N113" s="44"/>
      <c r="O113" s="44"/>
      <c r="P113" s="44"/>
      <c r="Q113" s="44"/>
      <c r="R113" s="44"/>
      <c r="S113" s="44"/>
      <c r="T113" s="44"/>
      <c r="U113" s="44"/>
      <c r="V113" s="44"/>
      <c r="W113" s="44"/>
      <c r="X113" s="44"/>
      <c r="AU113" s="2"/>
      <c r="AV113" s="2"/>
      <c r="AW113" s="2"/>
      <c r="AX113" s="2"/>
      <c r="AY113" s="2"/>
      <c r="AZ113" s="2"/>
      <c r="BA113" s="2"/>
    </row>
    <row r="114" spans="4:53">
      <c r="D114" s="44"/>
      <c r="E114" s="46">
        <v>17</v>
      </c>
      <c r="F114" s="44"/>
      <c r="G114" s="44"/>
      <c r="H114" s="44"/>
      <c r="I114" s="44"/>
      <c r="J114" s="44"/>
      <c r="K114" s="44"/>
      <c r="L114" s="44"/>
      <c r="M114" s="44"/>
      <c r="N114" s="44"/>
      <c r="O114" s="44"/>
      <c r="P114" s="44"/>
      <c r="Q114" s="44"/>
      <c r="R114" s="44"/>
      <c r="S114" s="44"/>
      <c r="T114" s="44"/>
      <c r="U114" s="44"/>
      <c r="V114" s="44"/>
      <c r="W114" s="44"/>
      <c r="X114" s="44"/>
      <c r="AU114" s="2"/>
      <c r="AV114" s="2"/>
      <c r="AW114" s="2"/>
      <c r="AX114" s="2"/>
      <c r="AY114" s="2"/>
      <c r="AZ114" s="2"/>
      <c r="BA114" s="2"/>
    </row>
    <row r="115" spans="4:53">
      <c r="D115" s="44"/>
      <c r="E115" s="46">
        <v>18</v>
      </c>
      <c r="F115" s="44"/>
      <c r="G115" s="44"/>
      <c r="H115" s="44"/>
      <c r="I115" s="44"/>
      <c r="J115" s="44"/>
      <c r="K115" s="44"/>
      <c r="L115" s="44"/>
      <c r="M115" s="44"/>
      <c r="N115" s="44"/>
      <c r="O115" s="44"/>
      <c r="P115" s="44"/>
      <c r="Q115" s="44"/>
      <c r="R115" s="44"/>
      <c r="S115" s="44"/>
      <c r="T115" s="44"/>
      <c r="U115" s="44"/>
      <c r="V115" s="44"/>
      <c r="W115" s="44"/>
      <c r="X115" s="44"/>
      <c r="AU115" s="2"/>
      <c r="AV115" s="2"/>
      <c r="AW115" s="2"/>
      <c r="AX115" s="2"/>
      <c r="AY115" s="2"/>
      <c r="AZ115" s="2"/>
      <c r="BA115" s="2"/>
    </row>
    <row r="116" spans="4:53">
      <c r="D116" s="44"/>
      <c r="E116" s="46">
        <v>19</v>
      </c>
      <c r="F116" s="44"/>
      <c r="G116" s="44"/>
      <c r="H116" s="44"/>
      <c r="I116" s="44"/>
      <c r="J116" s="44"/>
      <c r="K116" s="44"/>
      <c r="L116" s="44"/>
      <c r="M116" s="44"/>
      <c r="N116" s="44"/>
      <c r="O116" s="44"/>
      <c r="P116" s="44"/>
      <c r="Q116" s="44"/>
      <c r="R116" s="44"/>
      <c r="S116" s="44"/>
      <c r="T116" s="44"/>
      <c r="U116" s="44"/>
      <c r="V116" s="44"/>
      <c r="W116" s="44"/>
      <c r="X116" s="44"/>
      <c r="AU116" s="2"/>
      <c r="AV116" s="2"/>
      <c r="AW116" s="2"/>
      <c r="AX116" s="2"/>
      <c r="AY116" s="2"/>
      <c r="AZ116" s="2"/>
      <c r="BA116" s="2"/>
    </row>
    <row r="117" spans="4:53">
      <c r="D117" s="44"/>
      <c r="E117" s="46">
        <v>20</v>
      </c>
      <c r="F117" s="44"/>
      <c r="G117" s="44"/>
      <c r="H117" s="44"/>
      <c r="I117" s="44"/>
      <c r="J117" s="44"/>
      <c r="K117" s="44"/>
      <c r="L117" s="44"/>
      <c r="M117" s="44"/>
      <c r="N117" s="44"/>
      <c r="O117" s="44"/>
      <c r="P117" s="44"/>
      <c r="Q117" s="44"/>
      <c r="R117" s="44"/>
      <c r="S117" s="44"/>
      <c r="T117" s="44"/>
      <c r="U117" s="44"/>
      <c r="V117" s="44"/>
      <c r="W117" s="44"/>
      <c r="X117" s="44"/>
    </row>
    <row r="118" spans="4:53">
      <c r="D118" s="44"/>
      <c r="E118" s="46">
        <v>21</v>
      </c>
      <c r="F118" s="44"/>
      <c r="G118" s="44"/>
      <c r="H118" s="44"/>
      <c r="I118" s="44"/>
      <c r="J118" s="44"/>
      <c r="K118" s="44"/>
      <c r="L118" s="44"/>
      <c r="M118" s="44"/>
      <c r="N118" s="44"/>
      <c r="O118" s="44"/>
      <c r="P118" s="44"/>
      <c r="Q118" s="44"/>
      <c r="R118" s="44"/>
      <c r="S118" s="44"/>
      <c r="T118" s="44"/>
      <c r="U118" s="44"/>
      <c r="V118" s="44"/>
      <c r="W118" s="44"/>
      <c r="X118" s="44"/>
    </row>
    <row r="119" spans="4:53">
      <c r="D119" s="44"/>
      <c r="E119" s="46">
        <v>22</v>
      </c>
      <c r="F119" s="44"/>
      <c r="G119" s="44"/>
      <c r="H119" s="44"/>
      <c r="I119" s="44"/>
      <c r="J119" s="44"/>
      <c r="K119" s="44"/>
      <c r="L119" s="44"/>
      <c r="M119" s="44"/>
      <c r="N119" s="44"/>
      <c r="O119" s="44"/>
      <c r="P119" s="44"/>
      <c r="Q119" s="44"/>
      <c r="R119" s="44"/>
      <c r="S119" s="44"/>
      <c r="T119" s="44"/>
      <c r="U119" s="44"/>
      <c r="V119" s="44"/>
      <c r="W119" s="44"/>
      <c r="X119" s="44"/>
    </row>
    <row r="120" spans="4:53">
      <c r="D120" s="44"/>
      <c r="E120" s="46">
        <v>23</v>
      </c>
      <c r="F120" s="44"/>
      <c r="G120" s="44"/>
      <c r="H120" s="44"/>
      <c r="I120" s="44"/>
      <c r="J120" s="44"/>
      <c r="K120" s="44"/>
      <c r="L120" s="44"/>
      <c r="M120" s="44"/>
      <c r="N120" s="44"/>
      <c r="O120" s="44"/>
      <c r="P120" s="44"/>
      <c r="Q120" s="44"/>
      <c r="R120" s="44"/>
      <c r="S120" s="44"/>
      <c r="T120" s="44"/>
      <c r="U120" s="44"/>
      <c r="V120" s="44"/>
      <c r="W120" s="44"/>
      <c r="X120" s="44"/>
    </row>
    <row r="121" spans="4:53">
      <c r="D121" s="44"/>
      <c r="E121" s="46">
        <v>24</v>
      </c>
      <c r="F121" s="44"/>
      <c r="G121" s="44"/>
      <c r="H121" s="44"/>
      <c r="I121" s="44"/>
      <c r="J121" s="44"/>
      <c r="K121" s="44"/>
      <c r="L121" s="44"/>
      <c r="M121" s="44"/>
      <c r="N121" s="44"/>
      <c r="O121" s="44"/>
      <c r="P121" s="44"/>
      <c r="Q121" s="44"/>
      <c r="R121" s="44"/>
      <c r="S121" s="44"/>
      <c r="T121" s="44"/>
      <c r="U121" s="44"/>
      <c r="V121" s="44"/>
      <c r="W121" s="44"/>
      <c r="X121" s="44"/>
    </row>
    <row r="122" spans="4:53">
      <c r="D122" s="44"/>
      <c r="E122" s="46">
        <v>25</v>
      </c>
      <c r="F122" s="44"/>
      <c r="G122" s="44"/>
      <c r="H122" s="44"/>
      <c r="I122" s="44"/>
      <c r="J122" s="44"/>
      <c r="K122" s="44"/>
      <c r="L122" s="44"/>
      <c r="M122" s="44"/>
      <c r="N122" s="44"/>
      <c r="O122" s="44"/>
      <c r="P122" s="44"/>
      <c r="Q122" s="44"/>
      <c r="R122" s="44"/>
      <c r="S122" s="44"/>
      <c r="T122" s="44"/>
      <c r="U122" s="44"/>
      <c r="V122" s="44"/>
      <c r="W122" s="44"/>
      <c r="X122" s="44"/>
    </row>
    <row r="123" spans="4:53">
      <c r="D123" s="44"/>
      <c r="E123" s="46">
        <v>26</v>
      </c>
      <c r="F123" s="44"/>
      <c r="G123" s="44"/>
      <c r="H123" s="44"/>
      <c r="I123" s="44"/>
      <c r="J123" s="44"/>
      <c r="K123" s="44"/>
      <c r="L123" s="44"/>
      <c r="M123" s="44"/>
      <c r="N123" s="44"/>
      <c r="O123" s="44"/>
      <c r="P123" s="44"/>
      <c r="Q123" s="44"/>
      <c r="R123" s="44"/>
      <c r="S123" s="44"/>
      <c r="T123" s="44"/>
      <c r="U123" s="44"/>
      <c r="V123" s="44"/>
      <c r="W123" s="44"/>
      <c r="X123" s="44"/>
    </row>
    <row r="124" spans="4:53">
      <c r="D124" s="44"/>
      <c r="E124" s="46">
        <v>27</v>
      </c>
      <c r="F124" s="44"/>
      <c r="G124" s="44"/>
      <c r="H124" s="44"/>
      <c r="I124" s="44"/>
      <c r="J124" s="44"/>
      <c r="K124" s="44"/>
      <c r="L124" s="44"/>
      <c r="M124" s="44"/>
      <c r="N124" s="44"/>
      <c r="O124" s="44"/>
      <c r="P124" s="44"/>
      <c r="Q124" s="44"/>
      <c r="R124" s="44"/>
      <c r="S124" s="44"/>
      <c r="T124" s="44"/>
      <c r="U124" s="44"/>
      <c r="V124" s="44"/>
      <c r="W124" s="44"/>
      <c r="X124" s="44"/>
    </row>
    <row r="125" spans="4:53">
      <c r="D125" s="44"/>
      <c r="E125" s="46">
        <v>28</v>
      </c>
      <c r="F125" s="44"/>
      <c r="G125" s="44"/>
      <c r="H125" s="44"/>
      <c r="I125" s="44"/>
      <c r="J125" s="44"/>
      <c r="K125" s="44"/>
      <c r="L125" s="44"/>
      <c r="M125" s="44"/>
      <c r="N125" s="44"/>
      <c r="O125" s="44"/>
      <c r="P125" s="44"/>
      <c r="Q125" s="44"/>
      <c r="R125" s="44"/>
      <c r="S125" s="44"/>
      <c r="T125" s="44"/>
      <c r="U125" s="44"/>
      <c r="V125" s="44"/>
      <c r="W125" s="44"/>
      <c r="X125" s="44"/>
    </row>
    <row r="126" spans="4:53">
      <c r="D126" s="44"/>
      <c r="E126" s="46">
        <v>29</v>
      </c>
      <c r="F126" s="44"/>
      <c r="G126" s="44"/>
      <c r="H126" s="44"/>
      <c r="I126" s="44"/>
      <c r="J126" s="44"/>
      <c r="K126" s="44"/>
      <c r="L126" s="44"/>
      <c r="M126" s="44"/>
      <c r="N126" s="44"/>
      <c r="O126" s="44"/>
      <c r="P126" s="44"/>
      <c r="Q126" s="44"/>
      <c r="R126" s="44"/>
      <c r="S126" s="44"/>
      <c r="T126" s="44"/>
      <c r="U126" s="44"/>
      <c r="V126" s="44"/>
      <c r="W126" s="44"/>
      <c r="X126" s="44"/>
    </row>
    <row r="127" spans="4:53">
      <c r="D127" s="44"/>
      <c r="E127" s="46">
        <v>30</v>
      </c>
      <c r="F127" s="44"/>
      <c r="G127" s="44"/>
      <c r="H127" s="44"/>
      <c r="I127" s="44"/>
      <c r="J127" s="44"/>
      <c r="K127" s="44"/>
      <c r="L127" s="44"/>
      <c r="M127" s="44"/>
      <c r="N127" s="44"/>
      <c r="O127" s="44"/>
      <c r="P127" s="44"/>
      <c r="Q127" s="44"/>
      <c r="R127" s="44"/>
      <c r="S127" s="44"/>
      <c r="T127" s="44"/>
      <c r="U127" s="44"/>
      <c r="V127" s="44"/>
      <c r="W127" s="44"/>
      <c r="X127" s="44"/>
    </row>
    <row r="128" spans="4:53">
      <c r="D128" s="44"/>
      <c r="E128" s="46">
        <v>31</v>
      </c>
      <c r="F128" s="44"/>
      <c r="G128" s="44"/>
      <c r="H128" s="44"/>
      <c r="I128" s="44"/>
      <c r="J128" s="44"/>
      <c r="K128" s="44"/>
      <c r="L128" s="44"/>
      <c r="M128" s="44"/>
      <c r="N128" s="44"/>
      <c r="O128" s="44"/>
      <c r="P128" s="44"/>
      <c r="Q128" s="44"/>
      <c r="R128" s="44"/>
      <c r="S128" s="44"/>
      <c r="T128" s="44"/>
      <c r="U128" s="44"/>
      <c r="V128" s="44"/>
      <c r="W128" s="44"/>
      <c r="X128" s="44"/>
    </row>
    <row r="129" spans="4:24">
      <c r="D129" s="44"/>
      <c r="E129" s="44"/>
      <c r="F129" s="44"/>
      <c r="G129" s="44"/>
      <c r="H129" s="44"/>
      <c r="I129" s="44"/>
      <c r="J129" s="44"/>
      <c r="K129" s="44"/>
      <c r="L129" s="44"/>
      <c r="M129" s="44"/>
      <c r="N129" s="44"/>
      <c r="O129" s="44"/>
      <c r="P129" s="44"/>
      <c r="Q129" s="44"/>
      <c r="R129" s="44"/>
      <c r="S129" s="44"/>
      <c r="T129" s="44"/>
      <c r="U129" s="44"/>
      <c r="V129" s="44"/>
      <c r="W129" s="44"/>
      <c r="X129" s="44"/>
    </row>
    <row r="130" spans="4:24">
      <c r="D130" s="44"/>
      <c r="E130" s="44"/>
      <c r="F130" s="44"/>
      <c r="G130" s="44"/>
      <c r="H130" s="44"/>
      <c r="I130" s="44"/>
      <c r="J130" s="44"/>
      <c r="K130" s="44"/>
      <c r="L130" s="44"/>
      <c r="M130" s="44"/>
      <c r="N130" s="44"/>
      <c r="O130" s="44"/>
      <c r="P130" s="44"/>
      <c r="Q130" s="44"/>
      <c r="R130" s="44"/>
      <c r="S130" s="44"/>
      <c r="T130" s="44"/>
      <c r="U130" s="44"/>
      <c r="V130" s="44"/>
      <c r="W130" s="44"/>
      <c r="X130" s="44"/>
    </row>
    <row r="131" spans="4:24">
      <c r="D131" s="44"/>
      <c r="E131" s="44"/>
      <c r="F131" s="44"/>
      <c r="G131" s="44"/>
      <c r="H131" s="44"/>
      <c r="I131" s="44"/>
      <c r="J131" s="44"/>
      <c r="K131" s="44"/>
      <c r="L131" s="44"/>
      <c r="M131" s="44"/>
      <c r="N131" s="44"/>
      <c r="O131" s="44"/>
      <c r="P131" s="44"/>
      <c r="Q131" s="44"/>
      <c r="R131" s="44"/>
      <c r="S131" s="44"/>
      <c r="T131" s="44"/>
      <c r="U131" s="44"/>
      <c r="V131" s="44"/>
      <c r="W131" s="44"/>
      <c r="X131" s="44"/>
    </row>
  </sheetData>
  <sheetProtection selectLockedCells="1"/>
  <mergeCells count="613">
    <mergeCell ref="AX3:AY4"/>
    <mergeCell ref="U2:V3"/>
    <mergeCell ref="W2:X3"/>
    <mergeCell ref="AA4:AB4"/>
    <mergeCell ref="Q37:T38"/>
    <mergeCell ref="R39:S40"/>
    <mergeCell ref="T39:T40"/>
    <mergeCell ref="V39:W40"/>
    <mergeCell ref="X39:X40"/>
    <mergeCell ref="Y39:Z40"/>
    <mergeCell ref="AA39:AA40"/>
    <mergeCell ref="AB39:AC40"/>
    <mergeCell ref="AD39:AD40"/>
    <mergeCell ref="AC2:AD3"/>
    <mergeCell ref="AE2:AJ3"/>
    <mergeCell ref="Y4:Z4"/>
    <mergeCell ref="AV1:AW2"/>
    <mergeCell ref="Y5:Z5"/>
    <mergeCell ref="AA5:AB5"/>
    <mergeCell ref="AE5:AF5"/>
    <mergeCell ref="AH5:AI5"/>
    <mergeCell ref="AH4:AI4"/>
    <mergeCell ref="AD1:AG1"/>
    <mergeCell ref="AV3:AW4"/>
    <mergeCell ref="I2:J3"/>
    <mergeCell ref="K2:L3"/>
    <mergeCell ref="M2:N3"/>
    <mergeCell ref="O2:P3"/>
    <mergeCell ref="Q2:R3"/>
    <mergeCell ref="S2:T3"/>
    <mergeCell ref="A1:B1"/>
    <mergeCell ref="D1:F1"/>
    <mergeCell ref="L1:N1"/>
    <mergeCell ref="BM3:BN4"/>
    <mergeCell ref="BO3:BP4"/>
    <mergeCell ref="A4:B4"/>
    <mergeCell ref="C4:D4"/>
    <mergeCell ref="I4:J4"/>
    <mergeCell ref="K4:L4"/>
    <mergeCell ref="M4:N4"/>
    <mergeCell ref="O4:P4"/>
    <mergeCell ref="Q4:R4"/>
    <mergeCell ref="S4:T4"/>
    <mergeCell ref="AZ3:BA4"/>
    <mergeCell ref="BB3:BC4"/>
    <mergeCell ref="BD3:BE4"/>
    <mergeCell ref="BG3:BH4"/>
    <mergeCell ref="BI3:BJ4"/>
    <mergeCell ref="BK3:BL4"/>
    <mergeCell ref="Y2:Z3"/>
    <mergeCell ref="AA2:AB3"/>
    <mergeCell ref="AE4:AF4"/>
    <mergeCell ref="BG1:BH2"/>
    <mergeCell ref="A2:B3"/>
    <mergeCell ref="C2:D3"/>
    <mergeCell ref="E2:F3"/>
    <mergeCell ref="G2:H3"/>
    <mergeCell ref="O5:P5"/>
    <mergeCell ref="Q5:R5"/>
    <mergeCell ref="S5:T5"/>
    <mergeCell ref="BO5:BO6"/>
    <mergeCell ref="BB5:BB6"/>
    <mergeCell ref="BC5:BC6"/>
    <mergeCell ref="BD5:BD6"/>
    <mergeCell ref="Y6:Z6"/>
    <mergeCell ref="AA6:AB6"/>
    <mergeCell ref="AE6:AF6"/>
    <mergeCell ref="AH6:AI6"/>
    <mergeCell ref="AX5:AY6"/>
    <mergeCell ref="BP5:BP6"/>
    <mergeCell ref="A6:B6"/>
    <mergeCell ref="C6:D6"/>
    <mergeCell ref="I6:J6"/>
    <mergeCell ref="K6:L6"/>
    <mergeCell ref="M6:N6"/>
    <mergeCell ref="O6:P6"/>
    <mergeCell ref="Q6:R6"/>
    <mergeCell ref="S6:T6"/>
    <mergeCell ref="BG5:BH6"/>
    <mergeCell ref="BI5:BJ6"/>
    <mergeCell ref="BK5:BK6"/>
    <mergeCell ref="BL5:BL6"/>
    <mergeCell ref="BM5:BM6"/>
    <mergeCell ref="BN5:BN6"/>
    <mergeCell ref="AZ5:AZ6"/>
    <mergeCell ref="BA5:BA6"/>
    <mergeCell ref="BE5:BE6"/>
    <mergeCell ref="AV5:AW6"/>
    <mergeCell ref="A5:B5"/>
    <mergeCell ref="C5:D5"/>
    <mergeCell ref="I5:J5"/>
    <mergeCell ref="K5:L5"/>
    <mergeCell ref="M5:N5"/>
    <mergeCell ref="Q7:R7"/>
    <mergeCell ref="S7:T7"/>
    <mergeCell ref="Y7:Z7"/>
    <mergeCell ref="AA7:AB7"/>
    <mergeCell ref="AE7:AF7"/>
    <mergeCell ref="AH7:AI7"/>
    <mergeCell ref="A7:B7"/>
    <mergeCell ref="C7:D7"/>
    <mergeCell ref="I7:J7"/>
    <mergeCell ref="K7:L7"/>
    <mergeCell ref="M7:N7"/>
    <mergeCell ref="O7:P7"/>
    <mergeCell ref="BB7:BB8"/>
    <mergeCell ref="BC7:BC8"/>
    <mergeCell ref="BD7:BD8"/>
    <mergeCell ref="BE7:BE8"/>
    <mergeCell ref="AV7:AW8"/>
    <mergeCell ref="AX7:AY8"/>
    <mergeCell ref="Y8:Z8"/>
    <mergeCell ref="AA8:AB8"/>
    <mergeCell ref="AE8:AF8"/>
    <mergeCell ref="AH8:AI8"/>
    <mergeCell ref="A9:B9"/>
    <mergeCell ref="C9:D9"/>
    <mergeCell ref="I9:J9"/>
    <mergeCell ref="K9:L9"/>
    <mergeCell ref="M9:N9"/>
    <mergeCell ref="O9:P9"/>
    <mergeCell ref="BO7:BO8"/>
    <mergeCell ref="BP7:BP8"/>
    <mergeCell ref="A8:B8"/>
    <mergeCell ref="C8:D8"/>
    <mergeCell ref="I8:J8"/>
    <mergeCell ref="K8:L8"/>
    <mergeCell ref="M8:N8"/>
    <mergeCell ref="O8:P8"/>
    <mergeCell ref="Q8:R8"/>
    <mergeCell ref="S8:T8"/>
    <mergeCell ref="BG7:BH8"/>
    <mergeCell ref="BI7:BJ8"/>
    <mergeCell ref="BK7:BK8"/>
    <mergeCell ref="BL7:BL8"/>
    <mergeCell ref="BM7:BM8"/>
    <mergeCell ref="BN7:BN8"/>
    <mergeCell ref="AZ7:AZ8"/>
    <mergeCell ref="BA7:BA8"/>
    <mergeCell ref="Y10:Z10"/>
    <mergeCell ref="AA10:AB10"/>
    <mergeCell ref="AE10:AF10"/>
    <mergeCell ref="AH10:AI10"/>
    <mergeCell ref="Q9:R9"/>
    <mergeCell ref="S9:T9"/>
    <mergeCell ref="Y9:Z9"/>
    <mergeCell ref="AA9:AB9"/>
    <mergeCell ref="AE9:AF9"/>
    <mergeCell ref="AH9:AI9"/>
    <mergeCell ref="BO9:BO10"/>
    <mergeCell ref="BP9:BP10"/>
    <mergeCell ref="A10:B10"/>
    <mergeCell ref="C10:D10"/>
    <mergeCell ref="I10:J10"/>
    <mergeCell ref="K10:L10"/>
    <mergeCell ref="M10:N10"/>
    <mergeCell ref="O10:P10"/>
    <mergeCell ref="Q10:R10"/>
    <mergeCell ref="S10:T10"/>
    <mergeCell ref="BG9:BH10"/>
    <mergeCell ref="BI9:BJ10"/>
    <mergeCell ref="BK9:BK10"/>
    <mergeCell ref="BL9:BL10"/>
    <mergeCell ref="BM9:BM10"/>
    <mergeCell ref="BN9:BN10"/>
    <mergeCell ref="AZ9:AZ10"/>
    <mergeCell ref="BA9:BA10"/>
    <mergeCell ref="BB9:BB10"/>
    <mergeCell ref="BC9:BC10"/>
    <mergeCell ref="BD9:BD10"/>
    <mergeCell ref="BE9:BE10"/>
    <mergeCell ref="AV9:AW10"/>
    <mergeCell ref="AX9:AY10"/>
    <mergeCell ref="Q11:R11"/>
    <mergeCell ref="S11:T11"/>
    <mergeCell ref="Y11:Z11"/>
    <mergeCell ref="AA11:AB11"/>
    <mergeCell ref="AE11:AF11"/>
    <mergeCell ref="AH11:AI11"/>
    <mergeCell ref="A11:B11"/>
    <mergeCell ref="C11:D11"/>
    <mergeCell ref="I11:J11"/>
    <mergeCell ref="K11:L11"/>
    <mergeCell ref="M11:N11"/>
    <mergeCell ref="O11:P11"/>
    <mergeCell ref="BB11:BB12"/>
    <mergeCell ref="BC11:BC12"/>
    <mergeCell ref="BD11:BD12"/>
    <mergeCell ref="BE11:BE12"/>
    <mergeCell ref="AV11:AW12"/>
    <mergeCell ref="AX11:AY12"/>
    <mergeCell ref="Y12:Z12"/>
    <mergeCell ref="AA12:AB12"/>
    <mergeCell ref="AE12:AF12"/>
    <mergeCell ref="AH12:AI12"/>
    <mergeCell ref="A13:B13"/>
    <mergeCell ref="C13:D13"/>
    <mergeCell ref="I13:J13"/>
    <mergeCell ref="K13:L13"/>
    <mergeCell ref="M13:N13"/>
    <mergeCell ref="O13:P13"/>
    <mergeCell ref="BO11:BO12"/>
    <mergeCell ref="BP11:BP12"/>
    <mergeCell ref="A12:B12"/>
    <mergeCell ref="C12:D12"/>
    <mergeCell ref="I12:J12"/>
    <mergeCell ref="K12:L12"/>
    <mergeCell ref="M12:N12"/>
    <mergeCell ref="O12:P12"/>
    <mergeCell ref="Q12:R12"/>
    <mergeCell ref="S12:T12"/>
    <mergeCell ref="BG11:BH12"/>
    <mergeCell ref="BI11:BJ12"/>
    <mergeCell ref="BK11:BK12"/>
    <mergeCell ref="BL11:BL12"/>
    <mergeCell ref="BM11:BM12"/>
    <mergeCell ref="BN11:BN12"/>
    <mergeCell ref="AZ11:AZ12"/>
    <mergeCell ref="BA11:BA12"/>
    <mergeCell ref="BA13:BC14"/>
    <mergeCell ref="BD13:BE14"/>
    <mergeCell ref="BG13:BI14"/>
    <mergeCell ref="BJ13:BK14"/>
    <mergeCell ref="BL13:BN14"/>
    <mergeCell ref="BO13:BP14"/>
    <mergeCell ref="AV13:AX14"/>
    <mergeCell ref="AY13:AZ14"/>
    <mergeCell ref="Q14:R14"/>
    <mergeCell ref="S14:T14"/>
    <mergeCell ref="Y14:Z14"/>
    <mergeCell ref="AA14:AB14"/>
    <mergeCell ref="AE14:AF14"/>
    <mergeCell ref="AH14:AI14"/>
    <mergeCell ref="Q13:R13"/>
    <mergeCell ref="S13:T13"/>
    <mergeCell ref="Y13:Z13"/>
    <mergeCell ref="AA13:AB13"/>
    <mergeCell ref="AE13:AF13"/>
    <mergeCell ref="AH13:AI13"/>
    <mergeCell ref="A14:B14"/>
    <mergeCell ref="C14:D14"/>
    <mergeCell ref="I14:J14"/>
    <mergeCell ref="K14:L14"/>
    <mergeCell ref="M14:N14"/>
    <mergeCell ref="O14:P14"/>
    <mergeCell ref="Q15:R15"/>
    <mergeCell ref="S15:T15"/>
    <mergeCell ref="Y15:Z15"/>
    <mergeCell ref="BO15:BP16"/>
    <mergeCell ref="AV15:AX16"/>
    <mergeCell ref="AY15:AZ16"/>
    <mergeCell ref="Q16:R16"/>
    <mergeCell ref="S16:T16"/>
    <mergeCell ref="Y16:Z16"/>
    <mergeCell ref="AA16:AB16"/>
    <mergeCell ref="AA15:AB15"/>
    <mergeCell ref="A15:B15"/>
    <mergeCell ref="C15:D15"/>
    <mergeCell ref="I15:J15"/>
    <mergeCell ref="K15:L15"/>
    <mergeCell ref="M15:N15"/>
    <mergeCell ref="O15:P15"/>
    <mergeCell ref="BA15:BC16"/>
    <mergeCell ref="BD15:BE16"/>
    <mergeCell ref="A16:B16"/>
    <mergeCell ref="C16:D16"/>
    <mergeCell ref="I16:J16"/>
    <mergeCell ref="K16:L16"/>
    <mergeCell ref="M16:N16"/>
    <mergeCell ref="O16:P16"/>
    <mergeCell ref="A17:B17"/>
    <mergeCell ref="C17:D17"/>
    <mergeCell ref="I17:J17"/>
    <mergeCell ref="K17:L17"/>
    <mergeCell ref="M17:N17"/>
    <mergeCell ref="O17:P17"/>
    <mergeCell ref="BG15:BI16"/>
    <mergeCell ref="BJ15:BK16"/>
    <mergeCell ref="BL15:BN16"/>
    <mergeCell ref="BA17:BC18"/>
    <mergeCell ref="BD17:BE18"/>
    <mergeCell ref="BG17:BI18"/>
    <mergeCell ref="BJ17:BK18"/>
    <mergeCell ref="BL17:BN18"/>
    <mergeCell ref="A18:B18"/>
    <mergeCell ref="C18:D18"/>
    <mergeCell ref="I18:J18"/>
    <mergeCell ref="K18:L18"/>
    <mergeCell ref="M18:N18"/>
    <mergeCell ref="O18:P18"/>
    <mergeCell ref="BO19:BP20"/>
    <mergeCell ref="AV19:AX20"/>
    <mergeCell ref="AY19:AZ20"/>
    <mergeCell ref="Q20:R20"/>
    <mergeCell ref="S20:T20"/>
    <mergeCell ref="Y20:Z20"/>
    <mergeCell ref="AA20:AB20"/>
    <mergeCell ref="AA19:AB19"/>
    <mergeCell ref="BO17:BP18"/>
    <mergeCell ref="AV17:AX18"/>
    <mergeCell ref="AY17:AZ18"/>
    <mergeCell ref="Q18:R18"/>
    <mergeCell ref="S18:T18"/>
    <mergeCell ref="Y18:Z18"/>
    <mergeCell ref="AA18:AB18"/>
    <mergeCell ref="Q17:R17"/>
    <mergeCell ref="S17:T17"/>
    <mergeCell ref="Y17:Z17"/>
    <mergeCell ref="AA17:AB17"/>
    <mergeCell ref="M19:N19"/>
    <mergeCell ref="O19:P19"/>
    <mergeCell ref="BA19:BC20"/>
    <mergeCell ref="BD19:BE20"/>
    <mergeCell ref="A20:B20"/>
    <mergeCell ref="C20:D20"/>
    <mergeCell ref="I20:J20"/>
    <mergeCell ref="K20:L20"/>
    <mergeCell ref="M20:N20"/>
    <mergeCell ref="O20:P20"/>
    <mergeCell ref="Q19:R19"/>
    <mergeCell ref="S19:T19"/>
    <mergeCell ref="Y19:Z19"/>
    <mergeCell ref="A21:B21"/>
    <mergeCell ref="C21:D21"/>
    <mergeCell ref="I21:J21"/>
    <mergeCell ref="K21:L21"/>
    <mergeCell ref="M21:N21"/>
    <mergeCell ref="O21:P21"/>
    <mergeCell ref="BG19:BI20"/>
    <mergeCell ref="BJ19:BK20"/>
    <mergeCell ref="BL19:BN20"/>
    <mergeCell ref="BA21:BC22"/>
    <mergeCell ref="BD21:BE22"/>
    <mergeCell ref="BG21:BI22"/>
    <mergeCell ref="BJ21:BK22"/>
    <mergeCell ref="BL21:BN22"/>
    <mergeCell ref="A22:B22"/>
    <mergeCell ref="C22:D22"/>
    <mergeCell ref="I22:J22"/>
    <mergeCell ref="K22:L22"/>
    <mergeCell ref="M22:N22"/>
    <mergeCell ref="O22:P22"/>
    <mergeCell ref="A19:B19"/>
    <mergeCell ref="C19:D19"/>
    <mergeCell ref="I19:J19"/>
    <mergeCell ref="K19:L19"/>
    <mergeCell ref="BO21:BP22"/>
    <mergeCell ref="AV21:AX22"/>
    <mergeCell ref="AY21:AZ22"/>
    <mergeCell ref="Q22:R22"/>
    <mergeCell ref="S22:T22"/>
    <mergeCell ref="Y22:Z22"/>
    <mergeCell ref="AA22:AB22"/>
    <mergeCell ref="Q21:R21"/>
    <mergeCell ref="S21:T21"/>
    <mergeCell ref="Y21:Z21"/>
    <mergeCell ref="AA21:AB21"/>
    <mergeCell ref="A24:B24"/>
    <mergeCell ref="C24:D24"/>
    <mergeCell ref="I24:J24"/>
    <mergeCell ref="K24:L24"/>
    <mergeCell ref="M24:N24"/>
    <mergeCell ref="O24:P24"/>
    <mergeCell ref="BG23:BI24"/>
    <mergeCell ref="Q23:R23"/>
    <mergeCell ref="S23:T23"/>
    <mergeCell ref="Y23:Z23"/>
    <mergeCell ref="A23:B23"/>
    <mergeCell ref="C23:D23"/>
    <mergeCell ref="I23:J23"/>
    <mergeCell ref="K23:L23"/>
    <mergeCell ref="M23:N23"/>
    <mergeCell ref="O23:P23"/>
    <mergeCell ref="BJ23:BK24"/>
    <mergeCell ref="BL23:BN24"/>
    <mergeCell ref="BO23:BP24"/>
    <mergeCell ref="AV23:AX24"/>
    <mergeCell ref="AY23:AZ24"/>
    <mergeCell ref="Q24:R24"/>
    <mergeCell ref="S24:T24"/>
    <mergeCell ref="Y24:Z24"/>
    <mergeCell ref="AA24:AB24"/>
    <mergeCell ref="AA23:AB23"/>
    <mergeCell ref="BA23:BC24"/>
    <mergeCell ref="BD23:BE24"/>
    <mergeCell ref="BD25:BE26"/>
    <mergeCell ref="BG25:BI26"/>
    <mergeCell ref="BJ25:BK26"/>
    <mergeCell ref="BL25:BN26"/>
    <mergeCell ref="BO25:BP26"/>
    <mergeCell ref="AV25:AX26"/>
    <mergeCell ref="AY25:AZ26"/>
    <mergeCell ref="Q26:R26"/>
    <mergeCell ref="S26:T26"/>
    <mergeCell ref="Y26:Z26"/>
    <mergeCell ref="AA26:AB26"/>
    <mergeCell ref="Q25:R25"/>
    <mergeCell ref="S25:T25"/>
    <mergeCell ref="Y25:Z25"/>
    <mergeCell ref="AA25:AB25"/>
    <mergeCell ref="O28:P28"/>
    <mergeCell ref="A27:B27"/>
    <mergeCell ref="C27:D27"/>
    <mergeCell ref="I27:J27"/>
    <mergeCell ref="K27:L27"/>
    <mergeCell ref="M27:N27"/>
    <mergeCell ref="O27:P27"/>
    <mergeCell ref="BA25:BC26"/>
    <mergeCell ref="A25:B25"/>
    <mergeCell ref="C25:D25"/>
    <mergeCell ref="I25:J25"/>
    <mergeCell ref="K25:L25"/>
    <mergeCell ref="M25:N25"/>
    <mergeCell ref="O25:P25"/>
    <mergeCell ref="Q28:R28"/>
    <mergeCell ref="S28:T28"/>
    <mergeCell ref="Y28:Z28"/>
    <mergeCell ref="Q29:R29"/>
    <mergeCell ref="S29:T29"/>
    <mergeCell ref="Y29:Z29"/>
    <mergeCell ref="AA28:AB28"/>
    <mergeCell ref="BM29:BN30"/>
    <mergeCell ref="A26:B26"/>
    <mergeCell ref="C26:D26"/>
    <mergeCell ref="I26:J26"/>
    <mergeCell ref="K26:L26"/>
    <mergeCell ref="M26:N26"/>
    <mergeCell ref="O26:P26"/>
    <mergeCell ref="AV27:AW28"/>
    <mergeCell ref="BG27:BH28"/>
    <mergeCell ref="Q27:R27"/>
    <mergeCell ref="S27:T27"/>
    <mergeCell ref="Y27:Z27"/>
    <mergeCell ref="AA27:AB27"/>
    <mergeCell ref="A28:B28"/>
    <mergeCell ref="C28:D28"/>
    <mergeCell ref="I28:J28"/>
    <mergeCell ref="K28:L28"/>
    <mergeCell ref="Y30:Z30"/>
    <mergeCell ref="AA30:AB30"/>
    <mergeCell ref="M28:N28"/>
    <mergeCell ref="BO29:BP30"/>
    <mergeCell ref="A30:B30"/>
    <mergeCell ref="C30:D30"/>
    <mergeCell ref="I30:J30"/>
    <mergeCell ref="K30:L30"/>
    <mergeCell ref="M30:N30"/>
    <mergeCell ref="O30:P30"/>
    <mergeCell ref="Q30:R30"/>
    <mergeCell ref="S30:T30"/>
    <mergeCell ref="AZ29:BA30"/>
    <mergeCell ref="BB29:BC30"/>
    <mergeCell ref="BD29:BE30"/>
    <mergeCell ref="BG29:BH30"/>
    <mergeCell ref="BI29:BJ30"/>
    <mergeCell ref="BK29:BL30"/>
    <mergeCell ref="A29:B29"/>
    <mergeCell ref="C29:D29"/>
    <mergeCell ref="I29:J29"/>
    <mergeCell ref="K29:L29"/>
    <mergeCell ref="M29:N29"/>
    <mergeCell ref="AV29:AW30"/>
    <mergeCell ref="AX29:AY30"/>
    <mergeCell ref="O29:P29"/>
    <mergeCell ref="AA29:AB29"/>
    <mergeCell ref="M31:N31"/>
    <mergeCell ref="Y31:Z31"/>
    <mergeCell ref="BK31:BK32"/>
    <mergeCell ref="BL31:BL32"/>
    <mergeCell ref="BM31:BM32"/>
    <mergeCell ref="A31:B31"/>
    <mergeCell ref="C31:D31"/>
    <mergeCell ref="E31:F31"/>
    <mergeCell ref="G31:H31"/>
    <mergeCell ref="I31:J31"/>
    <mergeCell ref="K31:L31"/>
    <mergeCell ref="AV31:AW32"/>
    <mergeCell ref="AV33:AW34"/>
    <mergeCell ref="AX33:AY34"/>
    <mergeCell ref="AZ33:AZ34"/>
    <mergeCell ref="BA33:BA34"/>
    <mergeCell ref="BB33:BB34"/>
    <mergeCell ref="BC33:BC34"/>
    <mergeCell ref="BN31:BN32"/>
    <mergeCell ref="BO31:BO32"/>
    <mergeCell ref="BP31:BP32"/>
    <mergeCell ref="BB31:BB32"/>
    <mergeCell ref="BC31:BC32"/>
    <mergeCell ref="BD31:BD32"/>
    <mergeCell ref="BE31:BE32"/>
    <mergeCell ref="BG31:BH32"/>
    <mergeCell ref="BI31:BJ32"/>
    <mergeCell ref="AX31:AY32"/>
    <mergeCell ref="BO33:BO34"/>
    <mergeCell ref="AZ31:AZ32"/>
    <mergeCell ref="BA31:BA32"/>
    <mergeCell ref="BM35:BM36"/>
    <mergeCell ref="BN35:BN36"/>
    <mergeCell ref="BO35:BO36"/>
    <mergeCell ref="BP33:BP34"/>
    <mergeCell ref="BD33:BD34"/>
    <mergeCell ref="BE33:BE34"/>
    <mergeCell ref="BG33:BH34"/>
    <mergeCell ref="BI33:BJ34"/>
    <mergeCell ref="BK33:BK34"/>
    <mergeCell ref="BL33:BL34"/>
    <mergeCell ref="B36:E37"/>
    <mergeCell ref="B38:B39"/>
    <mergeCell ref="C38:I39"/>
    <mergeCell ref="J38:K39"/>
    <mergeCell ref="L37:N37"/>
    <mergeCell ref="L38:M39"/>
    <mergeCell ref="N38:N39"/>
    <mergeCell ref="BP35:BP36"/>
    <mergeCell ref="BC35:BC36"/>
    <mergeCell ref="BD35:BD36"/>
    <mergeCell ref="BE35:BE36"/>
    <mergeCell ref="BG35:BH36"/>
    <mergeCell ref="BI35:BJ36"/>
    <mergeCell ref="BK35:BK36"/>
    <mergeCell ref="AV35:AW36"/>
    <mergeCell ref="AX35:AY36"/>
    <mergeCell ref="AZ35:AZ36"/>
    <mergeCell ref="BA35:BA36"/>
    <mergeCell ref="BB35:BB36"/>
    <mergeCell ref="A34:G35"/>
    <mergeCell ref="H34:U35"/>
    <mergeCell ref="BL35:BL36"/>
    <mergeCell ref="BM33:BM34"/>
    <mergeCell ref="BN33:BN34"/>
    <mergeCell ref="BA37:BA38"/>
    <mergeCell ref="BB37:BB38"/>
    <mergeCell ref="BC37:BC38"/>
    <mergeCell ref="BD37:BD38"/>
    <mergeCell ref="BE37:BE38"/>
    <mergeCell ref="BG37:BH38"/>
    <mergeCell ref="AV37:AW38"/>
    <mergeCell ref="AX37:AY38"/>
    <mergeCell ref="AZ37:AZ38"/>
    <mergeCell ref="BD39:BE40"/>
    <mergeCell ref="BG39:BI40"/>
    <mergeCell ref="BP37:BP38"/>
    <mergeCell ref="BI37:BJ38"/>
    <mergeCell ref="BK37:BK38"/>
    <mergeCell ref="BL37:BL38"/>
    <mergeCell ref="BM37:BM38"/>
    <mergeCell ref="BN37:BN38"/>
    <mergeCell ref="BO37:BO38"/>
    <mergeCell ref="BO41:BP42"/>
    <mergeCell ref="AV41:AX42"/>
    <mergeCell ref="AY41:AZ42"/>
    <mergeCell ref="BA41:BC42"/>
    <mergeCell ref="BD41:BE42"/>
    <mergeCell ref="BL43:BN44"/>
    <mergeCell ref="BO43:BP44"/>
    <mergeCell ref="BG43:BI44"/>
    <mergeCell ref="B40:B41"/>
    <mergeCell ref="C40:I41"/>
    <mergeCell ref="J40:K41"/>
    <mergeCell ref="B42:B43"/>
    <mergeCell ref="C42:I43"/>
    <mergeCell ref="J42:K43"/>
    <mergeCell ref="L40:M41"/>
    <mergeCell ref="N40:N41"/>
    <mergeCell ref="L42:M43"/>
    <mergeCell ref="BJ39:BK40"/>
    <mergeCell ref="BL39:BN40"/>
    <mergeCell ref="BO39:BP40"/>
    <mergeCell ref="AV39:AX40"/>
    <mergeCell ref="AY39:AZ40"/>
    <mergeCell ref="BA39:BC40"/>
    <mergeCell ref="BG41:BI42"/>
    <mergeCell ref="AV43:AX44"/>
    <mergeCell ref="AY43:AZ44"/>
    <mergeCell ref="BA43:BC44"/>
    <mergeCell ref="BD43:BE44"/>
    <mergeCell ref="N42:N43"/>
    <mergeCell ref="R42:AD43"/>
    <mergeCell ref="BJ45:BK46"/>
    <mergeCell ref="BL45:BN46"/>
    <mergeCell ref="BJ43:BK44"/>
    <mergeCell ref="BJ41:BK42"/>
    <mergeCell ref="BL41:BN42"/>
    <mergeCell ref="BO45:BP46"/>
    <mergeCell ref="AV45:AX46"/>
    <mergeCell ref="AY45:AZ46"/>
    <mergeCell ref="BA45:BC46"/>
    <mergeCell ref="BD45:BE46"/>
    <mergeCell ref="BA47:BC48"/>
    <mergeCell ref="BD47:BE48"/>
    <mergeCell ref="BG47:BI48"/>
    <mergeCell ref="BJ47:BK48"/>
    <mergeCell ref="BL47:BN48"/>
    <mergeCell ref="BO47:BP48"/>
    <mergeCell ref="AV47:AX48"/>
    <mergeCell ref="AY47:AZ48"/>
    <mergeCell ref="BG45:BI46"/>
    <mergeCell ref="BA49:BC50"/>
    <mergeCell ref="BD49:BE50"/>
    <mergeCell ref="BG49:BI50"/>
    <mergeCell ref="BJ49:BK50"/>
    <mergeCell ref="BL49:BN50"/>
    <mergeCell ref="BO49:BP50"/>
    <mergeCell ref="AV49:AX50"/>
    <mergeCell ref="AY49:AZ50"/>
    <mergeCell ref="BA51:BC52"/>
    <mergeCell ref="BD51:BE52"/>
    <mergeCell ref="BG51:BI52"/>
    <mergeCell ref="BJ51:BK52"/>
    <mergeCell ref="BL51:BN52"/>
    <mergeCell ref="BO51:BP52"/>
    <mergeCell ref="AV51:AX52"/>
    <mergeCell ref="AY51:AZ52"/>
  </mergeCells>
  <phoneticPr fontId="2"/>
  <dataValidations count="3">
    <dataValidation imeMode="off" allowBlank="1" showInputMessage="1" showErrorMessage="1" sqref="E4:H30 U4:X30" xr:uid="{4E67EA47-5B4B-4400-9FC6-944BFB80DAE4}"/>
    <dataValidation type="list" allowBlank="1" showInputMessage="1" showErrorMessage="1" sqref="T51:T52 AK51:AK52 B51:B52 H51:H52 N51:N52 Z51:Z52" xr:uid="{2BC0863F-F1C7-40AA-A3F4-71426881E026}">
      <formula1>$D$98:$D$109</formula1>
    </dataValidation>
    <dataValidation type="list" allowBlank="1" showInputMessage="1" showErrorMessage="1" sqref="AM34:AM52 AB51:AB52 K51:K52 W51:W52" xr:uid="{979A119C-5471-4E5C-8753-8458083FB00B}">
      <formula1>$E$98:$E$128</formula1>
    </dataValidation>
  </dataValidations>
  <pageMargins left="0.7" right="0.7" top="0.75" bottom="0.75" header="0.3" footer="0.3"/>
  <pageSetup paperSize="9" scale="32" orientation="landscape" horizontalDpi="4294967292" verticalDpi="4294967292" copies="3" r:id="rId1"/>
  <rowBreaks count="1" manualBreakCount="1">
    <brk id="52" max="16383" man="1"/>
  </rowBreaks>
  <colBreaks count="1" manualBreakCount="1">
    <brk id="46"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933E6-C51A-4F7D-801E-E7FF4CE8DD7E}">
  <sheetPr>
    <tabColor rgb="FFFFC000"/>
    <pageSetUpPr fitToPage="1"/>
  </sheetPr>
  <dimension ref="A1:BQ131"/>
  <sheetViews>
    <sheetView topLeftCell="B26" zoomScale="185" zoomScaleNormal="130" workbookViewId="0">
      <selection activeCell="J44" sqref="J44"/>
    </sheetView>
  </sheetViews>
  <sheetFormatPr defaultColWidth="13" defaultRowHeight="14.4"/>
  <cols>
    <col min="1" max="47" width="3.296875" style="21" customWidth="1"/>
    <col min="48" max="56" width="4.796875" style="21" customWidth="1"/>
    <col min="57" max="57" width="5.796875" style="21" customWidth="1"/>
    <col min="58" max="58" width="2.296875" style="31" customWidth="1"/>
    <col min="59" max="67" width="4.796875" style="21" customWidth="1"/>
    <col min="68" max="68" width="5.69921875" style="21" customWidth="1"/>
    <col min="69" max="16384" width="13" style="21"/>
  </cols>
  <sheetData>
    <row r="1" spans="1:68" ht="12" customHeight="1">
      <c r="A1" s="383">
        <f ca="1">EOMONTH(A4,-1)+1</f>
        <v>44470</v>
      </c>
      <c r="B1" s="384"/>
      <c r="C1" s="1" t="s">
        <v>0</v>
      </c>
      <c r="D1" s="385">
        <f ca="1">L1/C31</f>
        <v>8.884615384615385</v>
      </c>
      <c r="E1" s="385"/>
      <c r="F1" s="386"/>
      <c r="G1" s="52" t="s">
        <v>57</v>
      </c>
      <c r="H1" s="53"/>
      <c r="I1" s="53"/>
      <c r="J1" s="54"/>
      <c r="K1" s="49"/>
      <c r="L1" s="387">
        <f ca="1">VLOOKUP(A1,支援効果集計!$E$4:$F$15,2,FALSE)</f>
        <v>231</v>
      </c>
      <c r="M1" s="387"/>
      <c r="N1" s="388"/>
      <c r="O1" s="50" t="s">
        <v>56</v>
      </c>
      <c r="P1" s="51"/>
      <c r="Q1" s="51"/>
      <c r="R1" s="55"/>
      <c r="S1" s="48"/>
      <c r="T1" s="56"/>
      <c r="U1" s="2"/>
      <c r="V1" s="2"/>
      <c r="W1" s="2"/>
      <c r="X1" s="2"/>
      <c r="Y1" s="2"/>
      <c r="Z1" s="4"/>
      <c r="AA1" s="5" t="s">
        <v>1</v>
      </c>
      <c r="AB1" s="58" t="s">
        <v>61</v>
      </c>
      <c r="AC1" s="5"/>
      <c r="AD1" s="441" t="str">
        <f>RIGHT(支援効果集計!B2,1)</f>
        <v>6</v>
      </c>
      <c r="AE1" s="441"/>
      <c r="AF1" s="441"/>
      <c r="AG1" s="441"/>
      <c r="AH1" s="11" t="s">
        <v>2</v>
      </c>
      <c r="AI1" s="3"/>
      <c r="AJ1" s="2"/>
      <c r="AK1" s="75"/>
      <c r="AL1" s="76"/>
      <c r="AM1" s="75"/>
      <c r="AN1" s="76"/>
      <c r="AO1" s="75"/>
      <c r="AP1" s="76"/>
      <c r="AQ1" s="75"/>
      <c r="AR1" s="76"/>
      <c r="AS1" s="75"/>
      <c r="AT1" s="76"/>
      <c r="AU1" s="18"/>
      <c r="AV1" s="438" t="s">
        <v>46</v>
      </c>
      <c r="AW1" s="439"/>
      <c r="AX1" s="19"/>
      <c r="AY1" s="18"/>
      <c r="AZ1" s="18"/>
      <c r="BA1" s="18"/>
      <c r="BB1" s="18"/>
      <c r="BC1" s="18"/>
      <c r="BD1" s="18"/>
      <c r="BE1" s="18"/>
      <c r="BF1" s="20"/>
      <c r="BG1" s="438" t="s">
        <v>47</v>
      </c>
      <c r="BH1" s="439"/>
      <c r="BI1" s="18"/>
      <c r="BJ1" s="18"/>
      <c r="BK1" s="18"/>
      <c r="BL1" s="18"/>
      <c r="BM1" s="18"/>
      <c r="BN1" s="18"/>
      <c r="BO1" s="18"/>
      <c r="BP1" s="18"/>
    </row>
    <row r="2" spans="1:68" ht="12" customHeight="1" thickBot="1">
      <c r="A2" s="413" t="s">
        <v>3</v>
      </c>
      <c r="B2" s="414"/>
      <c r="C2" s="404" t="s">
        <v>4</v>
      </c>
      <c r="D2" s="404"/>
      <c r="E2" s="394" t="s">
        <v>5</v>
      </c>
      <c r="F2" s="404"/>
      <c r="G2" s="404" t="s">
        <v>6</v>
      </c>
      <c r="H2" s="404"/>
      <c r="I2" s="404" t="s">
        <v>7</v>
      </c>
      <c r="J2" s="404"/>
      <c r="K2" s="404" t="s">
        <v>8</v>
      </c>
      <c r="L2" s="404"/>
      <c r="M2" s="404" t="s">
        <v>9</v>
      </c>
      <c r="N2" s="404"/>
      <c r="O2" s="404" t="s">
        <v>10</v>
      </c>
      <c r="P2" s="404"/>
      <c r="Q2" s="404" t="s">
        <v>11</v>
      </c>
      <c r="R2" s="404"/>
      <c r="S2" s="404" t="s">
        <v>23</v>
      </c>
      <c r="T2" s="405"/>
      <c r="U2" s="394" t="s">
        <v>12</v>
      </c>
      <c r="V2" s="395"/>
      <c r="W2" s="396" t="s">
        <v>63</v>
      </c>
      <c r="X2" s="397"/>
      <c r="Y2" s="400" t="s">
        <v>77</v>
      </c>
      <c r="Z2" s="401"/>
      <c r="AA2" s="371" t="s">
        <v>13</v>
      </c>
      <c r="AB2" s="372"/>
      <c r="AC2" s="451" t="s">
        <v>62</v>
      </c>
      <c r="AD2" s="401"/>
      <c r="AE2" s="432" t="s">
        <v>78</v>
      </c>
      <c r="AF2" s="433"/>
      <c r="AG2" s="433"/>
      <c r="AH2" s="433"/>
      <c r="AI2" s="433"/>
      <c r="AJ2" s="434"/>
      <c r="AK2" s="81"/>
      <c r="AL2" s="81"/>
      <c r="AM2" s="202"/>
      <c r="AN2" s="202"/>
      <c r="AO2" s="202"/>
      <c r="AP2" s="202"/>
      <c r="AQ2" s="202"/>
      <c r="AR2" s="202"/>
      <c r="AS2" s="202"/>
      <c r="AT2" s="202"/>
      <c r="AU2" s="18"/>
      <c r="AV2" s="440"/>
      <c r="AW2" s="440"/>
      <c r="AX2" s="22"/>
      <c r="AY2" s="18"/>
      <c r="AZ2" s="18"/>
      <c r="BA2" s="18"/>
      <c r="BB2" s="18"/>
      <c r="BC2" s="18"/>
      <c r="BD2" s="18"/>
      <c r="BE2" s="18"/>
      <c r="BF2" s="20"/>
      <c r="BG2" s="440"/>
      <c r="BH2" s="440"/>
      <c r="BI2" s="23"/>
      <c r="BJ2" s="18"/>
      <c r="BK2" s="18"/>
      <c r="BL2" s="18"/>
      <c r="BM2" s="18"/>
      <c r="BN2" s="18"/>
      <c r="BO2" s="18"/>
      <c r="BP2" s="18"/>
    </row>
    <row r="3" spans="1:68" ht="12" customHeight="1">
      <c r="A3" s="413"/>
      <c r="B3" s="414"/>
      <c r="C3" s="404"/>
      <c r="D3" s="404"/>
      <c r="E3" s="394"/>
      <c r="F3" s="404"/>
      <c r="G3" s="404"/>
      <c r="H3" s="404"/>
      <c r="I3" s="404"/>
      <c r="J3" s="404"/>
      <c r="K3" s="404"/>
      <c r="L3" s="404"/>
      <c r="M3" s="404"/>
      <c r="N3" s="404"/>
      <c r="O3" s="404"/>
      <c r="P3" s="404"/>
      <c r="Q3" s="404"/>
      <c r="R3" s="404"/>
      <c r="S3" s="404"/>
      <c r="T3" s="405"/>
      <c r="U3" s="394"/>
      <c r="V3" s="395"/>
      <c r="W3" s="398"/>
      <c r="X3" s="399"/>
      <c r="Y3" s="402"/>
      <c r="Z3" s="403"/>
      <c r="AA3" s="373"/>
      <c r="AB3" s="374"/>
      <c r="AC3" s="402"/>
      <c r="AD3" s="403"/>
      <c r="AE3" s="435"/>
      <c r="AF3" s="436"/>
      <c r="AG3" s="436"/>
      <c r="AH3" s="436"/>
      <c r="AI3" s="436"/>
      <c r="AJ3" s="437"/>
      <c r="AK3" s="81"/>
      <c r="AL3" s="81"/>
      <c r="AM3" s="202"/>
      <c r="AN3" s="202"/>
      <c r="AO3" s="202"/>
      <c r="AP3" s="202"/>
      <c r="AQ3" s="202"/>
      <c r="AR3" s="202"/>
      <c r="AS3" s="202"/>
      <c r="AT3" s="202"/>
      <c r="AU3" s="12"/>
      <c r="AV3" s="429" t="s">
        <v>28</v>
      </c>
      <c r="AW3" s="418"/>
      <c r="AX3" s="418">
        <f ca="1">AY13*AY21</f>
        <v>231</v>
      </c>
      <c r="AY3" s="419"/>
      <c r="AZ3" s="421" t="s">
        <v>29</v>
      </c>
      <c r="BA3" s="422"/>
      <c r="BB3" s="425" t="s">
        <v>30</v>
      </c>
      <c r="BC3" s="422"/>
      <c r="BD3" s="425" t="s">
        <v>31</v>
      </c>
      <c r="BE3" s="427"/>
      <c r="BF3" s="24"/>
      <c r="BG3" s="429" t="s">
        <v>28</v>
      </c>
      <c r="BH3" s="418"/>
      <c r="BI3" s="418">
        <f ca="1">BJ13*BJ21</f>
        <v>231</v>
      </c>
      <c r="BJ3" s="419"/>
      <c r="BK3" s="421" t="s">
        <v>29</v>
      </c>
      <c r="BL3" s="422"/>
      <c r="BM3" s="425" t="s">
        <v>30</v>
      </c>
      <c r="BN3" s="422"/>
      <c r="BO3" s="425" t="s">
        <v>31</v>
      </c>
      <c r="BP3" s="427"/>
    </row>
    <row r="4" spans="1:68" ht="12" customHeight="1">
      <c r="A4" s="406" cm="1">
        <f t="array" aca="1" ref="A4" ca="1">INDIRECT("'期'!"&amp;$A$32&amp;ROW())</f>
        <v>44470</v>
      </c>
      <c r="B4" s="407"/>
      <c r="C4" s="391">
        <f ca="1">IF(A4="","",1)</f>
        <v>1</v>
      </c>
      <c r="D4" s="408"/>
      <c r="E4" s="62">
        <v>0</v>
      </c>
      <c r="F4" s="63">
        <v>2</v>
      </c>
      <c r="G4" s="62">
        <v>0</v>
      </c>
      <c r="H4" s="63">
        <v>2</v>
      </c>
      <c r="I4" s="409">
        <f>IFERROR(Q4/O4,"")</f>
        <v>1</v>
      </c>
      <c r="J4" s="410"/>
      <c r="K4" s="411">
        <f ca="1">IFERROR(O4/C4,"")</f>
        <v>2</v>
      </c>
      <c r="L4" s="411"/>
      <c r="M4" s="412">
        <f ca="1">IFERROR(Q4/C4,"")</f>
        <v>2</v>
      </c>
      <c r="N4" s="412"/>
      <c r="O4" s="389">
        <f>E4+F4</f>
        <v>2</v>
      </c>
      <c r="P4" s="390"/>
      <c r="Q4" s="391">
        <f>H4+G4</f>
        <v>2</v>
      </c>
      <c r="R4" s="391"/>
      <c r="S4" s="392">
        <f ca="1">L1-Q4</f>
        <v>229</v>
      </c>
      <c r="T4" s="393"/>
      <c r="U4" s="122"/>
      <c r="V4" s="123"/>
      <c r="W4" s="129">
        <v>0</v>
      </c>
      <c r="X4" s="130">
        <v>3</v>
      </c>
      <c r="Y4" s="364" t="s">
        <v>170</v>
      </c>
      <c r="Z4" s="365"/>
      <c r="AA4" s="430" t="s">
        <v>164</v>
      </c>
      <c r="AB4" s="431"/>
      <c r="AC4" s="194"/>
      <c r="AD4" s="68" t="s">
        <v>170</v>
      </c>
      <c r="AE4" s="442" t="s">
        <v>14</v>
      </c>
      <c r="AF4" s="443"/>
      <c r="AG4" s="79" t="s">
        <v>15</v>
      </c>
      <c r="AH4" s="442" t="s">
        <v>14</v>
      </c>
      <c r="AI4" s="443"/>
      <c r="AJ4" s="79" t="s">
        <v>15</v>
      </c>
      <c r="AK4" s="80"/>
      <c r="AL4" s="80"/>
      <c r="AM4" s="201"/>
      <c r="AN4" s="201"/>
      <c r="AO4" s="201"/>
      <c r="AP4" s="201"/>
      <c r="AQ4" s="201"/>
      <c r="AR4" s="201"/>
      <c r="AS4" s="201"/>
      <c r="AT4" s="201"/>
      <c r="AU4" s="13"/>
      <c r="AV4" s="366"/>
      <c r="AW4" s="367"/>
      <c r="AX4" s="367"/>
      <c r="AY4" s="420"/>
      <c r="AZ4" s="423"/>
      <c r="BA4" s="424"/>
      <c r="BB4" s="426"/>
      <c r="BC4" s="424"/>
      <c r="BD4" s="426"/>
      <c r="BE4" s="428"/>
      <c r="BF4" s="25"/>
      <c r="BG4" s="366"/>
      <c r="BH4" s="367"/>
      <c r="BI4" s="367"/>
      <c r="BJ4" s="420"/>
      <c r="BK4" s="423"/>
      <c r="BL4" s="424"/>
      <c r="BM4" s="426"/>
      <c r="BN4" s="424"/>
      <c r="BO4" s="426"/>
      <c r="BP4" s="428"/>
    </row>
    <row r="5" spans="1:68" ht="12" customHeight="1">
      <c r="A5" s="453" cm="1">
        <f t="array" aca="1" ref="A5" ca="1">INDIRECT("'期'!"&amp;$A$32&amp;ROW())</f>
        <v>44471</v>
      </c>
      <c r="B5" s="454"/>
      <c r="C5" s="455">
        <f ca="1">IF(A5="","",C4+1)</f>
        <v>2</v>
      </c>
      <c r="D5" s="456"/>
      <c r="E5" s="64">
        <v>3</v>
      </c>
      <c r="F5" s="65">
        <v>5</v>
      </c>
      <c r="G5" s="64">
        <v>3</v>
      </c>
      <c r="H5" s="65">
        <v>5</v>
      </c>
      <c r="I5" s="457">
        <f t="shared" ref="I5:I30" si="0">IFERROR(Q5/O5,"")</f>
        <v>1</v>
      </c>
      <c r="J5" s="457"/>
      <c r="K5" s="412">
        <f t="shared" ref="K5:K30" ca="1" si="1">IFERROR(O5/C5,"")</f>
        <v>5</v>
      </c>
      <c r="L5" s="412"/>
      <c r="M5" s="412">
        <f t="shared" ref="M5:M30" ca="1" si="2">IFERROR(Q5/C5,"")</f>
        <v>5</v>
      </c>
      <c r="N5" s="412"/>
      <c r="O5" s="458">
        <f>O4+E5+F5</f>
        <v>10</v>
      </c>
      <c r="P5" s="459"/>
      <c r="Q5" s="458">
        <f>Q4+H5+G5</f>
        <v>10</v>
      </c>
      <c r="R5" s="459"/>
      <c r="S5" s="455">
        <f ca="1">$L$1-Q5</f>
        <v>221</v>
      </c>
      <c r="T5" s="458"/>
      <c r="U5" s="124"/>
      <c r="V5" s="125"/>
      <c r="W5" s="131">
        <v>3</v>
      </c>
      <c r="X5" s="132">
        <v>4</v>
      </c>
      <c r="Y5" s="379" t="s">
        <v>192</v>
      </c>
      <c r="Z5" s="380"/>
      <c r="AA5" s="381" t="s">
        <v>163</v>
      </c>
      <c r="AB5" s="382"/>
      <c r="AC5" s="195" t="s">
        <v>170</v>
      </c>
      <c r="AD5" s="69" t="s">
        <v>165</v>
      </c>
      <c r="AE5" s="377"/>
      <c r="AF5" s="378"/>
      <c r="AG5" s="197"/>
      <c r="AH5" s="377"/>
      <c r="AI5" s="378"/>
      <c r="AJ5" s="197"/>
      <c r="AK5" s="80"/>
      <c r="AL5" s="80"/>
      <c r="AM5" s="201"/>
      <c r="AN5" s="201"/>
      <c r="AO5" s="201"/>
      <c r="AP5" s="201"/>
      <c r="AQ5" s="201"/>
      <c r="AR5" s="201"/>
      <c r="AS5" s="201"/>
      <c r="AT5" s="201"/>
      <c r="AU5" s="13"/>
      <c r="AV5" s="366" t="s">
        <v>32</v>
      </c>
      <c r="AW5" s="367"/>
      <c r="AX5" s="447">
        <f>SUM(G4:H9)</f>
        <v>29</v>
      </c>
      <c r="AY5" s="448"/>
      <c r="AZ5" s="366" t="s">
        <v>51</v>
      </c>
      <c r="BA5" s="452">
        <f>AVERAGE(G4:H9)*2</f>
        <v>4.833333333333333</v>
      </c>
      <c r="BB5" s="367" t="s">
        <v>51</v>
      </c>
      <c r="BC5" s="415">
        <f>AVERAGE(I4:J9)</f>
        <v>0.96789473684210525</v>
      </c>
      <c r="BD5" s="367" t="s">
        <v>51</v>
      </c>
      <c r="BE5" s="417">
        <f>SUM(U4:V9)/AX5</f>
        <v>0</v>
      </c>
      <c r="BF5" s="25"/>
      <c r="BG5" s="366" t="s">
        <v>32</v>
      </c>
      <c r="BH5" s="367"/>
      <c r="BI5" s="447">
        <f>SUM(G10:H15)</f>
        <v>32</v>
      </c>
      <c r="BJ5" s="448"/>
      <c r="BK5" s="366" t="s">
        <v>51</v>
      </c>
      <c r="BL5" s="445">
        <f>BA5</f>
        <v>4.833333333333333</v>
      </c>
      <c r="BM5" s="367" t="s">
        <v>51</v>
      </c>
      <c r="BN5" s="446">
        <f>BC5</f>
        <v>0.96789473684210525</v>
      </c>
      <c r="BO5" s="367" t="s">
        <v>51</v>
      </c>
      <c r="BP5" s="444">
        <f>BE5</f>
        <v>0</v>
      </c>
    </row>
    <row r="6" spans="1:68" ht="12" customHeight="1">
      <c r="A6" s="453" cm="1">
        <f t="array" aca="1" ref="A6" ca="1">INDIRECT("'期'!"&amp;$A$32&amp;ROW())</f>
        <v>44473</v>
      </c>
      <c r="B6" s="454"/>
      <c r="C6" s="455">
        <f t="shared" ref="C6:C30" ca="1" si="3">IF(A6="","",C5+1)</f>
        <v>3</v>
      </c>
      <c r="D6" s="456"/>
      <c r="E6" s="64">
        <v>2</v>
      </c>
      <c r="F6" s="65">
        <v>3</v>
      </c>
      <c r="G6" s="64">
        <v>1</v>
      </c>
      <c r="H6" s="65">
        <v>3</v>
      </c>
      <c r="I6" s="457">
        <f t="shared" si="0"/>
        <v>0.93333333333333335</v>
      </c>
      <c r="J6" s="457"/>
      <c r="K6" s="412">
        <f t="shared" ca="1" si="1"/>
        <v>5</v>
      </c>
      <c r="L6" s="412"/>
      <c r="M6" s="412">
        <f t="shared" ca="1" si="2"/>
        <v>4.666666666666667</v>
      </c>
      <c r="N6" s="412"/>
      <c r="O6" s="458">
        <f t="shared" ref="O6:O30" si="4">O5+E6+F6</f>
        <v>15</v>
      </c>
      <c r="P6" s="459"/>
      <c r="Q6" s="458">
        <f t="shared" ref="Q6:Q30" si="5">Q5+H6+G6</f>
        <v>14</v>
      </c>
      <c r="R6" s="459"/>
      <c r="S6" s="455">
        <f t="shared" ref="S6:S30" ca="1" si="6">$L$1-Q6</f>
        <v>217</v>
      </c>
      <c r="T6" s="458"/>
      <c r="U6" s="124"/>
      <c r="V6" s="125"/>
      <c r="W6" s="131">
        <v>3</v>
      </c>
      <c r="X6" s="132">
        <v>3</v>
      </c>
      <c r="Y6" s="379" t="s">
        <v>193</v>
      </c>
      <c r="Z6" s="380"/>
      <c r="AA6" s="381" t="s">
        <v>168</v>
      </c>
      <c r="AB6" s="382"/>
      <c r="AC6" s="195" t="s">
        <v>163</v>
      </c>
      <c r="AD6" s="69" t="s">
        <v>165</v>
      </c>
      <c r="AE6" s="375"/>
      <c r="AF6" s="376"/>
      <c r="AG6" s="198"/>
      <c r="AH6" s="375"/>
      <c r="AI6" s="376"/>
      <c r="AJ6" s="198"/>
      <c r="AK6" s="80"/>
      <c r="AL6" s="80"/>
      <c r="AM6" s="201"/>
      <c r="AN6" s="201"/>
      <c r="AO6" s="201"/>
      <c r="AP6" s="201"/>
      <c r="AQ6" s="201"/>
      <c r="AR6" s="201"/>
      <c r="AS6" s="201"/>
      <c r="AT6" s="201"/>
      <c r="AU6" s="13"/>
      <c r="AV6" s="366"/>
      <c r="AW6" s="367"/>
      <c r="AX6" s="449"/>
      <c r="AY6" s="450"/>
      <c r="AZ6" s="366"/>
      <c r="BA6" s="452"/>
      <c r="BB6" s="367"/>
      <c r="BC6" s="416"/>
      <c r="BD6" s="367"/>
      <c r="BE6" s="417"/>
      <c r="BF6" s="25"/>
      <c r="BG6" s="366"/>
      <c r="BH6" s="367"/>
      <c r="BI6" s="449"/>
      <c r="BJ6" s="450"/>
      <c r="BK6" s="366"/>
      <c r="BL6" s="445"/>
      <c r="BM6" s="367"/>
      <c r="BN6" s="446"/>
      <c r="BO6" s="367"/>
      <c r="BP6" s="444"/>
    </row>
    <row r="7" spans="1:68" ht="12" customHeight="1">
      <c r="A7" s="453" cm="1">
        <f t="array" aca="1" ref="A7" ca="1">INDIRECT("'期'!"&amp;$A$32&amp;ROW())</f>
        <v>44474</v>
      </c>
      <c r="B7" s="454"/>
      <c r="C7" s="455">
        <f t="shared" ca="1" si="3"/>
        <v>4</v>
      </c>
      <c r="D7" s="456"/>
      <c r="E7" s="64">
        <v>0</v>
      </c>
      <c r="F7" s="65">
        <v>4</v>
      </c>
      <c r="G7" s="64">
        <v>0</v>
      </c>
      <c r="H7" s="65">
        <v>4</v>
      </c>
      <c r="I7" s="457">
        <f t="shared" si="0"/>
        <v>0.94736842105263153</v>
      </c>
      <c r="J7" s="457"/>
      <c r="K7" s="412">
        <f t="shared" ca="1" si="1"/>
        <v>4.75</v>
      </c>
      <c r="L7" s="412"/>
      <c r="M7" s="412">
        <f t="shared" ca="1" si="2"/>
        <v>4.5</v>
      </c>
      <c r="N7" s="412"/>
      <c r="O7" s="458">
        <f t="shared" si="4"/>
        <v>19</v>
      </c>
      <c r="P7" s="459"/>
      <c r="Q7" s="458">
        <f t="shared" si="5"/>
        <v>18</v>
      </c>
      <c r="R7" s="459"/>
      <c r="S7" s="455">
        <f t="shared" ca="1" si="6"/>
        <v>213</v>
      </c>
      <c r="T7" s="458"/>
      <c r="U7" s="126"/>
      <c r="V7" s="125"/>
      <c r="W7" s="131">
        <v>0</v>
      </c>
      <c r="X7" s="132">
        <v>4</v>
      </c>
      <c r="Y7" s="379" t="s">
        <v>168</v>
      </c>
      <c r="Z7" s="380"/>
      <c r="AA7" s="381" t="s">
        <v>170</v>
      </c>
      <c r="AB7" s="382"/>
      <c r="AC7" s="195"/>
      <c r="AD7" s="69" t="s">
        <v>163</v>
      </c>
      <c r="AE7" s="375"/>
      <c r="AF7" s="376"/>
      <c r="AG7" s="198"/>
      <c r="AH7" s="375"/>
      <c r="AI7" s="376"/>
      <c r="AJ7" s="198"/>
      <c r="AK7" s="80"/>
      <c r="AL7" s="80"/>
      <c r="AM7" s="201"/>
      <c r="AN7" s="201"/>
      <c r="AO7" s="201"/>
      <c r="AP7" s="201"/>
      <c r="AQ7" s="201"/>
      <c r="AR7" s="201"/>
      <c r="AS7" s="201"/>
      <c r="AT7" s="201"/>
      <c r="AU7" s="13"/>
      <c r="AV7" s="366" t="s">
        <v>33</v>
      </c>
      <c r="AW7" s="367"/>
      <c r="AX7" s="460">
        <f ca="1">AX3-AX5</f>
        <v>202</v>
      </c>
      <c r="AY7" s="461"/>
      <c r="AZ7" s="366" t="s">
        <v>52</v>
      </c>
      <c r="BA7" s="445">
        <f>BL7</f>
        <v>5.333333333333333</v>
      </c>
      <c r="BB7" s="367" t="s">
        <v>52</v>
      </c>
      <c r="BC7" s="464">
        <f>BN7</f>
        <v>1.0181212881046846</v>
      </c>
      <c r="BD7" s="367" t="s">
        <v>52</v>
      </c>
      <c r="BE7" s="444">
        <f>BP7</f>
        <v>0</v>
      </c>
      <c r="BF7" s="25"/>
      <c r="BG7" s="366" t="s">
        <v>33</v>
      </c>
      <c r="BH7" s="367"/>
      <c r="BI7" s="460">
        <f ca="1">BI3-BI5</f>
        <v>199</v>
      </c>
      <c r="BJ7" s="461"/>
      <c r="BK7" s="366" t="s">
        <v>52</v>
      </c>
      <c r="BL7" s="452">
        <f>AVERAGE(G10:H15)*2</f>
        <v>5.333333333333333</v>
      </c>
      <c r="BM7" s="367" t="s">
        <v>52</v>
      </c>
      <c r="BN7" s="463">
        <f>AVERAGE(I10:J15)</f>
        <v>1.0181212881046846</v>
      </c>
      <c r="BO7" s="367" t="s">
        <v>52</v>
      </c>
      <c r="BP7" s="417">
        <f>SUM(U10:V15)/BI5</f>
        <v>0</v>
      </c>
    </row>
    <row r="8" spans="1:68" ht="12" customHeight="1">
      <c r="A8" s="453" cm="1">
        <f t="array" aca="1" ref="A8" ca="1">INDIRECT("'期'!"&amp;$A$32&amp;ROW())</f>
        <v>44475</v>
      </c>
      <c r="B8" s="454"/>
      <c r="C8" s="455">
        <f t="shared" ca="1" si="3"/>
        <v>5</v>
      </c>
      <c r="D8" s="456"/>
      <c r="E8" s="64">
        <v>2</v>
      </c>
      <c r="F8" s="65">
        <v>4</v>
      </c>
      <c r="G8" s="64">
        <v>2</v>
      </c>
      <c r="H8" s="65">
        <v>4</v>
      </c>
      <c r="I8" s="457">
        <f t="shared" si="0"/>
        <v>0.96</v>
      </c>
      <c r="J8" s="457"/>
      <c r="K8" s="412">
        <f t="shared" ca="1" si="1"/>
        <v>5</v>
      </c>
      <c r="L8" s="412"/>
      <c r="M8" s="412">
        <f t="shared" ca="1" si="2"/>
        <v>4.8</v>
      </c>
      <c r="N8" s="412"/>
      <c r="O8" s="458">
        <f t="shared" si="4"/>
        <v>25</v>
      </c>
      <c r="P8" s="459"/>
      <c r="Q8" s="458">
        <f t="shared" si="5"/>
        <v>24</v>
      </c>
      <c r="R8" s="459"/>
      <c r="S8" s="455">
        <f t="shared" ca="1" si="6"/>
        <v>207</v>
      </c>
      <c r="T8" s="458"/>
      <c r="U8" s="124"/>
      <c r="V8" s="125"/>
      <c r="W8" s="131">
        <v>4</v>
      </c>
      <c r="X8" s="132">
        <v>4</v>
      </c>
      <c r="Y8" s="379" t="s">
        <v>186</v>
      </c>
      <c r="Z8" s="380"/>
      <c r="AA8" s="381" t="s">
        <v>165</v>
      </c>
      <c r="AB8" s="382"/>
      <c r="AC8" s="195" t="s">
        <v>165</v>
      </c>
      <c r="AD8" s="69" t="s">
        <v>170</v>
      </c>
      <c r="AE8" s="375"/>
      <c r="AF8" s="376"/>
      <c r="AG8" s="198"/>
      <c r="AH8" s="375"/>
      <c r="AI8" s="376"/>
      <c r="AJ8" s="198"/>
      <c r="AK8" s="80"/>
      <c r="AL8" s="80"/>
      <c r="AM8" s="201"/>
      <c r="AN8" s="201"/>
      <c r="AO8" s="201"/>
      <c r="AP8" s="201"/>
      <c r="AQ8" s="201"/>
      <c r="AR8" s="201"/>
      <c r="AS8" s="201"/>
      <c r="AT8" s="201"/>
      <c r="AU8" s="13"/>
      <c r="AV8" s="366"/>
      <c r="AW8" s="367"/>
      <c r="AX8" s="426"/>
      <c r="AY8" s="462"/>
      <c r="AZ8" s="366"/>
      <c r="BA8" s="445"/>
      <c r="BB8" s="367"/>
      <c r="BC8" s="464"/>
      <c r="BD8" s="367"/>
      <c r="BE8" s="444"/>
      <c r="BF8" s="24"/>
      <c r="BG8" s="366"/>
      <c r="BH8" s="367"/>
      <c r="BI8" s="426"/>
      <c r="BJ8" s="462"/>
      <c r="BK8" s="366"/>
      <c r="BL8" s="452"/>
      <c r="BM8" s="367"/>
      <c r="BN8" s="463"/>
      <c r="BO8" s="367"/>
      <c r="BP8" s="417"/>
    </row>
    <row r="9" spans="1:68" ht="12" customHeight="1">
      <c r="A9" s="453" cm="1">
        <f t="array" aca="1" ref="A9" ca="1">INDIRECT("'期'!"&amp;$A$32&amp;ROW())</f>
        <v>44476</v>
      </c>
      <c r="B9" s="454"/>
      <c r="C9" s="455">
        <f t="shared" ca="1" si="3"/>
        <v>6</v>
      </c>
      <c r="D9" s="456"/>
      <c r="E9" s="64">
        <v>0</v>
      </c>
      <c r="F9" s="65">
        <v>5</v>
      </c>
      <c r="G9" s="64">
        <v>0</v>
      </c>
      <c r="H9" s="65">
        <v>5</v>
      </c>
      <c r="I9" s="457">
        <f t="shared" si="0"/>
        <v>0.96666666666666667</v>
      </c>
      <c r="J9" s="457"/>
      <c r="K9" s="412">
        <f t="shared" ca="1" si="1"/>
        <v>5</v>
      </c>
      <c r="L9" s="412"/>
      <c r="M9" s="412">
        <f t="shared" ca="1" si="2"/>
        <v>4.833333333333333</v>
      </c>
      <c r="N9" s="412"/>
      <c r="O9" s="458">
        <f t="shared" si="4"/>
        <v>30</v>
      </c>
      <c r="P9" s="459"/>
      <c r="Q9" s="458">
        <f t="shared" si="5"/>
        <v>29</v>
      </c>
      <c r="R9" s="459"/>
      <c r="S9" s="455">
        <f t="shared" ca="1" si="6"/>
        <v>202</v>
      </c>
      <c r="T9" s="458"/>
      <c r="U9" s="124"/>
      <c r="V9" s="125"/>
      <c r="W9" s="131">
        <v>0</v>
      </c>
      <c r="X9" s="132">
        <v>3</v>
      </c>
      <c r="Y9" s="379" t="s">
        <v>163</v>
      </c>
      <c r="Z9" s="380"/>
      <c r="AA9" s="381" t="s">
        <v>186</v>
      </c>
      <c r="AB9" s="382"/>
      <c r="AC9" s="195"/>
      <c r="AD9" s="69" t="s">
        <v>165</v>
      </c>
      <c r="AE9" s="375"/>
      <c r="AF9" s="376"/>
      <c r="AG9" s="198"/>
      <c r="AH9" s="375"/>
      <c r="AI9" s="376"/>
      <c r="AJ9" s="198"/>
      <c r="AK9" s="80"/>
      <c r="AL9" s="80"/>
      <c r="AM9" s="201"/>
      <c r="AN9" s="201"/>
      <c r="AO9" s="201"/>
      <c r="AP9" s="201"/>
      <c r="AQ9" s="201"/>
      <c r="AR9" s="201"/>
      <c r="AS9" s="201"/>
      <c r="AT9" s="201"/>
      <c r="AU9" s="13"/>
      <c r="AV9" s="366" t="s">
        <v>34</v>
      </c>
      <c r="AW9" s="367"/>
      <c r="AX9" s="447">
        <f ca="1">C31</f>
        <v>26</v>
      </c>
      <c r="AY9" s="448"/>
      <c r="AZ9" s="366" t="s">
        <v>53</v>
      </c>
      <c r="BA9" s="445">
        <f>BA35</f>
        <v>6</v>
      </c>
      <c r="BB9" s="367" t="s">
        <v>53</v>
      </c>
      <c r="BC9" s="464">
        <f>BC35</f>
        <v>1.0360767449606201</v>
      </c>
      <c r="BD9" s="367" t="s">
        <v>53</v>
      </c>
      <c r="BE9" s="444">
        <f>BE35</f>
        <v>8.3333333333333329E-2</v>
      </c>
      <c r="BF9" s="25"/>
      <c r="BG9" s="366" t="s">
        <v>34</v>
      </c>
      <c r="BH9" s="367"/>
      <c r="BI9" s="447">
        <f ca="1">C31-6</f>
        <v>20</v>
      </c>
      <c r="BJ9" s="448"/>
      <c r="BK9" s="366" t="s">
        <v>53</v>
      </c>
      <c r="BL9" s="445">
        <f>BA35</f>
        <v>6</v>
      </c>
      <c r="BM9" s="367" t="s">
        <v>53</v>
      </c>
      <c r="BN9" s="464">
        <f>BC35</f>
        <v>1.0360767449606201</v>
      </c>
      <c r="BO9" s="367" t="s">
        <v>53</v>
      </c>
      <c r="BP9" s="444">
        <f>BE35</f>
        <v>8.3333333333333329E-2</v>
      </c>
    </row>
    <row r="10" spans="1:68" ht="12" customHeight="1">
      <c r="A10" s="453" cm="1">
        <f t="array" aca="1" ref="A10" ca="1">INDIRECT("'期'!"&amp;$A$32&amp;ROW())</f>
        <v>44477</v>
      </c>
      <c r="B10" s="454"/>
      <c r="C10" s="455">
        <f t="shared" ca="1" si="3"/>
        <v>7</v>
      </c>
      <c r="D10" s="456"/>
      <c r="E10" s="64">
        <v>0</v>
      </c>
      <c r="F10" s="65">
        <v>3</v>
      </c>
      <c r="G10" s="64">
        <v>2</v>
      </c>
      <c r="H10" s="65">
        <v>4</v>
      </c>
      <c r="I10" s="457">
        <f t="shared" si="0"/>
        <v>1.0606060606060606</v>
      </c>
      <c r="J10" s="457"/>
      <c r="K10" s="412">
        <f t="shared" ca="1" si="1"/>
        <v>4.7142857142857144</v>
      </c>
      <c r="L10" s="412"/>
      <c r="M10" s="412">
        <f t="shared" ca="1" si="2"/>
        <v>5</v>
      </c>
      <c r="N10" s="412"/>
      <c r="O10" s="458">
        <f t="shared" si="4"/>
        <v>33</v>
      </c>
      <c r="P10" s="459"/>
      <c r="Q10" s="458">
        <f t="shared" si="5"/>
        <v>35</v>
      </c>
      <c r="R10" s="459"/>
      <c r="S10" s="455">
        <f t="shared" ca="1" si="6"/>
        <v>196</v>
      </c>
      <c r="T10" s="458"/>
      <c r="U10" s="124"/>
      <c r="V10" s="125"/>
      <c r="W10" s="131">
        <v>3</v>
      </c>
      <c r="X10" s="132">
        <v>4</v>
      </c>
      <c r="Y10" s="379" t="s">
        <v>168</v>
      </c>
      <c r="Z10" s="380"/>
      <c r="AA10" s="381" t="s">
        <v>163</v>
      </c>
      <c r="AB10" s="382"/>
      <c r="AC10" s="195" t="s">
        <v>163</v>
      </c>
      <c r="AD10" s="69" t="s">
        <v>170</v>
      </c>
      <c r="AE10" s="375"/>
      <c r="AF10" s="376"/>
      <c r="AG10" s="198"/>
      <c r="AH10" s="375"/>
      <c r="AI10" s="376"/>
      <c r="AJ10" s="198"/>
      <c r="AK10" s="80"/>
      <c r="AL10" s="80"/>
      <c r="AM10" s="201"/>
      <c r="AN10" s="201"/>
      <c r="AO10" s="201"/>
      <c r="AP10" s="201"/>
      <c r="AQ10" s="201"/>
      <c r="AR10" s="201"/>
      <c r="AS10" s="201"/>
      <c r="AT10" s="201"/>
      <c r="AU10" s="13"/>
      <c r="AV10" s="366"/>
      <c r="AW10" s="367"/>
      <c r="AX10" s="449"/>
      <c r="AY10" s="450"/>
      <c r="AZ10" s="366"/>
      <c r="BA10" s="445"/>
      <c r="BB10" s="367"/>
      <c r="BC10" s="464"/>
      <c r="BD10" s="367"/>
      <c r="BE10" s="444"/>
      <c r="BF10" s="25"/>
      <c r="BG10" s="366"/>
      <c r="BH10" s="367"/>
      <c r="BI10" s="449"/>
      <c r="BJ10" s="450"/>
      <c r="BK10" s="366"/>
      <c r="BL10" s="445"/>
      <c r="BM10" s="367"/>
      <c r="BN10" s="464"/>
      <c r="BO10" s="367"/>
      <c r="BP10" s="444"/>
    </row>
    <row r="11" spans="1:68" ht="12" customHeight="1">
      <c r="A11" s="453" cm="1">
        <f t="array" aca="1" ref="A11" ca="1">INDIRECT("'期'!"&amp;$A$32&amp;ROW())</f>
        <v>44478</v>
      </c>
      <c r="B11" s="454"/>
      <c r="C11" s="455">
        <f t="shared" ca="1" si="3"/>
        <v>8</v>
      </c>
      <c r="D11" s="456"/>
      <c r="E11" s="64">
        <v>3</v>
      </c>
      <c r="F11" s="65">
        <v>6</v>
      </c>
      <c r="G11" s="64">
        <v>3</v>
      </c>
      <c r="H11" s="65">
        <v>5</v>
      </c>
      <c r="I11" s="457">
        <f t="shared" si="0"/>
        <v>1.0238095238095237</v>
      </c>
      <c r="J11" s="457"/>
      <c r="K11" s="412">
        <f t="shared" ca="1" si="1"/>
        <v>5.25</v>
      </c>
      <c r="L11" s="412"/>
      <c r="M11" s="412">
        <f t="shared" ca="1" si="2"/>
        <v>5.375</v>
      </c>
      <c r="N11" s="412"/>
      <c r="O11" s="458">
        <f t="shared" si="4"/>
        <v>42</v>
      </c>
      <c r="P11" s="459"/>
      <c r="Q11" s="458">
        <f t="shared" si="5"/>
        <v>43</v>
      </c>
      <c r="R11" s="459"/>
      <c r="S11" s="455">
        <f t="shared" ca="1" si="6"/>
        <v>188</v>
      </c>
      <c r="T11" s="458"/>
      <c r="U11" s="124"/>
      <c r="V11" s="125"/>
      <c r="W11" s="131">
        <v>4</v>
      </c>
      <c r="X11" s="132">
        <v>5</v>
      </c>
      <c r="Y11" s="379" t="s">
        <v>181</v>
      </c>
      <c r="Z11" s="380"/>
      <c r="AA11" s="381" t="s">
        <v>164</v>
      </c>
      <c r="AB11" s="382"/>
      <c r="AC11" s="195" t="s">
        <v>163</v>
      </c>
      <c r="AD11" s="69" t="s">
        <v>165</v>
      </c>
      <c r="AE11" s="375"/>
      <c r="AF11" s="376"/>
      <c r="AG11" s="198"/>
      <c r="AH11" s="375"/>
      <c r="AI11" s="376"/>
      <c r="AJ11" s="198"/>
      <c r="AK11" s="80"/>
      <c r="AL11" s="80"/>
      <c r="AM11" s="201"/>
      <c r="AN11" s="201"/>
      <c r="AO11" s="201"/>
      <c r="AP11" s="201"/>
      <c r="AQ11" s="201"/>
      <c r="AR11" s="201"/>
      <c r="AS11" s="201"/>
      <c r="AT11" s="201"/>
      <c r="AU11" s="13"/>
      <c r="AV11" s="368" t="s">
        <v>50</v>
      </c>
      <c r="AW11" s="367"/>
      <c r="AX11" s="465">
        <f ca="1">AX7/AX9</f>
        <v>7.7692307692307692</v>
      </c>
      <c r="AY11" s="466"/>
      <c r="AZ11" s="366" t="s">
        <v>54</v>
      </c>
      <c r="BA11" s="446">
        <f>BL37</f>
        <v>4.4285714285714288</v>
      </c>
      <c r="BB11" s="367" t="s">
        <v>54</v>
      </c>
      <c r="BC11" s="464">
        <f>BN37</f>
        <v>1.0188395974954498</v>
      </c>
      <c r="BD11" s="367" t="s">
        <v>54</v>
      </c>
      <c r="BE11" s="444">
        <f>BP37</f>
        <v>0</v>
      </c>
      <c r="BF11" s="25"/>
      <c r="BG11" s="368" t="s">
        <v>50</v>
      </c>
      <c r="BH11" s="367"/>
      <c r="BI11" s="465">
        <f ca="1">BI7/BI9</f>
        <v>9.9499999999999993</v>
      </c>
      <c r="BJ11" s="466"/>
      <c r="BK11" s="366" t="s">
        <v>54</v>
      </c>
      <c r="BL11" s="446">
        <f>BL37</f>
        <v>4.4285714285714288</v>
      </c>
      <c r="BM11" s="367" t="s">
        <v>54</v>
      </c>
      <c r="BN11" s="464">
        <f>BN37</f>
        <v>1.0188395974954498</v>
      </c>
      <c r="BO11" s="367" t="s">
        <v>54</v>
      </c>
      <c r="BP11" s="444">
        <f>BP37</f>
        <v>0</v>
      </c>
    </row>
    <row r="12" spans="1:68" ht="12" customHeight="1" thickBot="1">
      <c r="A12" s="453" cm="1">
        <f t="array" aca="1" ref="A12" ca="1">INDIRECT("'期'!"&amp;$A$32&amp;ROW())</f>
        <v>44480</v>
      </c>
      <c r="B12" s="454"/>
      <c r="C12" s="455">
        <f t="shared" ca="1" si="3"/>
        <v>9</v>
      </c>
      <c r="D12" s="456"/>
      <c r="E12" s="64">
        <v>2</v>
      </c>
      <c r="F12" s="65">
        <v>4</v>
      </c>
      <c r="G12" s="64">
        <v>2</v>
      </c>
      <c r="H12" s="65">
        <v>4</v>
      </c>
      <c r="I12" s="457">
        <f t="shared" si="0"/>
        <v>1.0208333333333333</v>
      </c>
      <c r="J12" s="457"/>
      <c r="K12" s="412">
        <f t="shared" ca="1" si="1"/>
        <v>5.333333333333333</v>
      </c>
      <c r="L12" s="412"/>
      <c r="M12" s="412">
        <f t="shared" ca="1" si="2"/>
        <v>5.4444444444444446</v>
      </c>
      <c r="N12" s="412"/>
      <c r="O12" s="458">
        <f t="shared" si="4"/>
        <v>48</v>
      </c>
      <c r="P12" s="459"/>
      <c r="Q12" s="458">
        <f t="shared" si="5"/>
        <v>49</v>
      </c>
      <c r="R12" s="459"/>
      <c r="S12" s="455">
        <f t="shared" ca="1" si="6"/>
        <v>182</v>
      </c>
      <c r="T12" s="458"/>
      <c r="U12" s="124"/>
      <c r="V12" s="125"/>
      <c r="W12" s="131">
        <v>3</v>
      </c>
      <c r="X12" s="132">
        <v>4</v>
      </c>
      <c r="Y12" s="379" t="s">
        <v>170</v>
      </c>
      <c r="Z12" s="380"/>
      <c r="AA12" s="381" t="s">
        <v>163</v>
      </c>
      <c r="AB12" s="382"/>
      <c r="AC12" s="195" t="s">
        <v>163</v>
      </c>
      <c r="AD12" s="69" t="s">
        <v>163</v>
      </c>
      <c r="AE12" s="375"/>
      <c r="AF12" s="376"/>
      <c r="AG12" s="198"/>
      <c r="AH12" s="375"/>
      <c r="AI12" s="376"/>
      <c r="AJ12" s="198"/>
      <c r="AK12" s="80"/>
      <c r="AL12" s="80"/>
      <c r="AM12" s="201"/>
      <c r="AN12" s="201"/>
      <c r="AO12" s="201"/>
      <c r="AP12" s="201"/>
      <c r="AQ12" s="201"/>
      <c r="AR12" s="201"/>
      <c r="AS12" s="201"/>
      <c r="AT12" s="201"/>
      <c r="AU12" s="13"/>
      <c r="AV12" s="369"/>
      <c r="AW12" s="370"/>
      <c r="AX12" s="467"/>
      <c r="AY12" s="468"/>
      <c r="AZ12" s="471"/>
      <c r="BA12" s="472"/>
      <c r="BB12" s="469"/>
      <c r="BC12" s="473"/>
      <c r="BD12" s="469"/>
      <c r="BE12" s="470"/>
      <c r="BF12" s="25"/>
      <c r="BG12" s="369"/>
      <c r="BH12" s="370"/>
      <c r="BI12" s="467"/>
      <c r="BJ12" s="468"/>
      <c r="BK12" s="471"/>
      <c r="BL12" s="472"/>
      <c r="BM12" s="469"/>
      <c r="BN12" s="473"/>
      <c r="BO12" s="469"/>
      <c r="BP12" s="470"/>
    </row>
    <row r="13" spans="1:68" ht="12" customHeight="1">
      <c r="A13" s="453" cm="1">
        <f t="array" aca="1" ref="A13" ca="1">INDIRECT("'期'!"&amp;$A$32&amp;ROW())</f>
        <v>44481</v>
      </c>
      <c r="B13" s="454"/>
      <c r="C13" s="455">
        <f t="shared" ca="1" si="3"/>
        <v>10</v>
      </c>
      <c r="D13" s="456"/>
      <c r="E13" s="64">
        <v>0</v>
      </c>
      <c r="F13" s="65">
        <v>3</v>
      </c>
      <c r="G13" s="64">
        <v>0</v>
      </c>
      <c r="H13" s="65">
        <v>3</v>
      </c>
      <c r="I13" s="457">
        <f t="shared" si="0"/>
        <v>1.0196078431372548</v>
      </c>
      <c r="J13" s="457"/>
      <c r="K13" s="412">
        <f t="shared" ca="1" si="1"/>
        <v>5.0999999999999996</v>
      </c>
      <c r="L13" s="412"/>
      <c r="M13" s="480">
        <f t="shared" ca="1" si="2"/>
        <v>5.2</v>
      </c>
      <c r="N13" s="480"/>
      <c r="O13" s="458">
        <f t="shared" si="4"/>
        <v>51</v>
      </c>
      <c r="P13" s="459"/>
      <c r="Q13" s="458">
        <f t="shared" si="5"/>
        <v>52</v>
      </c>
      <c r="R13" s="459"/>
      <c r="S13" s="455">
        <f t="shared" ca="1" si="6"/>
        <v>179</v>
      </c>
      <c r="T13" s="458"/>
      <c r="U13" s="124"/>
      <c r="V13" s="125"/>
      <c r="W13" s="131">
        <v>0</v>
      </c>
      <c r="X13" s="132">
        <v>2</v>
      </c>
      <c r="Y13" s="379" t="s">
        <v>165</v>
      </c>
      <c r="Z13" s="380"/>
      <c r="AA13" s="381" t="s">
        <v>170</v>
      </c>
      <c r="AB13" s="382"/>
      <c r="AC13" s="195"/>
      <c r="AD13" s="69" t="s">
        <v>165</v>
      </c>
      <c r="AE13" s="375"/>
      <c r="AF13" s="376"/>
      <c r="AG13" s="198"/>
      <c r="AH13" s="375"/>
      <c r="AI13" s="376"/>
      <c r="AJ13" s="198"/>
      <c r="AK13" s="80"/>
      <c r="AL13" s="80"/>
      <c r="AM13" s="201"/>
      <c r="AN13" s="201"/>
      <c r="AO13" s="201"/>
      <c r="AP13" s="201"/>
      <c r="AQ13" s="201"/>
      <c r="AR13" s="201"/>
      <c r="AS13" s="201"/>
      <c r="AT13" s="201"/>
      <c r="AU13" s="13"/>
      <c r="AV13" s="429" t="s">
        <v>35</v>
      </c>
      <c r="AW13" s="418"/>
      <c r="AX13" s="418"/>
      <c r="AY13" s="478">
        <f ca="1">D1</f>
        <v>8.884615384615385</v>
      </c>
      <c r="AZ13" s="479"/>
      <c r="BA13" s="481" t="s">
        <v>65</v>
      </c>
      <c r="BB13" s="479"/>
      <c r="BC13" s="479"/>
      <c r="BD13" s="474">
        <v>1.66</v>
      </c>
      <c r="BE13" s="475"/>
      <c r="BF13" s="24"/>
      <c r="BG13" s="429" t="s">
        <v>35</v>
      </c>
      <c r="BH13" s="418"/>
      <c r="BI13" s="418"/>
      <c r="BJ13" s="418">
        <f ca="1">AY13</f>
        <v>8.884615384615385</v>
      </c>
      <c r="BK13" s="479"/>
      <c r="BL13" s="479" t="s">
        <v>36</v>
      </c>
      <c r="BM13" s="479"/>
      <c r="BN13" s="479"/>
      <c r="BO13" s="474">
        <v>1.66</v>
      </c>
      <c r="BP13" s="475"/>
    </row>
    <row r="14" spans="1:68" ht="12" customHeight="1">
      <c r="A14" s="453" cm="1">
        <f t="array" aca="1" ref="A14" ca="1">INDIRECT("'期'!"&amp;$A$32&amp;ROW())</f>
        <v>44482</v>
      </c>
      <c r="B14" s="454"/>
      <c r="C14" s="455">
        <f t="shared" ca="1" si="3"/>
        <v>11</v>
      </c>
      <c r="D14" s="456"/>
      <c r="E14" s="64">
        <v>2</v>
      </c>
      <c r="F14" s="65">
        <v>5</v>
      </c>
      <c r="G14" s="64">
        <v>2</v>
      </c>
      <c r="H14" s="65">
        <v>4</v>
      </c>
      <c r="I14" s="457">
        <f t="shared" si="0"/>
        <v>1</v>
      </c>
      <c r="J14" s="457"/>
      <c r="K14" s="412">
        <f t="shared" ca="1" si="1"/>
        <v>5.2727272727272725</v>
      </c>
      <c r="L14" s="412"/>
      <c r="M14" s="412">
        <f t="shared" ca="1" si="2"/>
        <v>5.2727272727272725</v>
      </c>
      <c r="N14" s="412"/>
      <c r="O14" s="458">
        <f t="shared" si="4"/>
        <v>58</v>
      </c>
      <c r="P14" s="459"/>
      <c r="Q14" s="458">
        <f t="shared" si="5"/>
        <v>58</v>
      </c>
      <c r="R14" s="459"/>
      <c r="S14" s="455">
        <f t="shared" ca="1" si="6"/>
        <v>173</v>
      </c>
      <c r="T14" s="458"/>
      <c r="U14" s="124"/>
      <c r="V14" s="125"/>
      <c r="W14" s="131">
        <v>4</v>
      </c>
      <c r="X14" s="132">
        <v>4</v>
      </c>
      <c r="Y14" s="379" t="s">
        <v>163</v>
      </c>
      <c r="Z14" s="380"/>
      <c r="AA14" s="381" t="s">
        <v>168</v>
      </c>
      <c r="AB14" s="382"/>
      <c r="AC14" s="195" t="s">
        <v>163</v>
      </c>
      <c r="AD14" s="69" t="s">
        <v>165</v>
      </c>
      <c r="AE14" s="482"/>
      <c r="AF14" s="483"/>
      <c r="AG14" s="199"/>
      <c r="AH14" s="482"/>
      <c r="AI14" s="483"/>
      <c r="AJ14" s="199"/>
      <c r="AK14" s="80"/>
      <c r="AL14" s="80"/>
      <c r="AM14" s="201"/>
      <c r="AN14" s="201"/>
      <c r="AO14" s="201"/>
      <c r="AP14" s="201"/>
      <c r="AQ14" s="201"/>
      <c r="AR14" s="201"/>
      <c r="AS14" s="201"/>
      <c r="AT14" s="201"/>
      <c r="AU14" s="13"/>
      <c r="AV14" s="366"/>
      <c r="AW14" s="367"/>
      <c r="AX14" s="367"/>
      <c r="AY14" s="367"/>
      <c r="AZ14" s="367"/>
      <c r="BA14" s="367"/>
      <c r="BB14" s="367"/>
      <c r="BC14" s="367"/>
      <c r="BD14" s="476"/>
      <c r="BE14" s="477"/>
      <c r="BF14" s="24"/>
      <c r="BG14" s="366"/>
      <c r="BH14" s="367"/>
      <c r="BI14" s="367"/>
      <c r="BJ14" s="367"/>
      <c r="BK14" s="367"/>
      <c r="BL14" s="367"/>
      <c r="BM14" s="367"/>
      <c r="BN14" s="367"/>
      <c r="BO14" s="476"/>
      <c r="BP14" s="477"/>
    </row>
    <row r="15" spans="1:68" ht="12" customHeight="1">
      <c r="A15" s="453" cm="1">
        <f t="array" aca="1" ref="A15" ca="1">INDIRECT("'期'!"&amp;$A$32&amp;ROW())</f>
        <v>44483</v>
      </c>
      <c r="B15" s="454"/>
      <c r="C15" s="455">
        <f t="shared" ca="1" si="3"/>
        <v>12</v>
      </c>
      <c r="D15" s="456"/>
      <c r="E15" s="64">
        <v>0</v>
      </c>
      <c r="F15" s="65">
        <v>4</v>
      </c>
      <c r="G15" s="64">
        <v>0</v>
      </c>
      <c r="H15" s="65">
        <v>3</v>
      </c>
      <c r="I15" s="457">
        <f t="shared" si="0"/>
        <v>0.9838709677419355</v>
      </c>
      <c r="J15" s="457"/>
      <c r="K15" s="412">
        <f t="shared" ca="1" si="1"/>
        <v>5.166666666666667</v>
      </c>
      <c r="L15" s="412"/>
      <c r="M15" s="412">
        <f t="shared" ca="1" si="2"/>
        <v>5.083333333333333</v>
      </c>
      <c r="N15" s="412"/>
      <c r="O15" s="458">
        <f t="shared" si="4"/>
        <v>62</v>
      </c>
      <c r="P15" s="459"/>
      <c r="Q15" s="458">
        <f t="shared" si="5"/>
        <v>61</v>
      </c>
      <c r="R15" s="459"/>
      <c r="S15" s="455">
        <f t="shared" ca="1" si="6"/>
        <v>170</v>
      </c>
      <c r="T15" s="458"/>
      <c r="U15" s="124"/>
      <c r="V15" s="125"/>
      <c r="W15" s="131">
        <v>0</v>
      </c>
      <c r="X15" s="132">
        <v>4</v>
      </c>
      <c r="Y15" s="379" t="s">
        <v>163</v>
      </c>
      <c r="Z15" s="380"/>
      <c r="AA15" s="381" t="s">
        <v>165</v>
      </c>
      <c r="AB15" s="382"/>
      <c r="AC15" s="195"/>
      <c r="AD15" s="69" t="s">
        <v>163</v>
      </c>
      <c r="AE15" s="18"/>
      <c r="AF15" s="18"/>
      <c r="AG15" s="20"/>
      <c r="AH15" s="20"/>
      <c r="AI15" s="201"/>
      <c r="AJ15" s="201"/>
      <c r="AK15" s="201"/>
      <c r="AL15" s="201"/>
      <c r="AM15" s="201"/>
      <c r="AN15" s="201"/>
      <c r="AO15" s="201"/>
      <c r="AP15" s="201"/>
      <c r="AQ15" s="201"/>
      <c r="AR15" s="201"/>
      <c r="AS15" s="201"/>
      <c r="AT15" s="201"/>
      <c r="AU15" s="13"/>
      <c r="AV15" s="366" t="s">
        <v>37</v>
      </c>
      <c r="AW15" s="367"/>
      <c r="AX15" s="367"/>
      <c r="AY15" s="484">
        <v>10</v>
      </c>
      <c r="AZ15" s="484"/>
      <c r="BA15" s="490" t="s">
        <v>64</v>
      </c>
      <c r="BB15" s="367"/>
      <c r="BC15" s="367"/>
      <c r="BD15" s="485">
        <f>AX5/12/AVERAGE(W4:X9)</f>
        <v>0.93548387096774177</v>
      </c>
      <c r="BE15" s="486"/>
      <c r="BF15" s="26"/>
      <c r="BG15" s="366" t="s">
        <v>37</v>
      </c>
      <c r="BH15" s="367"/>
      <c r="BI15" s="367"/>
      <c r="BJ15" s="484">
        <v>10.199999999999999</v>
      </c>
      <c r="BK15" s="484"/>
      <c r="BL15" s="367" t="s">
        <v>38</v>
      </c>
      <c r="BM15" s="367"/>
      <c r="BN15" s="367"/>
      <c r="BO15" s="485">
        <f>AX5/12/AVERAGE(W9:X15)</f>
        <v>0.84583333333333321</v>
      </c>
      <c r="BP15" s="486"/>
    </row>
    <row r="16" spans="1:68" ht="12" customHeight="1">
      <c r="A16" s="453" cm="1">
        <f t="array" aca="1" ref="A16" ca="1">INDIRECT("'期'!"&amp;$A$32&amp;ROW())</f>
        <v>44484</v>
      </c>
      <c r="B16" s="454"/>
      <c r="C16" s="455">
        <f t="shared" ca="1" si="3"/>
        <v>13</v>
      </c>
      <c r="D16" s="456"/>
      <c r="E16" s="64">
        <v>0</v>
      </c>
      <c r="F16" s="65">
        <v>4</v>
      </c>
      <c r="G16" s="64">
        <v>3</v>
      </c>
      <c r="H16" s="65">
        <v>3</v>
      </c>
      <c r="I16" s="457">
        <f t="shared" si="0"/>
        <v>1.0151515151515151</v>
      </c>
      <c r="J16" s="457"/>
      <c r="K16" s="412">
        <f t="shared" ca="1" si="1"/>
        <v>5.0769230769230766</v>
      </c>
      <c r="L16" s="412"/>
      <c r="M16" s="412">
        <f t="shared" ca="1" si="2"/>
        <v>5.1538461538461542</v>
      </c>
      <c r="N16" s="412"/>
      <c r="O16" s="458">
        <f t="shared" si="4"/>
        <v>66</v>
      </c>
      <c r="P16" s="459"/>
      <c r="Q16" s="458">
        <f t="shared" si="5"/>
        <v>67</v>
      </c>
      <c r="R16" s="459"/>
      <c r="S16" s="455">
        <f t="shared" ca="1" si="6"/>
        <v>164</v>
      </c>
      <c r="T16" s="458"/>
      <c r="U16" s="124"/>
      <c r="V16" s="125"/>
      <c r="W16" s="131">
        <v>3</v>
      </c>
      <c r="X16" s="132">
        <v>3</v>
      </c>
      <c r="Y16" s="379" t="s">
        <v>165</v>
      </c>
      <c r="Z16" s="380"/>
      <c r="AA16" s="381" t="s">
        <v>186</v>
      </c>
      <c r="AB16" s="382"/>
      <c r="AC16" s="195" t="s">
        <v>197</v>
      </c>
      <c r="AD16" s="69" t="s">
        <v>170</v>
      </c>
      <c r="AE16" s="18"/>
      <c r="AF16" s="20"/>
      <c r="AG16" s="20"/>
      <c r="AH16" s="20"/>
      <c r="AI16" s="201"/>
      <c r="AJ16" s="201"/>
      <c r="AK16" s="201"/>
      <c r="AL16" s="201"/>
      <c r="AM16" s="201"/>
      <c r="AN16" s="201"/>
      <c r="AO16" s="201"/>
      <c r="AP16" s="201"/>
      <c r="AQ16" s="201"/>
      <c r="AR16" s="201"/>
      <c r="AS16" s="201"/>
      <c r="AT16" s="201"/>
      <c r="AU16" s="13"/>
      <c r="AV16" s="366"/>
      <c r="AW16" s="367"/>
      <c r="AX16" s="367"/>
      <c r="AY16" s="484"/>
      <c r="AZ16" s="484"/>
      <c r="BA16" s="367"/>
      <c r="BB16" s="367"/>
      <c r="BC16" s="367"/>
      <c r="BD16" s="485"/>
      <c r="BE16" s="486"/>
      <c r="BF16" s="26"/>
      <c r="BG16" s="366"/>
      <c r="BH16" s="367"/>
      <c r="BI16" s="367"/>
      <c r="BJ16" s="484"/>
      <c r="BK16" s="484"/>
      <c r="BL16" s="367"/>
      <c r="BM16" s="367"/>
      <c r="BN16" s="367"/>
      <c r="BO16" s="485"/>
      <c r="BP16" s="486"/>
    </row>
    <row r="17" spans="1:69" ht="12" customHeight="1">
      <c r="A17" s="453" cm="1">
        <f t="array" aca="1" ref="A17" ca="1">INDIRECT("'期'!"&amp;$A$32&amp;ROW())</f>
        <v>44485</v>
      </c>
      <c r="B17" s="454"/>
      <c r="C17" s="455">
        <f t="shared" ca="1" si="3"/>
        <v>14</v>
      </c>
      <c r="D17" s="456"/>
      <c r="E17" s="64">
        <v>3</v>
      </c>
      <c r="F17" s="65">
        <v>6</v>
      </c>
      <c r="G17" s="64">
        <v>5</v>
      </c>
      <c r="H17" s="65">
        <v>6</v>
      </c>
      <c r="I17" s="457">
        <f t="shared" si="0"/>
        <v>1.04</v>
      </c>
      <c r="J17" s="457"/>
      <c r="K17" s="412">
        <f t="shared" ca="1" si="1"/>
        <v>5.3571428571428568</v>
      </c>
      <c r="L17" s="412"/>
      <c r="M17" s="412">
        <f t="shared" ca="1" si="2"/>
        <v>5.5714285714285712</v>
      </c>
      <c r="N17" s="412"/>
      <c r="O17" s="458">
        <f t="shared" si="4"/>
        <v>75</v>
      </c>
      <c r="P17" s="459"/>
      <c r="Q17" s="458">
        <f t="shared" si="5"/>
        <v>78</v>
      </c>
      <c r="R17" s="459"/>
      <c r="S17" s="455">
        <f t="shared" ca="1" si="6"/>
        <v>153</v>
      </c>
      <c r="T17" s="458"/>
      <c r="U17" s="124"/>
      <c r="V17" s="125">
        <v>1</v>
      </c>
      <c r="W17" s="131">
        <v>5</v>
      </c>
      <c r="X17" s="132">
        <v>5</v>
      </c>
      <c r="Y17" s="379" t="s">
        <v>168</v>
      </c>
      <c r="Z17" s="380"/>
      <c r="AA17" s="381" t="s">
        <v>164</v>
      </c>
      <c r="AB17" s="382"/>
      <c r="AC17" s="195" t="s">
        <v>170</v>
      </c>
      <c r="AD17" s="69" t="s">
        <v>163</v>
      </c>
      <c r="AE17" s="18"/>
      <c r="AF17" s="20"/>
      <c r="AG17" s="20"/>
      <c r="AH17" s="20"/>
      <c r="AI17" s="201"/>
      <c r="AJ17" s="201"/>
      <c r="AK17" s="201"/>
      <c r="AL17" s="201"/>
      <c r="AM17" s="201"/>
      <c r="AN17" s="201"/>
      <c r="AO17" s="201"/>
      <c r="AP17" s="201"/>
      <c r="AQ17" s="201"/>
      <c r="AR17" s="201"/>
      <c r="AS17" s="201"/>
      <c r="AT17" s="201"/>
      <c r="AU17" s="13"/>
      <c r="AV17" s="366" t="s">
        <v>58</v>
      </c>
      <c r="AW17" s="367"/>
      <c r="AX17" s="367"/>
      <c r="AY17" s="367">
        <f ca="1">AY15-AY13</f>
        <v>1.115384615384615</v>
      </c>
      <c r="AZ17" s="367"/>
      <c r="BA17" s="367" t="s">
        <v>39</v>
      </c>
      <c r="BB17" s="367"/>
      <c r="BC17" s="367"/>
      <c r="BD17" s="465">
        <f>BD15-BD13</f>
        <v>-0.72451612903225815</v>
      </c>
      <c r="BE17" s="489"/>
      <c r="BF17" s="24"/>
      <c r="BG17" s="366" t="s">
        <v>58</v>
      </c>
      <c r="BH17" s="367"/>
      <c r="BI17" s="367"/>
      <c r="BJ17" s="367">
        <f ca="1">BJ15-BJ13</f>
        <v>1.3153846153846143</v>
      </c>
      <c r="BK17" s="367"/>
      <c r="BL17" s="367" t="s">
        <v>39</v>
      </c>
      <c r="BM17" s="367"/>
      <c r="BN17" s="367"/>
      <c r="BO17" s="487">
        <f>BO15-BO13</f>
        <v>-0.81416666666666671</v>
      </c>
      <c r="BP17" s="488"/>
    </row>
    <row r="18" spans="1:69" ht="12" customHeight="1">
      <c r="A18" s="453" cm="1">
        <f t="array" aca="1" ref="A18" ca="1">INDIRECT("'期'!"&amp;$A$32&amp;ROW())</f>
        <v>44487</v>
      </c>
      <c r="B18" s="454"/>
      <c r="C18" s="455">
        <f t="shared" ca="1" si="3"/>
        <v>15</v>
      </c>
      <c r="D18" s="456"/>
      <c r="E18" s="64">
        <v>2</v>
      </c>
      <c r="F18" s="65">
        <v>3</v>
      </c>
      <c r="G18" s="64">
        <v>1</v>
      </c>
      <c r="H18" s="65">
        <v>4</v>
      </c>
      <c r="I18" s="457">
        <f t="shared" si="0"/>
        <v>1.0375000000000001</v>
      </c>
      <c r="J18" s="457"/>
      <c r="K18" s="412">
        <f t="shared" ca="1" si="1"/>
        <v>5.333333333333333</v>
      </c>
      <c r="L18" s="412"/>
      <c r="M18" s="412">
        <f t="shared" ca="1" si="2"/>
        <v>5.5333333333333332</v>
      </c>
      <c r="N18" s="412"/>
      <c r="O18" s="458">
        <f t="shared" si="4"/>
        <v>80</v>
      </c>
      <c r="P18" s="459"/>
      <c r="Q18" s="458">
        <f t="shared" si="5"/>
        <v>83</v>
      </c>
      <c r="R18" s="459"/>
      <c r="S18" s="455">
        <f t="shared" ca="1" si="6"/>
        <v>148</v>
      </c>
      <c r="T18" s="458"/>
      <c r="U18" s="124"/>
      <c r="V18" s="125"/>
      <c r="W18" s="131">
        <v>2</v>
      </c>
      <c r="X18" s="132">
        <v>3</v>
      </c>
      <c r="Y18" s="379" t="s">
        <v>197</v>
      </c>
      <c r="Z18" s="380"/>
      <c r="AA18" s="381" t="s">
        <v>170</v>
      </c>
      <c r="AB18" s="382"/>
      <c r="AC18" s="195" t="s">
        <v>165</v>
      </c>
      <c r="AD18" s="322" t="s">
        <v>170</v>
      </c>
      <c r="AE18" s="18"/>
      <c r="AF18" s="20"/>
      <c r="AG18" s="20"/>
      <c r="AH18" s="20"/>
      <c r="AI18" s="201"/>
      <c r="AJ18" s="201"/>
      <c r="AK18" s="201"/>
      <c r="AL18" s="201"/>
      <c r="AM18" s="201"/>
      <c r="AN18" s="201"/>
      <c r="AO18" s="201"/>
      <c r="AP18" s="201"/>
      <c r="AQ18" s="201"/>
      <c r="AR18" s="201"/>
      <c r="AS18" s="201"/>
      <c r="AT18" s="201"/>
      <c r="AU18" s="14"/>
      <c r="AV18" s="366"/>
      <c r="AW18" s="367"/>
      <c r="AX18" s="367"/>
      <c r="AY18" s="367"/>
      <c r="AZ18" s="367"/>
      <c r="BA18" s="367"/>
      <c r="BB18" s="367"/>
      <c r="BC18" s="367"/>
      <c r="BD18" s="465"/>
      <c r="BE18" s="489"/>
      <c r="BF18" s="24"/>
      <c r="BG18" s="366"/>
      <c r="BH18" s="367"/>
      <c r="BI18" s="367"/>
      <c r="BJ18" s="367"/>
      <c r="BK18" s="367"/>
      <c r="BL18" s="367"/>
      <c r="BM18" s="367"/>
      <c r="BN18" s="367"/>
      <c r="BO18" s="367"/>
      <c r="BP18" s="488"/>
    </row>
    <row r="19" spans="1:69" ht="12" customHeight="1">
      <c r="A19" s="453" cm="1">
        <f t="array" aca="1" ref="A19" ca="1">INDIRECT("'期'!"&amp;$A$32&amp;ROW())</f>
        <v>44488</v>
      </c>
      <c r="B19" s="454"/>
      <c r="C19" s="455">
        <f t="shared" ca="1" si="3"/>
        <v>16</v>
      </c>
      <c r="D19" s="456"/>
      <c r="E19" s="64">
        <v>0</v>
      </c>
      <c r="F19" s="65">
        <v>4</v>
      </c>
      <c r="G19" s="64">
        <v>0</v>
      </c>
      <c r="H19" s="65">
        <v>4</v>
      </c>
      <c r="I19" s="457">
        <f t="shared" si="0"/>
        <v>1.0357142857142858</v>
      </c>
      <c r="J19" s="457"/>
      <c r="K19" s="412">
        <f t="shared" ca="1" si="1"/>
        <v>5.25</v>
      </c>
      <c r="L19" s="412"/>
      <c r="M19" s="412">
        <f t="shared" ca="1" si="2"/>
        <v>5.4375</v>
      </c>
      <c r="N19" s="412"/>
      <c r="O19" s="458">
        <f t="shared" si="4"/>
        <v>84</v>
      </c>
      <c r="P19" s="459"/>
      <c r="Q19" s="458">
        <f t="shared" si="5"/>
        <v>87</v>
      </c>
      <c r="R19" s="459"/>
      <c r="S19" s="455">
        <f t="shared" ca="1" si="6"/>
        <v>144</v>
      </c>
      <c r="T19" s="458"/>
      <c r="U19" s="124"/>
      <c r="V19" s="125"/>
      <c r="W19" s="131">
        <v>0</v>
      </c>
      <c r="X19" s="132">
        <v>4</v>
      </c>
      <c r="Y19" s="379" t="s">
        <v>164</v>
      </c>
      <c r="Z19" s="380"/>
      <c r="AA19" s="381" t="s">
        <v>168</v>
      </c>
      <c r="AB19" s="382"/>
      <c r="AC19" s="195"/>
      <c r="AD19" s="69" t="s">
        <v>170</v>
      </c>
      <c r="AE19" s="18"/>
      <c r="AF19" s="20"/>
      <c r="AG19" s="20"/>
      <c r="AH19" s="20"/>
      <c r="AI19" s="201"/>
      <c r="AJ19" s="201"/>
      <c r="AK19" s="201"/>
      <c r="AL19" s="201"/>
      <c r="AM19" s="201"/>
      <c r="AN19" s="201"/>
      <c r="AO19" s="201"/>
      <c r="AP19" s="201"/>
      <c r="AQ19" s="201"/>
      <c r="AR19" s="201"/>
      <c r="AS19" s="201"/>
      <c r="AT19" s="201"/>
      <c r="AU19" s="15"/>
      <c r="AV19" s="368" t="s">
        <v>40</v>
      </c>
      <c r="AW19" s="367"/>
      <c r="AX19" s="367"/>
      <c r="AY19" s="367">
        <f ca="1">(AY15*AY21)-AX3</f>
        <v>29</v>
      </c>
      <c r="AZ19" s="367"/>
      <c r="BA19" s="367" t="s">
        <v>41</v>
      </c>
      <c r="BB19" s="367"/>
      <c r="BC19" s="367"/>
      <c r="BD19" s="465">
        <f>AX5/AVERAGE(W4:X8)</f>
        <v>10.357142857142858</v>
      </c>
      <c r="BE19" s="489"/>
      <c r="BF19" s="27"/>
      <c r="BG19" s="368" t="s">
        <v>40</v>
      </c>
      <c r="BH19" s="367"/>
      <c r="BI19" s="367"/>
      <c r="BJ19" s="367">
        <f ca="1">(BJ15*BJ21)-BI3</f>
        <v>34.199999999999989</v>
      </c>
      <c r="BK19" s="367"/>
      <c r="BL19" s="367" t="s">
        <v>41</v>
      </c>
      <c r="BM19" s="367"/>
      <c r="BN19" s="367"/>
      <c r="BO19" s="465">
        <f>BI5/BO15</f>
        <v>37.832512315270939</v>
      </c>
      <c r="BP19" s="489"/>
    </row>
    <row r="20" spans="1:69" ht="12" customHeight="1" thickBot="1">
      <c r="A20" s="453" cm="1">
        <f t="array" aca="1" ref="A20" ca="1">INDIRECT("'期'!"&amp;$A$32&amp;ROW())</f>
        <v>44489</v>
      </c>
      <c r="B20" s="454"/>
      <c r="C20" s="455">
        <f t="shared" ca="1" si="3"/>
        <v>17</v>
      </c>
      <c r="D20" s="456"/>
      <c r="E20" s="64">
        <v>1</v>
      </c>
      <c r="F20" s="65">
        <v>4</v>
      </c>
      <c r="G20" s="64">
        <v>2</v>
      </c>
      <c r="H20" s="65">
        <v>5</v>
      </c>
      <c r="I20" s="457">
        <f t="shared" si="0"/>
        <v>1.0561797752808988</v>
      </c>
      <c r="J20" s="457"/>
      <c r="K20" s="412">
        <f t="shared" ca="1" si="1"/>
        <v>5.2352941176470589</v>
      </c>
      <c r="L20" s="412"/>
      <c r="M20" s="412">
        <f t="shared" ca="1" si="2"/>
        <v>5.5294117647058822</v>
      </c>
      <c r="N20" s="412"/>
      <c r="O20" s="458">
        <f t="shared" si="4"/>
        <v>89</v>
      </c>
      <c r="P20" s="459"/>
      <c r="Q20" s="458">
        <f t="shared" si="5"/>
        <v>94</v>
      </c>
      <c r="R20" s="459"/>
      <c r="S20" s="455">
        <f t="shared" ca="1" si="6"/>
        <v>137</v>
      </c>
      <c r="T20" s="458"/>
      <c r="U20" s="124">
        <v>1</v>
      </c>
      <c r="V20" s="125">
        <v>1</v>
      </c>
      <c r="W20" s="131">
        <v>3</v>
      </c>
      <c r="X20" s="132">
        <v>5</v>
      </c>
      <c r="Y20" s="379" t="s">
        <v>197</v>
      </c>
      <c r="Z20" s="380"/>
      <c r="AA20" s="381" t="s">
        <v>163</v>
      </c>
      <c r="AB20" s="382"/>
      <c r="AC20" s="195" t="s">
        <v>170</v>
      </c>
      <c r="AD20" s="69" t="s">
        <v>197</v>
      </c>
      <c r="AE20" s="18"/>
      <c r="AF20" s="20"/>
      <c r="AG20" s="20"/>
      <c r="AH20" s="20"/>
      <c r="AI20" s="201"/>
      <c r="AJ20" s="201"/>
      <c r="AK20" s="201"/>
      <c r="AL20" s="201"/>
      <c r="AM20" s="201"/>
      <c r="AN20" s="201"/>
      <c r="AO20" s="201"/>
      <c r="AP20" s="201"/>
      <c r="AQ20" s="201"/>
      <c r="AR20" s="201"/>
      <c r="AS20" s="201"/>
      <c r="AT20" s="201"/>
      <c r="AU20" s="16"/>
      <c r="AV20" s="369"/>
      <c r="AW20" s="370"/>
      <c r="AX20" s="370"/>
      <c r="AY20" s="370"/>
      <c r="AZ20" s="370"/>
      <c r="BA20" s="370"/>
      <c r="BB20" s="370"/>
      <c r="BC20" s="370"/>
      <c r="BD20" s="467"/>
      <c r="BE20" s="496"/>
      <c r="BF20" s="27"/>
      <c r="BG20" s="369"/>
      <c r="BH20" s="370"/>
      <c r="BI20" s="370"/>
      <c r="BJ20" s="370"/>
      <c r="BK20" s="370"/>
      <c r="BL20" s="370"/>
      <c r="BM20" s="370"/>
      <c r="BN20" s="370"/>
      <c r="BO20" s="467"/>
      <c r="BP20" s="496"/>
    </row>
    <row r="21" spans="1:69" ht="12" customHeight="1">
      <c r="A21" s="453" cm="1">
        <f t="array" aca="1" ref="A21" ca="1">INDIRECT("'期'!"&amp;$A$32&amp;ROW())</f>
        <v>44490</v>
      </c>
      <c r="B21" s="454"/>
      <c r="C21" s="455">
        <f t="shared" ca="1" si="3"/>
        <v>18</v>
      </c>
      <c r="D21" s="456"/>
      <c r="E21" s="64">
        <v>0</v>
      </c>
      <c r="F21" s="65">
        <v>5</v>
      </c>
      <c r="G21" s="64">
        <v>0</v>
      </c>
      <c r="H21" s="65">
        <v>3</v>
      </c>
      <c r="I21" s="495">
        <f t="shared" si="0"/>
        <v>1.0319148936170213</v>
      </c>
      <c r="J21" s="495"/>
      <c r="K21" s="412">
        <f t="shared" ca="1" si="1"/>
        <v>5.2222222222222223</v>
      </c>
      <c r="L21" s="412"/>
      <c r="M21" s="412">
        <f t="shared" ca="1" si="2"/>
        <v>5.3888888888888893</v>
      </c>
      <c r="N21" s="412"/>
      <c r="O21" s="458">
        <f t="shared" si="4"/>
        <v>94</v>
      </c>
      <c r="P21" s="459"/>
      <c r="Q21" s="458">
        <f t="shared" si="5"/>
        <v>97</v>
      </c>
      <c r="R21" s="459"/>
      <c r="S21" s="455">
        <f t="shared" ca="1" si="6"/>
        <v>134</v>
      </c>
      <c r="T21" s="458"/>
      <c r="U21" s="124"/>
      <c r="V21" s="125"/>
      <c r="W21" s="131">
        <v>0</v>
      </c>
      <c r="X21" s="132">
        <v>4</v>
      </c>
      <c r="Y21" s="379" t="s">
        <v>198</v>
      </c>
      <c r="Z21" s="380"/>
      <c r="AA21" s="381" t="s">
        <v>186</v>
      </c>
      <c r="AB21" s="382"/>
      <c r="AC21" s="195"/>
      <c r="AD21" s="69" t="s">
        <v>170</v>
      </c>
      <c r="AE21" s="18"/>
      <c r="AF21" s="20"/>
      <c r="AG21" s="20"/>
      <c r="AH21" s="20"/>
      <c r="AI21" s="201"/>
      <c r="AJ21" s="201"/>
      <c r="AK21" s="201"/>
      <c r="AL21" s="201"/>
      <c r="AM21" s="201"/>
      <c r="AN21" s="201"/>
      <c r="AO21" s="201"/>
      <c r="AP21" s="201"/>
      <c r="AQ21" s="201"/>
      <c r="AR21" s="201"/>
      <c r="AS21" s="201"/>
      <c r="AT21" s="201"/>
      <c r="AU21" s="17"/>
      <c r="AV21" s="429" t="s">
        <v>42</v>
      </c>
      <c r="AW21" s="418"/>
      <c r="AX21" s="418"/>
      <c r="AY21" s="418">
        <f ca="1">C31</f>
        <v>26</v>
      </c>
      <c r="AZ21" s="418"/>
      <c r="BA21" s="418" t="s">
        <v>43</v>
      </c>
      <c r="BB21" s="418"/>
      <c r="BC21" s="418"/>
      <c r="BD21" s="491">
        <f ca="1">AY13*AY21*AY23*1.015</f>
        <v>3365745.0749999997</v>
      </c>
      <c r="BE21" s="492"/>
      <c r="BF21" s="28"/>
      <c r="BG21" s="429" t="s">
        <v>42</v>
      </c>
      <c r="BH21" s="418"/>
      <c r="BI21" s="418"/>
      <c r="BJ21" s="418">
        <f ca="1">C31</f>
        <v>26</v>
      </c>
      <c r="BK21" s="418"/>
      <c r="BL21" s="418" t="s">
        <v>43</v>
      </c>
      <c r="BM21" s="418"/>
      <c r="BN21" s="418"/>
      <c r="BO21" s="491">
        <f ca="1">BJ13*BJ21*BJ23*1.015</f>
        <v>2462585.8949999996</v>
      </c>
      <c r="BP21" s="492"/>
    </row>
    <row r="22" spans="1:69" ht="12" customHeight="1">
      <c r="A22" s="453" cm="1">
        <f t="array" aca="1" ref="A22" ca="1">INDIRECT("'期'!"&amp;$A$32&amp;ROW())</f>
        <v>44491</v>
      </c>
      <c r="B22" s="454"/>
      <c r="C22" s="455">
        <f t="shared" ca="1" si="3"/>
        <v>19</v>
      </c>
      <c r="D22" s="456"/>
      <c r="E22" s="64">
        <v>0</v>
      </c>
      <c r="F22" s="65">
        <v>3</v>
      </c>
      <c r="G22" s="64">
        <v>2</v>
      </c>
      <c r="H22" s="65">
        <v>2</v>
      </c>
      <c r="I22" s="457">
        <f t="shared" si="0"/>
        <v>1.0412371134020619</v>
      </c>
      <c r="J22" s="457"/>
      <c r="K22" s="412">
        <f t="shared" ca="1" si="1"/>
        <v>5.1052631578947372</v>
      </c>
      <c r="L22" s="412"/>
      <c r="M22" s="412">
        <f t="shared" ca="1" si="2"/>
        <v>5.3157894736842106</v>
      </c>
      <c r="N22" s="412"/>
      <c r="O22" s="458">
        <f t="shared" si="4"/>
        <v>97</v>
      </c>
      <c r="P22" s="459"/>
      <c r="Q22" s="458">
        <f t="shared" si="5"/>
        <v>101</v>
      </c>
      <c r="R22" s="459"/>
      <c r="S22" s="455">
        <f t="shared" ca="1" si="6"/>
        <v>130</v>
      </c>
      <c r="T22" s="458"/>
      <c r="U22" s="124"/>
      <c r="V22" s="125"/>
      <c r="W22" s="131">
        <v>2</v>
      </c>
      <c r="X22" s="132">
        <v>3</v>
      </c>
      <c r="Y22" s="379" t="s">
        <v>168</v>
      </c>
      <c r="Z22" s="380"/>
      <c r="AA22" s="381" t="s">
        <v>165</v>
      </c>
      <c r="AB22" s="382"/>
      <c r="AC22" s="195" t="s">
        <v>163</v>
      </c>
      <c r="AD22" s="69" t="s">
        <v>165</v>
      </c>
      <c r="AE22" s="18"/>
      <c r="AF22" s="20"/>
      <c r="AG22" s="20"/>
      <c r="AH22" s="20"/>
      <c r="AI22" s="201"/>
      <c r="AJ22" s="201"/>
      <c r="AK22" s="201"/>
      <c r="AL22" s="201"/>
      <c r="AM22" s="201"/>
      <c r="AN22" s="201"/>
      <c r="AO22" s="201"/>
      <c r="AP22" s="201"/>
      <c r="AQ22" s="201"/>
      <c r="AR22" s="201"/>
      <c r="AS22" s="201"/>
      <c r="AT22" s="201"/>
      <c r="AU22" s="17"/>
      <c r="AV22" s="366"/>
      <c r="AW22" s="367"/>
      <c r="AX22" s="367"/>
      <c r="AY22" s="367"/>
      <c r="AZ22" s="367"/>
      <c r="BA22" s="367"/>
      <c r="BB22" s="367"/>
      <c r="BC22" s="367"/>
      <c r="BD22" s="493"/>
      <c r="BE22" s="494"/>
      <c r="BF22" s="28"/>
      <c r="BG22" s="366"/>
      <c r="BH22" s="367"/>
      <c r="BI22" s="367"/>
      <c r="BJ22" s="367"/>
      <c r="BK22" s="367"/>
      <c r="BL22" s="367"/>
      <c r="BM22" s="367"/>
      <c r="BN22" s="367"/>
      <c r="BO22" s="493"/>
      <c r="BP22" s="494"/>
    </row>
    <row r="23" spans="1:69" ht="12" customHeight="1">
      <c r="A23" s="453" cm="1">
        <f t="array" aca="1" ref="A23" ca="1">INDIRECT("'期'!"&amp;$A$32&amp;ROW())</f>
        <v>44492</v>
      </c>
      <c r="B23" s="454"/>
      <c r="C23" s="455">
        <f t="shared" ca="1" si="3"/>
        <v>20</v>
      </c>
      <c r="D23" s="456"/>
      <c r="E23" s="64">
        <v>3</v>
      </c>
      <c r="F23" s="65">
        <v>6</v>
      </c>
      <c r="G23" s="64">
        <v>3</v>
      </c>
      <c r="H23" s="65">
        <v>6</v>
      </c>
      <c r="I23" s="457">
        <f t="shared" si="0"/>
        <v>1.0377358490566038</v>
      </c>
      <c r="J23" s="457"/>
      <c r="K23" s="412">
        <f t="shared" ca="1" si="1"/>
        <v>5.3</v>
      </c>
      <c r="L23" s="412"/>
      <c r="M23" s="412">
        <f t="shared" ca="1" si="2"/>
        <v>5.5</v>
      </c>
      <c r="N23" s="412"/>
      <c r="O23" s="458">
        <f t="shared" si="4"/>
        <v>106</v>
      </c>
      <c r="P23" s="459"/>
      <c r="Q23" s="458">
        <f t="shared" si="5"/>
        <v>110</v>
      </c>
      <c r="R23" s="459"/>
      <c r="S23" s="455">
        <f t="shared" ca="1" si="6"/>
        <v>121</v>
      </c>
      <c r="T23" s="458"/>
      <c r="U23" s="124"/>
      <c r="V23" s="125"/>
      <c r="W23" s="131">
        <v>3</v>
      </c>
      <c r="X23" s="132">
        <v>4</v>
      </c>
      <c r="Y23" s="379" t="s">
        <v>170</v>
      </c>
      <c r="Z23" s="380"/>
      <c r="AA23" s="381" t="s">
        <v>164</v>
      </c>
      <c r="AB23" s="382"/>
      <c r="AC23" s="195" t="s">
        <v>170</v>
      </c>
      <c r="AD23" s="69" t="s">
        <v>165</v>
      </c>
      <c r="AE23" s="18"/>
      <c r="AF23" s="20"/>
      <c r="AG23" s="20"/>
      <c r="AH23" s="20"/>
      <c r="AI23" s="201"/>
      <c r="AJ23" s="201"/>
      <c r="AK23" s="201"/>
      <c r="AL23" s="201"/>
      <c r="AM23" s="201"/>
      <c r="AN23" s="201"/>
      <c r="AO23" s="201"/>
      <c r="AP23" s="201"/>
      <c r="AQ23" s="201"/>
      <c r="AR23" s="201"/>
      <c r="AS23" s="201"/>
      <c r="AT23" s="201"/>
      <c r="AU23" s="17"/>
      <c r="AV23" s="366" t="s">
        <v>44</v>
      </c>
      <c r="AW23" s="367"/>
      <c r="AX23" s="367"/>
      <c r="AY23" s="497">
        <v>14355</v>
      </c>
      <c r="AZ23" s="497"/>
      <c r="BA23" s="367" t="s">
        <v>60</v>
      </c>
      <c r="BB23" s="367"/>
      <c r="BC23" s="367"/>
      <c r="BD23" s="493">
        <f ca="1">AY15*AY21*AY25</f>
        <v>3732300</v>
      </c>
      <c r="BE23" s="494"/>
      <c r="BF23" s="28"/>
      <c r="BG23" s="366" t="s">
        <v>44</v>
      </c>
      <c r="BH23" s="367"/>
      <c r="BI23" s="367"/>
      <c r="BJ23" s="497">
        <v>10503</v>
      </c>
      <c r="BK23" s="497"/>
      <c r="BL23" s="367" t="s">
        <v>60</v>
      </c>
      <c r="BM23" s="367"/>
      <c r="BN23" s="367"/>
      <c r="BO23" s="493">
        <f ca="1">BJ15*BJ21*BJ25</f>
        <v>3806946</v>
      </c>
      <c r="BP23" s="494"/>
    </row>
    <row r="24" spans="1:69" ht="12" customHeight="1">
      <c r="A24" s="453" cm="1">
        <f t="array" aca="1" ref="A24" ca="1">INDIRECT("'期'!"&amp;$A$32&amp;ROW())</f>
        <v>44494</v>
      </c>
      <c r="B24" s="454"/>
      <c r="C24" s="455">
        <f t="shared" ca="1" si="3"/>
        <v>21</v>
      </c>
      <c r="D24" s="456"/>
      <c r="E24" s="64">
        <v>1</v>
      </c>
      <c r="F24" s="65">
        <v>4</v>
      </c>
      <c r="G24" s="64">
        <v>0</v>
      </c>
      <c r="H24" s="65">
        <v>4</v>
      </c>
      <c r="I24" s="457">
        <f t="shared" si="0"/>
        <v>1.027027027027027</v>
      </c>
      <c r="J24" s="457"/>
      <c r="K24" s="412">
        <f t="shared" ca="1" si="1"/>
        <v>5.2857142857142856</v>
      </c>
      <c r="L24" s="412"/>
      <c r="M24" s="412">
        <f t="shared" ca="1" si="2"/>
        <v>5.4285714285714288</v>
      </c>
      <c r="N24" s="412"/>
      <c r="O24" s="458">
        <f t="shared" si="4"/>
        <v>111</v>
      </c>
      <c r="P24" s="459"/>
      <c r="Q24" s="458">
        <f t="shared" si="5"/>
        <v>114</v>
      </c>
      <c r="R24" s="459"/>
      <c r="S24" s="455">
        <f t="shared" ca="1" si="6"/>
        <v>117</v>
      </c>
      <c r="T24" s="458"/>
      <c r="U24" s="124"/>
      <c r="V24" s="125"/>
      <c r="W24" s="131">
        <v>0</v>
      </c>
      <c r="X24" s="132">
        <v>3</v>
      </c>
      <c r="Y24" s="379" t="s">
        <v>165</v>
      </c>
      <c r="Z24" s="380"/>
      <c r="AA24" s="381" t="s">
        <v>170</v>
      </c>
      <c r="AB24" s="382"/>
      <c r="AC24" s="195"/>
      <c r="AD24" s="69" t="s">
        <v>170</v>
      </c>
      <c r="AE24" s="18"/>
      <c r="AF24" s="20"/>
      <c r="AG24" s="20"/>
      <c r="AH24" s="20"/>
      <c r="AI24" s="201"/>
      <c r="AJ24" s="201"/>
      <c r="AK24" s="201"/>
      <c r="AL24" s="201"/>
      <c r="AM24" s="201"/>
      <c r="AN24" s="201"/>
      <c r="AO24" s="201"/>
      <c r="AP24" s="201"/>
      <c r="AQ24" s="201"/>
      <c r="AR24" s="201"/>
      <c r="AS24" s="201"/>
      <c r="AT24" s="201"/>
      <c r="AU24" s="17"/>
      <c r="AV24" s="366"/>
      <c r="AW24" s="367"/>
      <c r="AX24" s="367"/>
      <c r="AY24" s="497"/>
      <c r="AZ24" s="497"/>
      <c r="BA24" s="367"/>
      <c r="BB24" s="367"/>
      <c r="BC24" s="367"/>
      <c r="BD24" s="493"/>
      <c r="BE24" s="494"/>
      <c r="BF24" s="28"/>
      <c r="BG24" s="366"/>
      <c r="BH24" s="367"/>
      <c r="BI24" s="367"/>
      <c r="BJ24" s="497"/>
      <c r="BK24" s="497"/>
      <c r="BL24" s="367"/>
      <c r="BM24" s="367"/>
      <c r="BN24" s="367"/>
      <c r="BO24" s="493"/>
      <c r="BP24" s="494"/>
    </row>
    <row r="25" spans="1:69" ht="12" customHeight="1">
      <c r="A25" s="453" cm="1">
        <f t="array" aca="1" ref="A25" ca="1">INDIRECT("'期'!"&amp;$A$32&amp;ROW())</f>
        <v>44495</v>
      </c>
      <c r="B25" s="454"/>
      <c r="C25" s="455">
        <f t="shared" ca="1" si="3"/>
        <v>22</v>
      </c>
      <c r="D25" s="456"/>
      <c r="E25" s="64">
        <v>0</v>
      </c>
      <c r="F25" s="65">
        <v>3</v>
      </c>
      <c r="G25" s="64">
        <v>0</v>
      </c>
      <c r="H25" s="65">
        <v>2</v>
      </c>
      <c r="I25" s="457">
        <f t="shared" si="0"/>
        <v>1.0175438596491229</v>
      </c>
      <c r="J25" s="457"/>
      <c r="K25" s="412">
        <f t="shared" ca="1" si="1"/>
        <v>5.1818181818181817</v>
      </c>
      <c r="L25" s="412"/>
      <c r="M25" s="412">
        <f t="shared" ca="1" si="2"/>
        <v>5.2727272727272725</v>
      </c>
      <c r="N25" s="412"/>
      <c r="O25" s="458">
        <f t="shared" si="4"/>
        <v>114</v>
      </c>
      <c r="P25" s="459"/>
      <c r="Q25" s="458">
        <f t="shared" si="5"/>
        <v>116</v>
      </c>
      <c r="R25" s="459"/>
      <c r="S25" s="455">
        <f t="shared" ca="1" si="6"/>
        <v>115</v>
      </c>
      <c r="T25" s="458"/>
      <c r="U25" s="124"/>
      <c r="V25" s="125"/>
      <c r="W25" s="131">
        <v>0</v>
      </c>
      <c r="X25" s="132">
        <v>3</v>
      </c>
      <c r="Y25" s="379" t="s">
        <v>165</v>
      </c>
      <c r="Z25" s="380"/>
      <c r="AA25" s="381" t="s">
        <v>163</v>
      </c>
      <c r="AB25" s="382"/>
      <c r="AC25" s="195"/>
      <c r="AD25" s="69" t="s">
        <v>163</v>
      </c>
      <c r="AE25" s="18"/>
      <c r="AF25" s="20"/>
      <c r="AG25" s="20"/>
      <c r="AH25" s="20"/>
      <c r="AI25" s="201"/>
      <c r="AJ25" s="201"/>
      <c r="AK25" s="201"/>
      <c r="AL25" s="201"/>
      <c r="AM25" s="201"/>
      <c r="AN25" s="201"/>
      <c r="AO25" s="201"/>
      <c r="AP25" s="201"/>
      <c r="AQ25" s="201"/>
      <c r="AR25" s="201"/>
      <c r="AS25" s="201"/>
      <c r="AT25" s="201"/>
      <c r="AU25" s="17"/>
      <c r="AV25" s="366" t="s">
        <v>45</v>
      </c>
      <c r="AW25" s="367"/>
      <c r="AX25" s="367"/>
      <c r="AY25" s="503">
        <v>14355</v>
      </c>
      <c r="AZ25" s="503"/>
      <c r="BA25" s="367" t="s">
        <v>59</v>
      </c>
      <c r="BB25" s="367"/>
      <c r="BC25" s="367"/>
      <c r="BD25" s="499">
        <f ca="1">BD23-BD21</f>
        <v>366554.92500000028</v>
      </c>
      <c r="BE25" s="500"/>
      <c r="BF25" s="28"/>
      <c r="BG25" s="366" t="s">
        <v>45</v>
      </c>
      <c r="BH25" s="367"/>
      <c r="BI25" s="367"/>
      <c r="BJ25" s="497">
        <f>AY25</f>
        <v>14355</v>
      </c>
      <c r="BK25" s="497"/>
      <c r="BL25" s="367" t="s">
        <v>59</v>
      </c>
      <c r="BM25" s="367"/>
      <c r="BN25" s="367"/>
      <c r="BO25" s="499">
        <f ca="1">BO23-BO21</f>
        <v>1344360.1050000004</v>
      </c>
      <c r="BP25" s="500"/>
    </row>
    <row r="26" spans="1:69" ht="12" customHeight="1" thickBot="1">
      <c r="A26" s="453" cm="1">
        <f t="array" aca="1" ref="A26" ca="1">INDIRECT("'期'!"&amp;$A$32&amp;ROW())</f>
        <v>44496</v>
      </c>
      <c r="B26" s="454"/>
      <c r="C26" s="455">
        <f t="shared" ca="1" si="3"/>
        <v>23</v>
      </c>
      <c r="D26" s="456"/>
      <c r="E26" s="64">
        <v>1</v>
      </c>
      <c r="F26" s="65">
        <v>5</v>
      </c>
      <c r="G26" s="64">
        <v>2</v>
      </c>
      <c r="H26" s="65">
        <v>3</v>
      </c>
      <c r="I26" s="457">
        <f t="shared" si="0"/>
        <v>1.0083333333333333</v>
      </c>
      <c r="J26" s="457"/>
      <c r="K26" s="412">
        <f t="shared" ca="1" si="1"/>
        <v>5.2173913043478262</v>
      </c>
      <c r="L26" s="412"/>
      <c r="M26" s="412">
        <f t="shared" ca="1" si="2"/>
        <v>5.2608695652173916</v>
      </c>
      <c r="N26" s="412"/>
      <c r="O26" s="458">
        <f t="shared" si="4"/>
        <v>120</v>
      </c>
      <c r="P26" s="459"/>
      <c r="Q26" s="458">
        <f t="shared" si="5"/>
        <v>121</v>
      </c>
      <c r="R26" s="459"/>
      <c r="S26" s="455">
        <f t="shared" ca="1" si="6"/>
        <v>110</v>
      </c>
      <c r="T26" s="458"/>
      <c r="U26" s="124"/>
      <c r="V26" s="125"/>
      <c r="W26" s="131">
        <v>2</v>
      </c>
      <c r="X26" s="132">
        <v>4</v>
      </c>
      <c r="Y26" s="379" t="s">
        <v>167</v>
      </c>
      <c r="Z26" s="380"/>
      <c r="AA26" s="381" t="s">
        <v>168</v>
      </c>
      <c r="AB26" s="382"/>
      <c r="AC26" s="195" t="s">
        <v>163</v>
      </c>
      <c r="AD26" s="69" t="s">
        <v>165</v>
      </c>
      <c r="AE26" s="18"/>
      <c r="AF26" s="20"/>
      <c r="AG26" s="20"/>
      <c r="AH26" s="20"/>
      <c r="AI26" s="201"/>
      <c r="AJ26" s="201"/>
      <c r="AK26" s="201"/>
      <c r="AL26" s="201"/>
      <c r="AM26" s="201"/>
      <c r="AN26" s="201"/>
      <c r="AO26" s="201"/>
      <c r="AP26" s="201"/>
      <c r="AQ26" s="201"/>
      <c r="AR26" s="201"/>
      <c r="AS26" s="201"/>
      <c r="AT26" s="201"/>
      <c r="AU26" s="17"/>
      <c r="AV26" s="471"/>
      <c r="AW26" s="469"/>
      <c r="AX26" s="469"/>
      <c r="AY26" s="504"/>
      <c r="AZ26" s="504"/>
      <c r="BA26" s="469"/>
      <c r="BB26" s="469"/>
      <c r="BC26" s="469"/>
      <c r="BD26" s="501"/>
      <c r="BE26" s="502"/>
      <c r="BF26" s="28"/>
      <c r="BG26" s="471"/>
      <c r="BH26" s="469"/>
      <c r="BI26" s="469"/>
      <c r="BJ26" s="498"/>
      <c r="BK26" s="498"/>
      <c r="BL26" s="469"/>
      <c r="BM26" s="469"/>
      <c r="BN26" s="469"/>
      <c r="BO26" s="501"/>
      <c r="BP26" s="502"/>
    </row>
    <row r="27" spans="1:69" ht="12" customHeight="1">
      <c r="A27" s="453" cm="1">
        <f t="array" aca="1" ref="A27" ca="1">INDIRECT("'期'!"&amp;$A$32&amp;ROW())</f>
        <v>44497</v>
      </c>
      <c r="B27" s="454"/>
      <c r="C27" s="455">
        <f t="shared" ca="1" si="3"/>
        <v>24</v>
      </c>
      <c r="D27" s="456"/>
      <c r="E27" s="64">
        <v>0</v>
      </c>
      <c r="F27" s="65">
        <v>4</v>
      </c>
      <c r="G27" s="64">
        <v>0</v>
      </c>
      <c r="H27" s="65">
        <v>3</v>
      </c>
      <c r="I27" s="457">
        <f t="shared" si="0"/>
        <v>1</v>
      </c>
      <c r="J27" s="457"/>
      <c r="K27" s="412">
        <f t="shared" ca="1" si="1"/>
        <v>5.166666666666667</v>
      </c>
      <c r="L27" s="412"/>
      <c r="M27" s="412">
        <f t="shared" ca="1" si="2"/>
        <v>5.166666666666667</v>
      </c>
      <c r="N27" s="412"/>
      <c r="O27" s="458">
        <f t="shared" si="4"/>
        <v>124</v>
      </c>
      <c r="P27" s="459"/>
      <c r="Q27" s="458">
        <f t="shared" si="5"/>
        <v>124</v>
      </c>
      <c r="R27" s="459"/>
      <c r="S27" s="455">
        <f t="shared" ca="1" si="6"/>
        <v>107</v>
      </c>
      <c r="T27" s="458"/>
      <c r="U27" s="124"/>
      <c r="V27" s="125"/>
      <c r="W27" s="131">
        <v>0</v>
      </c>
      <c r="X27" s="132">
        <v>3</v>
      </c>
      <c r="Y27" s="379" t="s">
        <v>199</v>
      </c>
      <c r="Z27" s="380"/>
      <c r="AA27" s="381" t="s">
        <v>165</v>
      </c>
      <c r="AB27" s="382"/>
      <c r="AC27" s="195"/>
      <c r="AD27" s="69" t="s">
        <v>170</v>
      </c>
      <c r="AE27" s="18"/>
      <c r="AF27" s="20"/>
      <c r="AG27" s="20"/>
      <c r="AH27" s="20"/>
      <c r="AI27" s="201"/>
      <c r="AJ27" s="201"/>
      <c r="AK27" s="201"/>
      <c r="AL27" s="201"/>
      <c r="AM27" s="201"/>
      <c r="AN27" s="201"/>
      <c r="AO27" s="201"/>
      <c r="AP27" s="201"/>
      <c r="AQ27" s="201"/>
      <c r="AR27" s="201"/>
      <c r="AS27" s="201"/>
      <c r="AT27" s="201"/>
      <c r="AU27" s="17"/>
      <c r="AV27" s="505" t="s">
        <v>49</v>
      </c>
      <c r="AW27" s="505"/>
      <c r="AX27" s="29"/>
      <c r="AY27" s="30"/>
      <c r="AZ27" s="30"/>
      <c r="BA27" s="24"/>
      <c r="BB27" s="24"/>
      <c r="BC27" s="24"/>
      <c r="BD27" s="28"/>
      <c r="BE27" s="28"/>
      <c r="BF27" s="28"/>
      <c r="BG27" s="505" t="s">
        <v>48</v>
      </c>
      <c r="BH27" s="505"/>
      <c r="BI27" s="29"/>
      <c r="BJ27" s="30"/>
      <c r="BK27" s="30"/>
      <c r="BL27" s="24"/>
      <c r="BM27" s="24"/>
      <c r="BN27" s="24"/>
      <c r="BO27" s="28"/>
      <c r="BP27" s="28"/>
      <c r="BQ27" s="31"/>
    </row>
    <row r="28" spans="1:69" ht="12" customHeight="1" thickBot="1">
      <c r="A28" s="453" cm="1">
        <f t="array" aca="1" ref="A28" ca="1">INDIRECT("'期'!"&amp;$A$32&amp;ROW())</f>
        <v>44498</v>
      </c>
      <c r="B28" s="454"/>
      <c r="C28" s="455">
        <f t="shared" ca="1" si="3"/>
        <v>25</v>
      </c>
      <c r="D28" s="456"/>
      <c r="E28" s="64">
        <v>0</v>
      </c>
      <c r="F28" s="65">
        <v>4</v>
      </c>
      <c r="G28" s="64">
        <v>1</v>
      </c>
      <c r="H28" s="65">
        <v>3</v>
      </c>
      <c r="I28" s="457">
        <f t="shared" si="0"/>
        <v>1</v>
      </c>
      <c r="J28" s="457"/>
      <c r="K28" s="412">
        <f t="shared" ca="1" si="1"/>
        <v>5.12</v>
      </c>
      <c r="L28" s="412"/>
      <c r="M28" s="412">
        <f t="shared" ca="1" si="2"/>
        <v>5.12</v>
      </c>
      <c r="N28" s="412"/>
      <c r="O28" s="458">
        <f t="shared" si="4"/>
        <v>128</v>
      </c>
      <c r="P28" s="459"/>
      <c r="Q28" s="458">
        <f t="shared" si="5"/>
        <v>128</v>
      </c>
      <c r="R28" s="459"/>
      <c r="S28" s="455">
        <f t="shared" ca="1" si="6"/>
        <v>103</v>
      </c>
      <c r="T28" s="458"/>
      <c r="U28" s="124"/>
      <c r="V28" s="125"/>
      <c r="W28" s="133">
        <v>2</v>
      </c>
      <c r="X28" s="134">
        <v>3</v>
      </c>
      <c r="Y28" s="379" t="s">
        <v>163</v>
      </c>
      <c r="Z28" s="380"/>
      <c r="AA28" s="381" t="s">
        <v>186</v>
      </c>
      <c r="AB28" s="382"/>
      <c r="AC28" s="195" t="s">
        <v>163</v>
      </c>
      <c r="AD28" s="69" t="s">
        <v>165</v>
      </c>
      <c r="AE28" s="18"/>
      <c r="AF28" s="20"/>
      <c r="AG28" s="20"/>
      <c r="AH28" s="20"/>
      <c r="AI28" s="201"/>
      <c r="AJ28" s="201"/>
      <c r="AK28" s="201"/>
      <c r="AL28" s="201"/>
      <c r="AM28" s="201"/>
      <c r="AN28" s="201"/>
      <c r="AO28" s="201"/>
      <c r="AP28" s="201"/>
      <c r="AQ28" s="201"/>
      <c r="AR28" s="201"/>
      <c r="AS28" s="201"/>
      <c r="AT28" s="201"/>
      <c r="AU28" s="17"/>
      <c r="AV28" s="506"/>
      <c r="AW28" s="506"/>
      <c r="AX28" s="32"/>
      <c r="AY28" s="30"/>
      <c r="AZ28" s="30"/>
      <c r="BA28" s="24"/>
      <c r="BB28" s="24"/>
      <c r="BC28" s="24"/>
      <c r="BD28" s="28"/>
      <c r="BE28" s="28"/>
      <c r="BF28" s="28"/>
      <c r="BG28" s="506"/>
      <c r="BH28" s="506"/>
      <c r="BI28" s="32"/>
      <c r="BJ28" s="30"/>
      <c r="BK28" s="30"/>
      <c r="BL28" s="24"/>
      <c r="BM28" s="24"/>
      <c r="BN28" s="24"/>
      <c r="BO28" s="28"/>
      <c r="BP28" s="28"/>
      <c r="BQ28" s="31"/>
    </row>
    <row r="29" spans="1:69" ht="12" customHeight="1">
      <c r="A29" s="453" cm="1">
        <f t="array" aca="1" ref="A29" ca="1">INDIRECT("'期'!"&amp;$A$32&amp;ROW())</f>
        <v>44499</v>
      </c>
      <c r="B29" s="454"/>
      <c r="C29" s="455">
        <f t="shared" ca="1" si="3"/>
        <v>26</v>
      </c>
      <c r="D29" s="456"/>
      <c r="E29" s="64">
        <v>3</v>
      </c>
      <c r="F29" s="65">
        <v>6</v>
      </c>
      <c r="G29" s="64">
        <v>5</v>
      </c>
      <c r="H29" s="65">
        <v>5</v>
      </c>
      <c r="I29" s="457">
        <f t="shared" si="0"/>
        <v>1.0072992700729928</v>
      </c>
      <c r="J29" s="457"/>
      <c r="K29" s="412">
        <f t="shared" ca="1" si="1"/>
        <v>5.2692307692307692</v>
      </c>
      <c r="L29" s="412"/>
      <c r="M29" s="412">
        <f t="shared" ca="1" si="2"/>
        <v>5.3076923076923075</v>
      </c>
      <c r="N29" s="412"/>
      <c r="O29" s="458">
        <f t="shared" si="4"/>
        <v>137</v>
      </c>
      <c r="P29" s="459"/>
      <c r="Q29" s="458">
        <f t="shared" si="5"/>
        <v>138</v>
      </c>
      <c r="R29" s="459"/>
      <c r="S29" s="455">
        <f t="shared" ca="1" si="6"/>
        <v>93</v>
      </c>
      <c r="T29" s="458"/>
      <c r="U29" s="124"/>
      <c r="V29" s="125"/>
      <c r="W29" s="133">
        <v>4</v>
      </c>
      <c r="X29" s="134">
        <v>4</v>
      </c>
      <c r="Y29" s="379" t="s">
        <v>170</v>
      </c>
      <c r="Z29" s="380"/>
      <c r="AA29" s="381" t="s">
        <v>164</v>
      </c>
      <c r="AB29" s="382"/>
      <c r="AC29" s="195" t="s">
        <v>170</v>
      </c>
      <c r="AD29" s="69" t="s">
        <v>163</v>
      </c>
      <c r="AE29" s="18"/>
      <c r="AF29" s="20"/>
      <c r="AG29" s="20"/>
      <c r="AH29" s="20"/>
      <c r="AI29" s="201"/>
      <c r="AJ29" s="201"/>
      <c r="AK29" s="201"/>
      <c r="AL29" s="201"/>
      <c r="AM29" s="201"/>
      <c r="AN29" s="201"/>
      <c r="AO29" s="201"/>
      <c r="AP29" s="201"/>
      <c r="AQ29" s="201"/>
      <c r="AR29" s="201"/>
      <c r="AS29" s="201"/>
      <c r="AT29" s="201"/>
      <c r="AU29" s="17"/>
      <c r="AV29" s="429" t="s">
        <v>28</v>
      </c>
      <c r="AW29" s="418"/>
      <c r="AX29" s="418">
        <f ca="1">AY39*AY47</f>
        <v>231</v>
      </c>
      <c r="AY29" s="419"/>
      <c r="AZ29" s="421" t="s">
        <v>29</v>
      </c>
      <c r="BA29" s="422"/>
      <c r="BB29" s="425" t="s">
        <v>30</v>
      </c>
      <c r="BC29" s="422"/>
      <c r="BD29" s="425" t="s">
        <v>31</v>
      </c>
      <c r="BE29" s="427"/>
      <c r="BF29" s="24"/>
      <c r="BG29" s="429" t="s">
        <v>28</v>
      </c>
      <c r="BH29" s="418"/>
      <c r="BI29" s="418">
        <f ca="1">BJ39*BJ47</f>
        <v>231</v>
      </c>
      <c r="BJ29" s="419"/>
      <c r="BK29" s="421" t="s">
        <v>29</v>
      </c>
      <c r="BL29" s="422"/>
      <c r="BM29" s="425" t="s">
        <v>30</v>
      </c>
      <c r="BN29" s="422"/>
      <c r="BO29" s="425" t="s">
        <v>31</v>
      </c>
      <c r="BP29" s="427"/>
    </row>
    <row r="30" spans="1:69" ht="12" customHeight="1">
      <c r="A30" s="507" t="str" cm="1">
        <f t="array" aca="1" ref="A30" ca="1">INDIRECT("'期'!"&amp;$A$32&amp;ROW())</f>
        <v/>
      </c>
      <c r="B30" s="508"/>
      <c r="C30" s="509" t="str">
        <f t="shared" ca="1" si="3"/>
        <v/>
      </c>
      <c r="D30" s="510"/>
      <c r="E30" s="66"/>
      <c r="F30" s="67"/>
      <c r="G30" s="66"/>
      <c r="H30" s="67"/>
      <c r="I30" s="511">
        <f t="shared" si="0"/>
        <v>1.0072992700729928</v>
      </c>
      <c r="J30" s="511"/>
      <c r="K30" s="512" t="str">
        <f t="shared" ca="1" si="1"/>
        <v/>
      </c>
      <c r="L30" s="512"/>
      <c r="M30" s="512" t="str">
        <f t="shared" ca="1" si="2"/>
        <v/>
      </c>
      <c r="N30" s="512"/>
      <c r="O30" s="458">
        <f t="shared" si="4"/>
        <v>137</v>
      </c>
      <c r="P30" s="459"/>
      <c r="Q30" s="515">
        <f t="shared" si="5"/>
        <v>138</v>
      </c>
      <c r="R30" s="516"/>
      <c r="S30" s="455">
        <f t="shared" ca="1" si="6"/>
        <v>93</v>
      </c>
      <c r="T30" s="458"/>
      <c r="U30" s="127"/>
      <c r="V30" s="128"/>
      <c r="W30" s="135"/>
      <c r="X30" s="136"/>
      <c r="Y30" s="517"/>
      <c r="Z30" s="518"/>
      <c r="AA30" s="513"/>
      <c r="AB30" s="514"/>
      <c r="AC30" s="196"/>
      <c r="AD30" s="70"/>
      <c r="AE30" s="18"/>
      <c r="AF30" s="20"/>
      <c r="AG30" s="20"/>
      <c r="AH30" s="20"/>
      <c r="AI30" s="201"/>
      <c r="AJ30" s="201"/>
      <c r="AK30" s="201"/>
      <c r="AL30" s="201"/>
      <c r="AM30" s="201"/>
      <c r="AN30" s="201"/>
      <c r="AO30" s="201"/>
      <c r="AP30" s="201"/>
      <c r="AQ30" s="201"/>
      <c r="AR30" s="201"/>
      <c r="AS30" s="201"/>
      <c r="AT30" s="201"/>
      <c r="AU30" s="17"/>
      <c r="AV30" s="366"/>
      <c r="AW30" s="367"/>
      <c r="AX30" s="367"/>
      <c r="AY30" s="420"/>
      <c r="AZ30" s="423"/>
      <c r="BA30" s="424"/>
      <c r="BB30" s="426"/>
      <c r="BC30" s="424"/>
      <c r="BD30" s="426"/>
      <c r="BE30" s="428"/>
      <c r="BF30" s="25"/>
      <c r="BG30" s="366"/>
      <c r="BH30" s="367"/>
      <c r="BI30" s="367"/>
      <c r="BJ30" s="420"/>
      <c r="BK30" s="423"/>
      <c r="BL30" s="424"/>
      <c r="BM30" s="426"/>
      <c r="BN30" s="424"/>
      <c r="BO30" s="426"/>
      <c r="BP30" s="428"/>
    </row>
    <row r="31" spans="1:69" ht="12" customHeight="1">
      <c r="A31" s="530" t="s">
        <v>16</v>
      </c>
      <c r="B31" s="530"/>
      <c r="C31" s="531">
        <f ca="1">MAX(C4:D30)</f>
        <v>26</v>
      </c>
      <c r="D31" s="531"/>
      <c r="E31" s="532">
        <f>SUM(E4:E30)+SUM(F4:F30)</f>
        <v>137</v>
      </c>
      <c r="F31" s="533"/>
      <c r="G31" s="532">
        <f>SUM(G4:G30)+SUM(H4:H30)</f>
        <v>138</v>
      </c>
      <c r="H31" s="533"/>
      <c r="I31" s="511">
        <f>IFERROR(G31/E31,0)</f>
        <v>1.0072992700729928</v>
      </c>
      <c r="J31" s="511"/>
      <c r="K31" s="534">
        <f>O30-Q30</f>
        <v>-1</v>
      </c>
      <c r="L31" s="535"/>
      <c r="M31" s="536">
        <f ca="1">G31/C31</f>
        <v>5.3076923076923075</v>
      </c>
      <c r="N31" s="537"/>
      <c r="O31" s="6" t="s">
        <v>27</v>
      </c>
      <c r="P31" s="6"/>
      <c r="Q31" s="6"/>
      <c r="R31" s="6"/>
      <c r="S31" s="6"/>
      <c r="T31" s="6"/>
      <c r="U31" s="71">
        <f>SUM(U4:U30)</f>
        <v>1</v>
      </c>
      <c r="V31" s="120">
        <f>SUM(V4:V30)</f>
        <v>2</v>
      </c>
      <c r="W31" s="121">
        <f>IFERROR(AVERAGE(W4:W30),0)</f>
        <v>1.9230769230769231</v>
      </c>
      <c r="X31" s="121">
        <f>IFERROR(AVERAGE(X4:X30),0)</f>
        <v>3.6538461538461537</v>
      </c>
      <c r="Y31" s="539"/>
      <c r="Z31" s="540"/>
      <c r="AA31" s="7"/>
      <c r="AB31" s="7"/>
      <c r="AC31" s="18"/>
      <c r="AD31" s="18"/>
      <c r="AE31" s="18"/>
      <c r="AF31" s="20"/>
      <c r="AG31" s="20"/>
      <c r="AH31" s="20"/>
      <c r="AI31" s="200"/>
      <c r="AJ31" s="200"/>
      <c r="AK31" s="200"/>
      <c r="AL31" s="200"/>
      <c r="AM31" s="200"/>
      <c r="AN31" s="200"/>
      <c r="AO31" s="200"/>
      <c r="AP31" s="200"/>
      <c r="AQ31" s="200"/>
      <c r="AR31" s="200"/>
      <c r="AS31" s="200"/>
      <c r="AT31" s="200"/>
      <c r="AU31" s="17"/>
      <c r="AV31" s="525" t="s">
        <v>32</v>
      </c>
      <c r="AW31" s="526"/>
      <c r="AX31" s="447">
        <f>SUM(G16:H21)</f>
        <v>36</v>
      </c>
      <c r="AY31" s="527"/>
      <c r="AZ31" s="369" t="s">
        <v>51</v>
      </c>
      <c r="BA31" s="520">
        <f>BA5</f>
        <v>4.833333333333333</v>
      </c>
      <c r="BB31" s="370" t="s">
        <v>51</v>
      </c>
      <c r="BC31" s="541">
        <f>BC5</f>
        <v>0.96789473684210525</v>
      </c>
      <c r="BD31" s="370" t="s">
        <v>51</v>
      </c>
      <c r="BE31" s="523">
        <f>AT31</f>
        <v>0</v>
      </c>
      <c r="BF31" s="25"/>
      <c r="BG31" s="525" t="s">
        <v>32</v>
      </c>
      <c r="BH31" s="526"/>
      <c r="BI31" s="447">
        <f>SUM(G22:H28)</f>
        <v>31</v>
      </c>
      <c r="BJ31" s="527"/>
      <c r="BK31" s="369" t="s">
        <v>51</v>
      </c>
      <c r="BL31" s="522">
        <f>BA31</f>
        <v>4.833333333333333</v>
      </c>
      <c r="BM31" s="370" t="s">
        <v>51</v>
      </c>
      <c r="BN31" s="522">
        <f>BC31</f>
        <v>0.96789473684210525</v>
      </c>
      <c r="BO31" s="370" t="s">
        <v>51</v>
      </c>
      <c r="BP31" s="523">
        <f>BE31</f>
        <v>0</v>
      </c>
    </row>
    <row r="32" spans="1:69" ht="12" customHeight="1">
      <c r="A32" s="137" t="str">
        <f ca="1">VLOOKUP(B32,支援効果集計!$D$4:$N$15,11,FALSE)</f>
        <v>AD</v>
      </c>
      <c r="B32" s="137" t="str">
        <f ca="1">RIGHT(CELL("filename",A1),LEN(CELL("filename",A1))-FIND("]",CELL("filename",A1)))</f>
        <v>R3.10</v>
      </c>
      <c r="Y32" s="18"/>
      <c r="Z32" s="18"/>
      <c r="AA32" s="18"/>
      <c r="AB32" s="18"/>
      <c r="AC32" s="18"/>
      <c r="AD32" s="18"/>
      <c r="AE32" s="18"/>
      <c r="AF32" s="20"/>
      <c r="AG32" s="20"/>
      <c r="AH32" s="20"/>
      <c r="AI32" s="20"/>
      <c r="AJ32" s="20"/>
      <c r="AK32" s="20"/>
      <c r="AL32" s="20"/>
      <c r="AM32" s="20"/>
      <c r="AN32" s="20"/>
      <c r="AO32" s="20"/>
      <c r="AP32" s="20"/>
      <c r="AQ32" s="20"/>
      <c r="AR32" s="20"/>
      <c r="AS32" s="20"/>
      <c r="AT32" s="20"/>
      <c r="AU32" s="17"/>
      <c r="AV32" s="423"/>
      <c r="AW32" s="424"/>
      <c r="AX32" s="449"/>
      <c r="AY32" s="528"/>
      <c r="AZ32" s="529"/>
      <c r="BA32" s="521"/>
      <c r="BB32" s="479"/>
      <c r="BC32" s="521"/>
      <c r="BD32" s="479"/>
      <c r="BE32" s="524"/>
      <c r="BF32" s="25"/>
      <c r="BG32" s="423"/>
      <c r="BH32" s="424"/>
      <c r="BI32" s="449"/>
      <c r="BJ32" s="528"/>
      <c r="BK32" s="529"/>
      <c r="BL32" s="521"/>
      <c r="BM32" s="479"/>
      <c r="BN32" s="521"/>
      <c r="BO32" s="479"/>
      <c r="BP32" s="524"/>
    </row>
    <row r="33" spans="1:69" ht="12" customHeight="1">
      <c r="A33" s="207"/>
      <c r="B33" s="208"/>
      <c r="C33" s="208"/>
      <c r="D33" s="209"/>
      <c r="E33" s="210"/>
      <c r="F33" s="208"/>
      <c r="G33" s="208"/>
      <c r="H33" s="208"/>
      <c r="I33" s="208"/>
      <c r="J33" s="208"/>
      <c r="K33" s="208"/>
      <c r="L33" s="211"/>
      <c r="M33" s="208"/>
      <c r="N33" s="208"/>
      <c r="O33" s="208"/>
      <c r="P33" s="208"/>
      <c r="Q33" s="208"/>
      <c r="R33" s="208"/>
      <c r="S33" s="208"/>
      <c r="T33" s="208"/>
      <c r="U33" s="208"/>
      <c r="V33" s="208"/>
      <c r="W33" s="212"/>
      <c r="X33" s="208"/>
      <c r="Y33" s="213"/>
      <c r="Z33" s="20"/>
      <c r="AA33" s="20"/>
      <c r="AB33" s="33"/>
      <c r="AC33" s="33"/>
      <c r="AD33" s="33"/>
      <c r="AE33" s="33"/>
      <c r="AF33" s="33"/>
      <c r="AG33" s="33"/>
      <c r="AH33" s="33"/>
      <c r="AI33" s="33"/>
      <c r="AJ33" s="33"/>
      <c r="AK33" s="33"/>
      <c r="AL33" s="33"/>
      <c r="AM33" s="33"/>
      <c r="AN33" s="33"/>
      <c r="AO33" s="33"/>
      <c r="AP33" s="16"/>
      <c r="AQ33" s="16"/>
      <c r="AR33" s="33"/>
      <c r="AS33" s="34"/>
      <c r="AT33" s="34"/>
      <c r="AU33" s="17"/>
      <c r="AV33" s="366" t="s">
        <v>33</v>
      </c>
      <c r="AW33" s="367"/>
      <c r="AX33" s="460">
        <f ca="1">AX29-AX31</f>
        <v>195</v>
      </c>
      <c r="AY33" s="461"/>
      <c r="AZ33" s="366" t="s">
        <v>52</v>
      </c>
      <c r="BA33" s="445">
        <f>BL7</f>
        <v>5.333333333333333</v>
      </c>
      <c r="BB33" s="367" t="s">
        <v>52</v>
      </c>
      <c r="BC33" s="464">
        <f>BN7</f>
        <v>1.0181212881046846</v>
      </c>
      <c r="BD33" s="367" t="s">
        <v>52</v>
      </c>
      <c r="BE33" s="444">
        <f>BP7</f>
        <v>0</v>
      </c>
      <c r="BF33" s="25"/>
      <c r="BG33" s="366" t="s">
        <v>33</v>
      </c>
      <c r="BH33" s="367"/>
      <c r="BI33" s="460">
        <f ca="1">BI29-BI31</f>
        <v>200</v>
      </c>
      <c r="BJ33" s="461"/>
      <c r="BK33" s="366" t="s">
        <v>52</v>
      </c>
      <c r="BL33" s="445">
        <f>BL7</f>
        <v>5.333333333333333</v>
      </c>
      <c r="BM33" s="367" t="s">
        <v>52</v>
      </c>
      <c r="BN33" s="519">
        <f>BN7</f>
        <v>1.0181212881046846</v>
      </c>
      <c r="BO33" s="367" t="s">
        <v>52</v>
      </c>
      <c r="BP33" s="444">
        <f>BP7</f>
        <v>0</v>
      </c>
    </row>
    <row r="34" spans="1:69" ht="12" customHeight="1">
      <c r="A34" s="538" t="s">
        <v>134</v>
      </c>
      <c r="B34" s="538"/>
      <c r="C34" s="538"/>
      <c r="D34" s="538"/>
      <c r="E34" s="538"/>
      <c r="F34" s="538"/>
      <c r="G34" s="538"/>
      <c r="H34" s="565" t="str">
        <f>支援効果集計!C26</f>
        <v>Smile &amp; Happy～職員の笑顔がお子さんの笑顔に繋がる～</v>
      </c>
      <c r="I34" s="566"/>
      <c r="J34" s="566"/>
      <c r="K34" s="566"/>
      <c r="L34" s="566"/>
      <c r="M34" s="566"/>
      <c r="N34" s="566"/>
      <c r="O34" s="566"/>
      <c r="P34" s="566"/>
      <c r="Q34" s="566"/>
      <c r="R34" s="566"/>
      <c r="S34" s="566"/>
      <c r="T34" s="566"/>
      <c r="U34" s="567"/>
      <c r="V34" s="228"/>
      <c r="W34" s="228"/>
      <c r="X34" s="228"/>
      <c r="Y34" s="228"/>
      <c r="Z34" s="228"/>
      <c r="AA34" s="228"/>
      <c r="AB34" s="228"/>
      <c r="AC34" s="228"/>
      <c r="AD34" s="228"/>
      <c r="AE34" s="228"/>
      <c r="AF34" s="228"/>
      <c r="AG34" s="228"/>
      <c r="AH34" s="228"/>
      <c r="AI34" s="228"/>
      <c r="AJ34" s="228"/>
      <c r="AK34" s="228"/>
      <c r="AL34" s="216"/>
      <c r="AM34" s="201"/>
      <c r="AN34" s="221"/>
      <c r="AO34" s="221"/>
      <c r="AP34" s="221"/>
      <c r="AQ34" s="221"/>
      <c r="AR34" s="221"/>
      <c r="AS34" s="221"/>
      <c r="AT34" s="221"/>
      <c r="AU34" s="17"/>
      <c r="AV34" s="366"/>
      <c r="AW34" s="367"/>
      <c r="AX34" s="426"/>
      <c r="AY34" s="462"/>
      <c r="AZ34" s="366"/>
      <c r="BA34" s="445"/>
      <c r="BB34" s="367"/>
      <c r="BC34" s="464"/>
      <c r="BD34" s="367"/>
      <c r="BE34" s="444"/>
      <c r="BF34" s="24"/>
      <c r="BG34" s="366"/>
      <c r="BH34" s="367"/>
      <c r="BI34" s="426"/>
      <c r="BJ34" s="462"/>
      <c r="BK34" s="366"/>
      <c r="BL34" s="445"/>
      <c r="BM34" s="367"/>
      <c r="BN34" s="519"/>
      <c r="BO34" s="367"/>
      <c r="BP34" s="444"/>
    </row>
    <row r="35" spans="1:69" ht="12" customHeight="1">
      <c r="A35" s="538"/>
      <c r="B35" s="538"/>
      <c r="C35" s="538"/>
      <c r="D35" s="538"/>
      <c r="E35" s="538"/>
      <c r="F35" s="538"/>
      <c r="G35" s="538"/>
      <c r="H35" s="568"/>
      <c r="I35" s="569"/>
      <c r="J35" s="569"/>
      <c r="K35" s="569"/>
      <c r="L35" s="569"/>
      <c r="M35" s="569"/>
      <c r="N35" s="569"/>
      <c r="O35" s="569"/>
      <c r="P35" s="569"/>
      <c r="Q35" s="569"/>
      <c r="R35" s="569"/>
      <c r="S35" s="569"/>
      <c r="T35" s="569"/>
      <c r="U35" s="570"/>
      <c r="V35" s="228"/>
      <c r="W35" s="228"/>
      <c r="X35" s="228"/>
      <c r="Y35" s="228"/>
      <c r="Z35" s="228"/>
      <c r="AA35" s="228"/>
      <c r="AB35" s="228"/>
      <c r="AC35" s="228"/>
      <c r="AD35" s="228"/>
      <c r="AE35" s="228"/>
      <c r="AF35" s="228"/>
      <c r="AG35" s="228"/>
      <c r="AH35" s="228"/>
      <c r="AI35" s="228"/>
      <c r="AJ35" s="228"/>
      <c r="AK35" s="228"/>
      <c r="AL35" s="216"/>
      <c r="AM35" s="201"/>
      <c r="AN35" s="221"/>
      <c r="AO35" s="221"/>
      <c r="AP35" s="221"/>
      <c r="AQ35" s="221"/>
      <c r="AR35" s="221"/>
      <c r="AS35" s="221"/>
      <c r="AT35" s="221"/>
      <c r="AU35" s="17"/>
      <c r="AV35" s="366" t="s">
        <v>34</v>
      </c>
      <c r="AW35" s="367"/>
      <c r="AX35" s="447">
        <f ca="1">C31-12</f>
        <v>14</v>
      </c>
      <c r="AY35" s="448"/>
      <c r="AZ35" s="366" t="s">
        <v>53</v>
      </c>
      <c r="BA35" s="452">
        <f>AVERAGE(G16:H21)*2</f>
        <v>6</v>
      </c>
      <c r="BB35" s="367" t="s">
        <v>53</v>
      </c>
      <c r="BC35" s="415">
        <f>AVERAGE(I16:J21)</f>
        <v>1.0360767449606201</v>
      </c>
      <c r="BD35" s="367" t="s">
        <v>53</v>
      </c>
      <c r="BE35" s="417">
        <f>SUM(U16:V21)/AX31</f>
        <v>8.3333333333333329E-2</v>
      </c>
      <c r="BF35" s="25"/>
      <c r="BG35" s="366" t="s">
        <v>34</v>
      </c>
      <c r="BH35" s="367"/>
      <c r="BI35" s="447">
        <f ca="1">C31-18</f>
        <v>8</v>
      </c>
      <c r="BJ35" s="448"/>
      <c r="BK35" s="544" t="s">
        <v>55</v>
      </c>
      <c r="BL35" s="546">
        <f>BA35</f>
        <v>6</v>
      </c>
      <c r="BM35" s="548" t="s">
        <v>55</v>
      </c>
      <c r="BN35" s="550">
        <f>BC35</f>
        <v>1.0360767449606201</v>
      </c>
      <c r="BO35" s="548" t="s">
        <v>55</v>
      </c>
      <c r="BP35" s="542">
        <f>BE35</f>
        <v>8.3333333333333329E-2</v>
      </c>
    </row>
    <row r="36" spans="1:69" ht="12" customHeight="1">
      <c r="A36" s="217"/>
      <c r="B36" s="571" t="s">
        <v>131</v>
      </c>
      <c r="C36" s="571"/>
      <c r="D36" s="571"/>
      <c r="E36" s="571"/>
      <c r="F36" s="223"/>
      <c r="G36" s="223"/>
      <c r="H36" s="223"/>
      <c r="I36" s="223"/>
      <c r="J36" s="223"/>
      <c r="K36" s="223"/>
      <c r="L36" s="217"/>
      <c r="M36" s="223"/>
      <c r="N36" s="223"/>
      <c r="O36" s="218"/>
      <c r="P36" s="223"/>
      <c r="Q36" s="223"/>
      <c r="R36" s="223"/>
      <c r="S36" s="223"/>
      <c r="T36" s="223"/>
      <c r="U36" s="224"/>
      <c r="V36" s="220"/>
      <c r="W36" s="220"/>
      <c r="X36" s="220"/>
      <c r="Y36" s="215"/>
      <c r="Z36" s="201"/>
      <c r="AA36" s="216"/>
      <c r="AB36" s="201"/>
      <c r="AC36" s="221"/>
      <c r="AD36" s="221"/>
      <c r="AE36" s="221"/>
      <c r="AF36" s="221"/>
      <c r="AG36" s="221"/>
      <c r="AH36" s="221"/>
      <c r="AI36" s="221"/>
      <c r="AJ36" s="215"/>
      <c r="AK36" s="201"/>
      <c r="AL36" s="216"/>
      <c r="AM36" s="201"/>
      <c r="AN36" s="221"/>
      <c r="AO36" s="221"/>
      <c r="AP36" s="221"/>
      <c r="AQ36" s="221"/>
      <c r="AR36" s="221"/>
      <c r="AS36" s="221"/>
      <c r="AT36" s="221"/>
      <c r="AU36" s="18"/>
      <c r="AV36" s="366"/>
      <c r="AW36" s="367"/>
      <c r="AX36" s="449"/>
      <c r="AY36" s="450"/>
      <c r="AZ36" s="366"/>
      <c r="BA36" s="452"/>
      <c r="BB36" s="367"/>
      <c r="BC36" s="416"/>
      <c r="BD36" s="367"/>
      <c r="BE36" s="417"/>
      <c r="BF36" s="25"/>
      <c r="BG36" s="366"/>
      <c r="BH36" s="367"/>
      <c r="BI36" s="449"/>
      <c r="BJ36" s="450"/>
      <c r="BK36" s="545"/>
      <c r="BL36" s="547"/>
      <c r="BM36" s="549"/>
      <c r="BN36" s="551"/>
      <c r="BO36" s="549"/>
      <c r="BP36" s="543"/>
    </row>
    <row r="37" spans="1:69" ht="12" customHeight="1" thickBot="1">
      <c r="A37" s="217"/>
      <c r="B37" s="571"/>
      <c r="C37" s="571"/>
      <c r="D37" s="571"/>
      <c r="E37" s="571"/>
      <c r="F37" s="223"/>
      <c r="G37" s="223"/>
      <c r="H37" s="223"/>
      <c r="I37" s="223"/>
      <c r="J37" s="223"/>
      <c r="K37" s="223"/>
      <c r="L37" s="563" t="s">
        <v>136</v>
      </c>
      <c r="M37" s="563"/>
      <c r="N37" s="563"/>
      <c r="O37" s="218"/>
      <c r="P37" s="223"/>
      <c r="Q37" s="571" t="s">
        <v>146</v>
      </c>
      <c r="R37" s="571"/>
      <c r="S37" s="571"/>
      <c r="T37" s="571"/>
      <c r="X37" s="36"/>
      <c r="Y37" s="215"/>
      <c r="Z37" s="201"/>
      <c r="AA37" s="216"/>
      <c r="AB37" s="201"/>
      <c r="AC37" s="221"/>
      <c r="AD37" s="221"/>
      <c r="AE37" s="221"/>
      <c r="AF37" s="221"/>
      <c r="AG37" s="221"/>
      <c r="AH37" s="221"/>
      <c r="AI37" s="221"/>
      <c r="AJ37" s="215"/>
      <c r="AK37" s="201"/>
      <c r="AL37" s="216"/>
      <c r="AM37" s="201"/>
      <c r="AN37" s="221"/>
      <c r="AO37" s="221"/>
      <c r="AP37" s="221"/>
      <c r="AQ37" s="221"/>
      <c r="AR37" s="221"/>
      <c r="AS37" s="221"/>
      <c r="AT37" s="221"/>
      <c r="AU37" s="33"/>
      <c r="AV37" s="368" t="s">
        <v>50</v>
      </c>
      <c r="AW37" s="367"/>
      <c r="AX37" s="465">
        <f ca="1">AX33/AX35</f>
        <v>13.928571428571429</v>
      </c>
      <c r="AY37" s="466"/>
      <c r="AZ37" s="366" t="s">
        <v>54</v>
      </c>
      <c r="BA37" s="446">
        <f>BL37</f>
        <v>4.4285714285714288</v>
      </c>
      <c r="BB37" s="367" t="s">
        <v>54</v>
      </c>
      <c r="BC37" s="446">
        <f>BN37</f>
        <v>1.0188395974954498</v>
      </c>
      <c r="BD37" s="367" t="s">
        <v>54</v>
      </c>
      <c r="BE37" s="444">
        <f>BP37</f>
        <v>0</v>
      </c>
      <c r="BF37" s="25"/>
      <c r="BG37" s="368" t="s">
        <v>50</v>
      </c>
      <c r="BH37" s="367"/>
      <c r="BI37" s="465">
        <f ca="1">BI33/BI35</f>
        <v>25</v>
      </c>
      <c r="BJ37" s="466"/>
      <c r="BK37" s="366" t="s">
        <v>54</v>
      </c>
      <c r="BL37" s="452">
        <f>AVERAGE(G22:H28)*2</f>
        <v>4.4285714285714288</v>
      </c>
      <c r="BM37" s="367" t="s">
        <v>54</v>
      </c>
      <c r="BN37" s="554">
        <f>AVERAGE(I22:J28)</f>
        <v>1.0188395974954498</v>
      </c>
      <c r="BO37" s="367" t="s">
        <v>54</v>
      </c>
      <c r="BP37" s="417">
        <f>SUM(U22:V28)/BI31</f>
        <v>0</v>
      </c>
    </row>
    <row r="38" spans="1:69" ht="12" customHeight="1" thickBot="1">
      <c r="A38" s="217"/>
      <c r="B38" s="587" t="s">
        <v>128</v>
      </c>
      <c r="C38" s="578" t="str">
        <f>IF(支援効果集計!E27=0,"",支援効果集計!E27)</f>
        <v>好きなものシート</v>
      </c>
      <c r="D38" s="578"/>
      <c r="E38" s="578"/>
      <c r="F38" s="578"/>
      <c r="G38" s="578"/>
      <c r="H38" s="578"/>
      <c r="I38" s="578"/>
      <c r="J38" s="581">
        <f>IF(支援効果集計!H27=0,"",支援効果集計!H27)</f>
        <v>20</v>
      </c>
      <c r="K38" s="582"/>
      <c r="L38" s="564">
        <v>3</v>
      </c>
      <c r="M38" s="564"/>
      <c r="N38" s="556" t="s">
        <v>132</v>
      </c>
      <c r="O38" s="218"/>
      <c r="P38" s="223"/>
      <c r="Q38" s="571"/>
      <c r="R38" s="571"/>
      <c r="S38" s="571"/>
      <c r="T38" s="571"/>
      <c r="V38" s="280" t="s">
        <v>147</v>
      </c>
      <c r="Y38" s="279" t="s">
        <v>148</v>
      </c>
      <c r="Z38" s="215"/>
      <c r="AA38" s="201"/>
      <c r="AB38" s="279" t="s">
        <v>149</v>
      </c>
      <c r="AC38" s="201"/>
      <c r="AD38" s="221"/>
      <c r="AE38" s="221"/>
      <c r="AF38" s="221"/>
      <c r="AG38" s="221"/>
      <c r="AH38" s="221"/>
      <c r="AI38" s="221"/>
      <c r="AJ38" s="215"/>
      <c r="AK38" s="201"/>
      <c r="AL38" s="216"/>
      <c r="AM38" s="201"/>
      <c r="AN38" s="221"/>
      <c r="AO38" s="221"/>
      <c r="AP38" s="221"/>
      <c r="AQ38" s="221"/>
      <c r="AR38" s="221"/>
      <c r="AS38" s="221"/>
      <c r="AT38" s="221"/>
      <c r="AU38" s="33"/>
      <c r="AV38" s="369"/>
      <c r="AW38" s="370"/>
      <c r="AX38" s="467"/>
      <c r="AY38" s="468"/>
      <c r="AZ38" s="471"/>
      <c r="BA38" s="472"/>
      <c r="BB38" s="469"/>
      <c r="BC38" s="472"/>
      <c r="BD38" s="469"/>
      <c r="BE38" s="470"/>
      <c r="BF38" s="25"/>
      <c r="BG38" s="369"/>
      <c r="BH38" s="370"/>
      <c r="BI38" s="467"/>
      <c r="BJ38" s="468"/>
      <c r="BK38" s="471"/>
      <c r="BL38" s="553"/>
      <c r="BM38" s="469"/>
      <c r="BN38" s="555"/>
      <c r="BO38" s="469"/>
      <c r="BP38" s="552"/>
    </row>
    <row r="39" spans="1:69" ht="12" customHeight="1">
      <c r="A39" s="217"/>
      <c r="B39" s="588"/>
      <c r="C39" s="579"/>
      <c r="D39" s="579"/>
      <c r="E39" s="579"/>
      <c r="F39" s="579"/>
      <c r="G39" s="579"/>
      <c r="H39" s="579"/>
      <c r="I39" s="579"/>
      <c r="J39" s="583"/>
      <c r="K39" s="584"/>
      <c r="L39" s="564"/>
      <c r="M39" s="564"/>
      <c r="N39" s="556"/>
      <c r="O39" s="218"/>
      <c r="P39" s="223"/>
      <c r="R39" s="557">
        <v>1</v>
      </c>
      <c r="S39" s="558"/>
      <c r="T39" s="561" t="s">
        <v>132</v>
      </c>
      <c r="U39" s="223"/>
      <c r="V39" s="557">
        <v>1</v>
      </c>
      <c r="W39" s="558"/>
      <c r="X39" s="561" t="s">
        <v>132</v>
      </c>
      <c r="Y39" s="557"/>
      <c r="Z39" s="558"/>
      <c r="AA39" s="561" t="s">
        <v>132</v>
      </c>
      <c r="AB39" s="557"/>
      <c r="AC39" s="558"/>
      <c r="AD39" s="561" t="s">
        <v>132</v>
      </c>
      <c r="AE39" s="221"/>
      <c r="AF39" s="221"/>
      <c r="AG39" s="221"/>
      <c r="AH39" s="221"/>
      <c r="AI39" s="221"/>
      <c r="AJ39" s="215"/>
      <c r="AK39" s="201"/>
      <c r="AL39" s="216"/>
      <c r="AM39" s="201"/>
      <c r="AN39" s="221"/>
      <c r="AO39" s="221"/>
      <c r="AP39" s="221"/>
      <c r="AQ39" s="221"/>
      <c r="AR39" s="221"/>
      <c r="AS39" s="221"/>
      <c r="AT39" s="221"/>
      <c r="AU39" s="33"/>
      <c r="AV39" s="429" t="s">
        <v>35</v>
      </c>
      <c r="AW39" s="418"/>
      <c r="AX39" s="418"/>
      <c r="AY39" s="418">
        <f ca="1">AY13</f>
        <v>8.884615384615385</v>
      </c>
      <c r="AZ39" s="479"/>
      <c r="BA39" s="479" t="s">
        <v>36</v>
      </c>
      <c r="BB39" s="479"/>
      <c r="BC39" s="479"/>
      <c r="BD39" s="474">
        <v>1.66</v>
      </c>
      <c r="BE39" s="475"/>
      <c r="BF39" s="24"/>
      <c r="BG39" s="429" t="s">
        <v>35</v>
      </c>
      <c r="BH39" s="418"/>
      <c r="BI39" s="418"/>
      <c r="BJ39" s="418">
        <f ca="1">AY13</f>
        <v>8.884615384615385</v>
      </c>
      <c r="BK39" s="479"/>
      <c r="BL39" s="479" t="s">
        <v>36</v>
      </c>
      <c r="BM39" s="479"/>
      <c r="BN39" s="479"/>
      <c r="BO39" s="474">
        <v>1.66</v>
      </c>
      <c r="BP39" s="475"/>
    </row>
    <row r="40" spans="1:69" ht="12" customHeight="1">
      <c r="A40" s="217"/>
      <c r="B40" s="588" t="s">
        <v>129</v>
      </c>
      <c r="C40" s="579" t="str">
        <f>IF(支援効果集計!E28=0,"",支援効果集計!E28)</f>
        <v>リトム共有</v>
      </c>
      <c r="D40" s="579"/>
      <c r="E40" s="579"/>
      <c r="F40" s="579"/>
      <c r="G40" s="579"/>
      <c r="H40" s="579"/>
      <c r="I40" s="579"/>
      <c r="J40" s="583">
        <f>IF(支援効果集計!H28=0,"",支援効果集計!H28)</f>
        <v>270</v>
      </c>
      <c r="K40" s="584"/>
      <c r="L40" s="564">
        <v>86</v>
      </c>
      <c r="M40" s="564"/>
      <c r="N40" s="556" t="s">
        <v>132</v>
      </c>
      <c r="O40" s="218"/>
      <c r="P40" s="223"/>
      <c r="R40" s="559"/>
      <c r="S40" s="560"/>
      <c r="T40" s="562"/>
      <c r="U40" s="223"/>
      <c r="V40" s="559"/>
      <c r="W40" s="560"/>
      <c r="X40" s="562"/>
      <c r="Y40" s="559"/>
      <c r="Z40" s="560"/>
      <c r="AA40" s="562"/>
      <c r="AB40" s="559"/>
      <c r="AC40" s="560"/>
      <c r="AD40" s="562"/>
      <c r="AE40" s="221"/>
      <c r="AF40" s="221"/>
      <c r="AG40" s="221"/>
      <c r="AH40" s="221"/>
      <c r="AI40" s="221"/>
      <c r="AJ40" s="215"/>
      <c r="AK40" s="201"/>
      <c r="AL40" s="216"/>
      <c r="AM40" s="201"/>
      <c r="AN40" s="221"/>
      <c r="AO40" s="221"/>
      <c r="AP40" s="221"/>
      <c r="AQ40" s="221"/>
      <c r="AR40" s="221"/>
      <c r="AS40" s="221"/>
      <c r="AT40" s="221"/>
      <c r="AU40" s="33"/>
      <c r="AV40" s="366"/>
      <c r="AW40" s="367"/>
      <c r="AX40" s="367"/>
      <c r="AY40" s="367"/>
      <c r="AZ40" s="367"/>
      <c r="BA40" s="367"/>
      <c r="BB40" s="367"/>
      <c r="BC40" s="367"/>
      <c r="BD40" s="476"/>
      <c r="BE40" s="477"/>
      <c r="BF40" s="24"/>
      <c r="BG40" s="366"/>
      <c r="BH40" s="367"/>
      <c r="BI40" s="367"/>
      <c r="BJ40" s="367"/>
      <c r="BK40" s="367"/>
      <c r="BL40" s="367"/>
      <c r="BM40" s="367"/>
      <c r="BN40" s="367"/>
      <c r="BO40" s="476"/>
      <c r="BP40" s="477"/>
    </row>
    <row r="41" spans="1:69" ht="12" customHeight="1">
      <c r="A41" s="217"/>
      <c r="B41" s="588"/>
      <c r="C41" s="579"/>
      <c r="D41" s="579"/>
      <c r="E41" s="579"/>
      <c r="F41" s="579"/>
      <c r="G41" s="579"/>
      <c r="H41" s="579"/>
      <c r="I41" s="579"/>
      <c r="J41" s="583"/>
      <c r="K41" s="584"/>
      <c r="L41" s="564"/>
      <c r="M41" s="564"/>
      <c r="N41" s="556"/>
      <c r="O41" s="218"/>
      <c r="P41" s="223"/>
      <c r="Q41" s="223"/>
      <c r="R41" s="223"/>
      <c r="S41" s="223"/>
      <c r="T41" s="223"/>
      <c r="U41" s="225"/>
      <c r="V41" s="225"/>
      <c r="W41" s="225"/>
      <c r="X41" s="225"/>
      <c r="Y41" s="215"/>
      <c r="Z41" s="201"/>
      <c r="AA41" s="216"/>
      <c r="AB41" s="201"/>
      <c r="AC41" s="221"/>
      <c r="AD41" s="221"/>
      <c r="AE41" s="221"/>
      <c r="AF41" s="221"/>
      <c r="AG41" s="221"/>
      <c r="AH41" s="221"/>
      <c r="AI41" s="221"/>
      <c r="AJ41" s="215"/>
      <c r="AK41" s="201"/>
      <c r="AL41" s="216"/>
      <c r="AM41" s="201"/>
      <c r="AN41" s="221"/>
      <c r="AO41" s="221"/>
      <c r="AP41" s="221"/>
      <c r="AQ41" s="221"/>
      <c r="AR41" s="221"/>
      <c r="AS41" s="221"/>
      <c r="AT41" s="221"/>
      <c r="AU41" s="33"/>
      <c r="AV41" s="366" t="s">
        <v>37</v>
      </c>
      <c r="AW41" s="367"/>
      <c r="AX41" s="367"/>
      <c r="AY41" s="484">
        <v>10</v>
      </c>
      <c r="AZ41" s="484"/>
      <c r="BA41" s="367" t="s">
        <v>38</v>
      </c>
      <c r="BB41" s="367"/>
      <c r="BC41" s="367"/>
      <c r="BD41" s="485">
        <f>AX31/12/AVERAGE(W16:X21)</f>
        <v>0.97297297297297292</v>
      </c>
      <c r="BE41" s="486"/>
      <c r="BF41" s="26"/>
      <c r="BG41" s="366" t="s">
        <v>37</v>
      </c>
      <c r="BH41" s="367"/>
      <c r="BI41" s="367"/>
      <c r="BJ41" s="484">
        <v>10</v>
      </c>
      <c r="BK41" s="484"/>
      <c r="BL41" s="367" t="s">
        <v>38</v>
      </c>
      <c r="BM41" s="367"/>
      <c r="BN41" s="367"/>
      <c r="BO41" s="485">
        <f>BI31/12/AVERAGE(W22:X28)</f>
        <v>1.1302083333333335</v>
      </c>
      <c r="BP41" s="486"/>
    </row>
    <row r="42" spans="1:69" ht="12" customHeight="1">
      <c r="A42" s="217"/>
      <c r="B42" s="588" t="s">
        <v>130</v>
      </c>
      <c r="C42" s="579" t="str">
        <f>IF(支援効果集計!E29=0,"",支援効果集計!E29)</f>
        <v>グッジョブ</v>
      </c>
      <c r="D42" s="579"/>
      <c r="E42" s="579"/>
      <c r="F42" s="579"/>
      <c r="G42" s="579"/>
      <c r="H42" s="579"/>
      <c r="I42" s="579"/>
      <c r="J42" s="583">
        <f>IF(支援効果集計!H29=0,"",支援効果集計!H29)</f>
        <v>76</v>
      </c>
      <c r="K42" s="584"/>
      <c r="L42" s="564">
        <v>27</v>
      </c>
      <c r="M42" s="564"/>
      <c r="N42" s="556" t="s">
        <v>132</v>
      </c>
      <c r="O42" s="218"/>
      <c r="P42" s="223"/>
      <c r="Q42" s="281" t="s">
        <v>150</v>
      </c>
      <c r="R42" s="572"/>
      <c r="S42" s="573"/>
      <c r="T42" s="573"/>
      <c r="U42" s="573"/>
      <c r="V42" s="573"/>
      <c r="W42" s="573"/>
      <c r="X42" s="573"/>
      <c r="Y42" s="573"/>
      <c r="Z42" s="573"/>
      <c r="AA42" s="573"/>
      <c r="AB42" s="573"/>
      <c r="AC42" s="573"/>
      <c r="AD42" s="574"/>
      <c r="AF42" s="221"/>
      <c r="AG42" s="221"/>
      <c r="AH42" s="221"/>
      <c r="AI42" s="221"/>
      <c r="AJ42" s="215"/>
      <c r="AK42" s="201"/>
      <c r="AL42" s="216"/>
      <c r="AM42" s="201"/>
      <c r="AN42" s="221"/>
      <c r="AO42" s="221"/>
      <c r="AP42" s="221"/>
      <c r="AQ42" s="221"/>
      <c r="AR42" s="221"/>
      <c r="AS42" s="221"/>
      <c r="AT42" s="221"/>
      <c r="AU42" s="33"/>
      <c r="AV42" s="366"/>
      <c r="AW42" s="367"/>
      <c r="AX42" s="367"/>
      <c r="AY42" s="484"/>
      <c r="AZ42" s="484"/>
      <c r="BA42" s="367"/>
      <c r="BB42" s="367"/>
      <c r="BC42" s="367"/>
      <c r="BD42" s="485"/>
      <c r="BE42" s="486"/>
      <c r="BF42" s="26"/>
      <c r="BG42" s="366"/>
      <c r="BH42" s="367"/>
      <c r="BI42" s="367"/>
      <c r="BJ42" s="484"/>
      <c r="BK42" s="484"/>
      <c r="BL42" s="367"/>
      <c r="BM42" s="367"/>
      <c r="BN42" s="367"/>
      <c r="BO42" s="485"/>
      <c r="BP42" s="486"/>
    </row>
    <row r="43" spans="1:69" ht="12" customHeight="1" thickBot="1">
      <c r="A43" s="217"/>
      <c r="B43" s="589"/>
      <c r="C43" s="580"/>
      <c r="D43" s="580"/>
      <c r="E43" s="580"/>
      <c r="F43" s="580"/>
      <c r="G43" s="580"/>
      <c r="H43" s="580"/>
      <c r="I43" s="580"/>
      <c r="J43" s="585"/>
      <c r="K43" s="586"/>
      <c r="L43" s="564"/>
      <c r="M43" s="564"/>
      <c r="N43" s="556"/>
      <c r="O43" s="218"/>
      <c r="P43" s="223"/>
      <c r="Q43" s="223"/>
      <c r="R43" s="575"/>
      <c r="S43" s="576"/>
      <c r="T43" s="576"/>
      <c r="U43" s="576"/>
      <c r="V43" s="576"/>
      <c r="W43" s="576"/>
      <c r="X43" s="576"/>
      <c r="Y43" s="576"/>
      <c r="Z43" s="576"/>
      <c r="AA43" s="576"/>
      <c r="AB43" s="576"/>
      <c r="AC43" s="576"/>
      <c r="AD43" s="577"/>
      <c r="AF43" s="221"/>
      <c r="AG43" s="221"/>
      <c r="AH43" s="221"/>
      <c r="AI43" s="221"/>
      <c r="AJ43" s="215"/>
      <c r="AK43" s="201"/>
      <c r="AL43" s="216"/>
      <c r="AM43" s="201"/>
      <c r="AN43" s="221"/>
      <c r="AO43" s="221"/>
      <c r="AP43" s="221"/>
      <c r="AQ43" s="221"/>
      <c r="AR43" s="221"/>
      <c r="AS43" s="221"/>
      <c r="AT43" s="221"/>
      <c r="AU43" s="33"/>
      <c r="AV43" s="366" t="s">
        <v>58</v>
      </c>
      <c r="AW43" s="367"/>
      <c r="AX43" s="367"/>
      <c r="AY43" s="367">
        <f ca="1">AY41-AY39</f>
        <v>1.115384615384615</v>
      </c>
      <c r="AZ43" s="367"/>
      <c r="BA43" s="367" t="s">
        <v>39</v>
      </c>
      <c r="BB43" s="367"/>
      <c r="BC43" s="367"/>
      <c r="BD43" s="465">
        <f>BD41-BD39</f>
        <v>-0.687027027027027</v>
      </c>
      <c r="BE43" s="489"/>
      <c r="BF43" s="24"/>
      <c r="BG43" s="366" t="s">
        <v>58</v>
      </c>
      <c r="BH43" s="367"/>
      <c r="BI43" s="367"/>
      <c r="BJ43" s="367">
        <f ca="1">BJ41-BJ39</f>
        <v>1.115384615384615</v>
      </c>
      <c r="BK43" s="367"/>
      <c r="BL43" s="367" t="s">
        <v>39</v>
      </c>
      <c r="BM43" s="367"/>
      <c r="BN43" s="367"/>
      <c r="BO43" s="465">
        <f>BO41-BO39</f>
        <v>-0.52979166666666644</v>
      </c>
      <c r="BP43" s="489"/>
    </row>
    <row r="44" spans="1:69" ht="12" customHeight="1">
      <c r="A44" s="217"/>
      <c r="B44" s="222"/>
      <c r="C44" s="222"/>
      <c r="D44" s="222"/>
      <c r="E44" s="222"/>
      <c r="F44" s="223"/>
      <c r="G44" s="223"/>
      <c r="H44" s="223"/>
      <c r="I44" s="223"/>
      <c r="J44" s="223"/>
      <c r="K44" s="223"/>
      <c r="L44" s="217"/>
      <c r="M44" s="223"/>
      <c r="N44" s="223"/>
      <c r="O44" s="218"/>
      <c r="P44" s="223"/>
      <c r="Q44" s="223"/>
      <c r="R44" s="223"/>
      <c r="S44" s="223"/>
      <c r="T44" s="223"/>
      <c r="U44" s="220"/>
      <c r="V44" s="214"/>
      <c r="W44" s="226"/>
      <c r="X44" s="226"/>
      <c r="Y44" s="215"/>
      <c r="Z44" s="201"/>
      <c r="AA44" s="216"/>
      <c r="AB44" s="201"/>
      <c r="AC44" s="221"/>
      <c r="AD44" s="221"/>
      <c r="AE44" s="221"/>
      <c r="AF44" s="221"/>
      <c r="AG44" s="221"/>
      <c r="AH44" s="221"/>
      <c r="AI44" s="221"/>
      <c r="AJ44" s="215"/>
      <c r="AK44" s="201"/>
      <c r="AL44" s="216"/>
      <c r="AM44" s="201"/>
      <c r="AN44" s="221"/>
      <c r="AO44" s="221"/>
      <c r="AP44" s="221"/>
      <c r="AQ44" s="221"/>
      <c r="AR44" s="221"/>
      <c r="AS44" s="221"/>
      <c r="AT44" s="221"/>
      <c r="AU44" s="33"/>
      <c r="AV44" s="366"/>
      <c r="AW44" s="367"/>
      <c r="AX44" s="367"/>
      <c r="AY44" s="367"/>
      <c r="AZ44" s="367"/>
      <c r="BA44" s="367"/>
      <c r="BB44" s="367"/>
      <c r="BC44" s="367"/>
      <c r="BD44" s="465"/>
      <c r="BE44" s="489"/>
      <c r="BF44" s="24"/>
      <c r="BG44" s="366"/>
      <c r="BH44" s="367"/>
      <c r="BI44" s="367"/>
      <c r="BJ44" s="367"/>
      <c r="BK44" s="367"/>
      <c r="BL44" s="367"/>
      <c r="BM44" s="367"/>
      <c r="BN44" s="367"/>
      <c r="BO44" s="465"/>
      <c r="BP44" s="489"/>
    </row>
    <row r="45" spans="1:69" s="18" customFormat="1" ht="12" customHeight="1">
      <c r="A45" s="59"/>
      <c r="B45" s="35"/>
      <c r="C45" s="35"/>
      <c r="D45" s="35"/>
      <c r="L45" s="35"/>
      <c r="M45" s="59"/>
      <c r="N45" s="35"/>
      <c r="O45" s="35"/>
      <c r="P45" s="35"/>
      <c r="Q45" s="35"/>
      <c r="R45" s="35"/>
      <c r="S45" s="35"/>
      <c r="T45" s="35"/>
      <c r="U45" s="35"/>
      <c r="V45" s="35"/>
      <c r="W45" s="35"/>
      <c r="X45" s="35"/>
      <c r="Y45" s="215"/>
      <c r="Z45" s="201"/>
      <c r="AA45" s="216"/>
      <c r="AB45" s="201"/>
      <c r="AC45" s="221"/>
      <c r="AD45" s="221"/>
      <c r="AE45" s="221"/>
      <c r="AF45" s="221"/>
      <c r="AG45" s="221"/>
      <c r="AH45" s="221"/>
      <c r="AI45" s="221"/>
      <c r="AJ45" s="215"/>
      <c r="AK45" s="201"/>
      <c r="AL45" s="216"/>
      <c r="AM45" s="201"/>
      <c r="AN45" s="221"/>
      <c r="AO45" s="221"/>
      <c r="AP45" s="221"/>
      <c r="AQ45" s="221"/>
      <c r="AR45" s="221"/>
      <c r="AS45" s="221"/>
      <c r="AT45" s="221"/>
      <c r="AU45" s="33"/>
      <c r="AV45" s="368" t="s">
        <v>40</v>
      </c>
      <c r="AW45" s="367"/>
      <c r="AX45" s="367"/>
      <c r="AY45" s="367">
        <f ca="1">(AY41*AY47)-AX29</f>
        <v>29</v>
      </c>
      <c r="AZ45" s="367"/>
      <c r="BA45" s="367" t="s">
        <v>41</v>
      </c>
      <c r="BB45" s="367"/>
      <c r="BC45" s="367"/>
      <c r="BD45" s="465">
        <f>AX31/BD41</f>
        <v>37</v>
      </c>
      <c r="BE45" s="489"/>
      <c r="BF45" s="27"/>
      <c r="BG45" s="368" t="s">
        <v>40</v>
      </c>
      <c r="BH45" s="367"/>
      <c r="BI45" s="367"/>
      <c r="BJ45" s="367">
        <f ca="1">(BJ41*BJ47)-BI29</f>
        <v>29</v>
      </c>
      <c r="BK45" s="367"/>
      <c r="BL45" s="367" t="s">
        <v>41</v>
      </c>
      <c r="BM45" s="367"/>
      <c r="BN45" s="367"/>
      <c r="BO45" s="465">
        <f>BI31/BO41</f>
        <v>27.428571428571423</v>
      </c>
      <c r="BP45" s="489"/>
      <c r="BQ45" s="21"/>
    </row>
    <row r="46" spans="1:69" ht="12" customHeight="1" thickBot="1">
      <c r="A46" s="217"/>
      <c r="B46" s="201"/>
      <c r="C46" s="216"/>
      <c r="D46" s="220"/>
      <c r="L46" s="220"/>
      <c r="M46" s="217"/>
      <c r="N46" s="201"/>
      <c r="O46" s="216"/>
      <c r="P46" s="220"/>
      <c r="Q46" s="220"/>
      <c r="R46" s="220"/>
      <c r="S46" s="219"/>
      <c r="T46" s="201"/>
      <c r="U46" s="220"/>
      <c r="V46" s="214"/>
      <c r="W46" s="201"/>
      <c r="X46" s="220"/>
      <c r="Y46" s="215"/>
      <c r="Z46" s="201"/>
      <c r="AA46" s="216"/>
      <c r="AB46" s="201"/>
      <c r="AC46" s="221"/>
      <c r="AD46" s="221"/>
      <c r="AE46" s="221"/>
      <c r="AF46" s="221"/>
      <c r="AG46" s="221"/>
      <c r="AH46" s="221"/>
      <c r="AI46" s="221"/>
      <c r="AJ46" s="215"/>
      <c r="AK46" s="201"/>
      <c r="AL46" s="216"/>
      <c r="AM46" s="201"/>
      <c r="AN46" s="221"/>
      <c r="AO46" s="221"/>
      <c r="AP46" s="221"/>
      <c r="AQ46" s="221"/>
      <c r="AR46" s="221"/>
      <c r="AS46" s="221"/>
      <c r="AT46" s="221"/>
      <c r="AU46" s="33"/>
      <c r="AV46" s="369"/>
      <c r="AW46" s="370"/>
      <c r="AX46" s="370"/>
      <c r="AY46" s="370"/>
      <c r="AZ46" s="370"/>
      <c r="BA46" s="370"/>
      <c r="BB46" s="370"/>
      <c r="BC46" s="370"/>
      <c r="BD46" s="467"/>
      <c r="BE46" s="496"/>
      <c r="BF46" s="27"/>
      <c r="BG46" s="369"/>
      <c r="BH46" s="370"/>
      <c r="BI46" s="370"/>
      <c r="BJ46" s="370"/>
      <c r="BK46" s="370"/>
      <c r="BL46" s="370"/>
      <c r="BM46" s="370"/>
      <c r="BN46" s="370"/>
      <c r="BO46" s="467"/>
      <c r="BP46" s="496"/>
    </row>
    <row r="47" spans="1:69" ht="12" customHeight="1">
      <c r="A47" s="217"/>
      <c r="B47" s="201"/>
      <c r="C47" s="216"/>
      <c r="D47" s="220"/>
      <c r="L47" s="220"/>
      <c r="M47" s="217"/>
      <c r="N47" s="201"/>
      <c r="O47" s="216"/>
      <c r="P47" s="220"/>
      <c r="Q47" s="220"/>
      <c r="R47" s="220"/>
      <c r="S47" s="219"/>
      <c r="T47" s="201"/>
      <c r="U47" s="220"/>
      <c r="V47" s="214"/>
      <c r="W47" s="216"/>
      <c r="X47" s="220"/>
      <c r="Y47" s="215"/>
      <c r="Z47" s="201"/>
      <c r="AA47" s="216"/>
      <c r="AB47" s="201"/>
      <c r="AC47" s="221"/>
      <c r="AD47" s="221"/>
      <c r="AE47" s="221"/>
      <c r="AF47" s="221"/>
      <c r="AG47" s="221"/>
      <c r="AH47" s="221"/>
      <c r="AI47" s="221"/>
      <c r="AJ47" s="215"/>
      <c r="AK47" s="201"/>
      <c r="AL47" s="216"/>
      <c r="AM47" s="201"/>
      <c r="AN47" s="221"/>
      <c r="AO47" s="221"/>
      <c r="AP47" s="221"/>
      <c r="AQ47" s="221"/>
      <c r="AR47" s="221"/>
      <c r="AS47" s="221"/>
      <c r="AT47" s="221"/>
      <c r="AU47" s="33"/>
      <c r="AV47" s="429" t="s">
        <v>42</v>
      </c>
      <c r="AW47" s="418"/>
      <c r="AX47" s="418"/>
      <c r="AY47" s="418">
        <f ca="1">C31</f>
        <v>26</v>
      </c>
      <c r="AZ47" s="418"/>
      <c r="BA47" s="418" t="s">
        <v>43</v>
      </c>
      <c r="BB47" s="418"/>
      <c r="BC47" s="418"/>
      <c r="BD47" s="491">
        <f ca="1">AY39*AY47*AY49*1.015</f>
        <v>3365745.0749999997</v>
      </c>
      <c r="BE47" s="492"/>
      <c r="BF47" s="28"/>
      <c r="BG47" s="429" t="s">
        <v>42</v>
      </c>
      <c r="BH47" s="418"/>
      <c r="BI47" s="418"/>
      <c r="BJ47" s="418">
        <f ca="1">C31</f>
        <v>26</v>
      </c>
      <c r="BK47" s="418"/>
      <c r="BL47" s="418" t="s">
        <v>43</v>
      </c>
      <c r="BM47" s="418"/>
      <c r="BN47" s="418"/>
      <c r="BO47" s="491">
        <f ca="1">BJ39*BJ47*BJ49*1.015</f>
        <v>3365745.0749999997</v>
      </c>
      <c r="BP47" s="492"/>
    </row>
    <row r="48" spans="1:69" ht="12" customHeight="1">
      <c r="A48" s="217"/>
      <c r="B48" s="201"/>
      <c r="C48" s="216"/>
      <c r="D48" s="220"/>
      <c r="L48" s="220"/>
      <c r="M48" s="217"/>
      <c r="N48" s="201"/>
      <c r="O48" s="216"/>
      <c r="P48" s="220"/>
      <c r="Q48" s="220"/>
      <c r="R48" s="220"/>
      <c r="S48" s="219"/>
      <c r="T48" s="201"/>
      <c r="U48" s="220"/>
      <c r="V48" s="214"/>
      <c r="W48" s="216"/>
      <c r="X48" s="220"/>
      <c r="Y48" s="215"/>
      <c r="Z48" s="201"/>
      <c r="AA48" s="216"/>
      <c r="AB48" s="201"/>
      <c r="AC48" s="221"/>
      <c r="AD48" s="221"/>
      <c r="AE48" s="221"/>
      <c r="AF48" s="221"/>
      <c r="AG48" s="221"/>
      <c r="AH48" s="221"/>
      <c r="AI48" s="221"/>
      <c r="AJ48" s="215"/>
      <c r="AK48" s="201"/>
      <c r="AL48" s="216"/>
      <c r="AM48" s="201"/>
      <c r="AN48" s="221"/>
      <c r="AO48" s="221"/>
      <c r="AP48" s="221"/>
      <c r="AQ48" s="221"/>
      <c r="AR48" s="221"/>
      <c r="AS48" s="221"/>
      <c r="AT48" s="221"/>
      <c r="AU48" s="33"/>
      <c r="AV48" s="366"/>
      <c r="AW48" s="367"/>
      <c r="AX48" s="367"/>
      <c r="AY48" s="367"/>
      <c r="AZ48" s="367"/>
      <c r="BA48" s="367"/>
      <c r="BB48" s="367"/>
      <c r="BC48" s="367"/>
      <c r="BD48" s="493"/>
      <c r="BE48" s="494"/>
      <c r="BF48" s="28"/>
      <c r="BG48" s="366"/>
      <c r="BH48" s="367"/>
      <c r="BI48" s="367"/>
      <c r="BJ48" s="367"/>
      <c r="BK48" s="367"/>
      <c r="BL48" s="367"/>
      <c r="BM48" s="367"/>
      <c r="BN48" s="367"/>
      <c r="BO48" s="493"/>
      <c r="BP48" s="494"/>
    </row>
    <row r="49" spans="1:69" ht="12" customHeight="1">
      <c r="A49" s="217"/>
      <c r="B49" s="201"/>
      <c r="C49" s="216"/>
      <c r="D49" s="220"/>
      <c r="L49" s="220"/>
      <c r="M49" s="217"/>
      <c r="N49" s="201"/>
      <c r="O49" s="216"/>
      <c r="P49" s="220"/>
      <c r="Q49" s="220"/>
      <c r="R49" s="220"/>
      <c r="S49" s="219"/>
      <c r="T49" s="201"/>
      <c r="U49" s="220"/>
      <c r="V49" s="214"/>
      <c r="W49" s="216"/>
      <c r="X49" s="220"/>
      <c r="Y49" s="215"/>
      <c r="Z49" s="201"/>
      <c r="AA49" s="216"/>
      <c r="AB49" s="201"/>
      <c r="AC49" s="221"/>
      <c r="AD49" s="221"/>
      <c r="AE49" s="221"/>
      <c r="AF49" s="221"/>
      <c r="AG49" s="221"/>
      <c r="AH49" s="221"/>
      <c r="AI49" s="221"/>
      <c r="AJ49" s="215"/>
      <c r="AK49" s="201"/>
      <c r="AL49" s="216"/>
      <c r="AM49" s="201"/>
      <c r="AN49" s="221"/>
      <c r="AO49" s="221"/>
      <c r="AP49" s="221"/>
      <c r="AQ49" s="221"/>
      <c r="AR49" s="221"/>
      <c r="AS49" s="221"/>
      <c r="AT49" s="221"/>
      <c r="AU49" s="16"/>
      <c r="AV49" s="366" t="s">
        <v>44</v>
      </c>
      <c r="AW49" s="367"/>
      <c r="AX49" s="367"/>
      <c r="AY49" s="497">
        <v>14355</v>
      </c>
      <c r="AZ49" s="497"/>
      <c r="BA49" s="367" t="s">
        <v>60</v>
      </c>
      <c r="BB49" s="367"/>
      <c r="BC49" s="367"/>
      <c r="BD49" s="493">
        <f ca="1">AY41*AY47*AY51</f>
        <v>3732300</v>
      </c>
      <c r="BE49" s="494"/>
      <c r="BF49" s="28"/>
      <c r="BG49" s="366" t="s">
        <v>44</v>
      </c>
      <c r="BH49" s="367"/>
      <c r="BI49" s="367"/>
      <c r="BJ49" s="497">
        <v>14355</v>
      </c>
      <c r="BK49" s="497"/>
      <c r="BL49" s="367" t="s">
        <v>60</v>
      </c>
      <c r="BM49" s="367"/>
      <c r="BN49" s="367"/>
      <c r="BO49" s="493">
        <f ca="1">BJ41*BJ47*BJ51</f>
        <v>3732300</v>
      </c>
      <c r="BP49" s="494"/>
      <c r="BQ49" s="18"/>
    </row>
    <row r="50" spans="1:69" ht="12" customHeight="1">
      <c r="A50" s="217"/>
      <c r="B50" s="201"/>
      <c r="C50" s="216"/>
      <c r="D50" s="220"/>
      <c r="L50" s="220"/>
      <c r="M50" s="217"/>
      <c r="N50" s="201"/>
      <c r="O50" s="216"/>
      <c r="P50" s="220"/>
      <c r="Q50" s="220"/>
      <c r="R50" s="220"/>
      <c r="S50" s="219"/>
      <c r="T50" s="201"/>
      <c r="U50" s="220"/>
      <c r="V50" s="214"/>
      <c r="W50" s="216"/>
      <c r="X50" s="220"/>
      <c r="Y50" s="215"/>
      <c r="Z50" s="201"/>
      <c r="AA50" s="216"/>
      <c r="AB50" s="201"/>
      <c r="AC50" s="221"/>
      <c r="AD50" s="221"/>
      <c r="AE50" s="221"/>
      <c r="AF50" s="221"/>
      <c r="AG50" s="221"/>
      <c r="AH50" s="221"/>
      <c r="AI50" s="221"/>
      <c r="AJ50" s="215"/>
      <c r="AK50" s="201"/>
      <c r="AL50" s="216"/>
      <c r="AM50" s="201"/>
      <c r="AN50" s="221"/>
      <c r="AO50" s="221"/>
      <c r="AP50" s="221"/>
      <c r="AQ50" s="221"/>
      <c r="AR50" s="221"/>
      <c r="AS50" s="221"/>
      <c r="AT50" s="221"/>
      <c r="AU50" s="16"/>
      <c r="AV50" s="366"/>
      <c r="AW50" s="367"/>
      <c r="AX50" s="367"/>
      <c r="AY50" s="497"/>
      <c r="AZ50" s="497"/>
      <c r="BA50" s="367"/>
      <c r="BB50" s="367"/>
      <c r="BC50" s="367"/>
      <c r="BD50" s="493"/>
      <c r="BE50" s="494"/>
      <c r="BF50" s="28"/>
      <c r="BG50" s="366"/>
      <c r="BH50" s="367"/>
      <c r="BI50" s="367"/>
      <c r="BJ50" s="497"/>
      <c r="BK50" s="497"/>
      <c r="BL50" s="367"/>
      <c r="BM50" s="367"/>
      <c r="BN50" s="367"/>
      <c r="BO50" s="493"/>
      <c r="BP50" s="494"/>
    </row>
    <row r="51" spans="1:69" ht="12" customHeight="1">
      <c r="A51" s="217"/>
      <c r="B51" s="201"/>
      <c r="C51" s="216"/>
      <c r="D51" s="220"/>
      <c r="E51" s="220"/>
      <c r="F51" s="220"/>
      <c r="G51" s="219"/>
      <c r="H51" s="201"/>
      <c r="I51" s="220"/>
      <c r="J51" s="214"/>
      <c r="K51" s="216"/>
      <c r="L51" s="220"/>
      <c r="M51" s="217"/>
      <c r="N51" s="201"/>
      <c r="O51" s="216"/>
      <c r="P51" s="220"/>
      <c r="Q51" s="220"/>
      <c r="R51" s="220"/>
      <c r="S51" s="219"/>
      <c r="T51" s="201"/>
      <c r="U51" s="220"/>
      <c r="V51" s="214"/>
      <c r="W51" s="216"/>
      <c r="X51" s="220"/>
      <c r="Y51" s="215"/>
      <c r="Z51" s="201"/>
      <c r="AA51" s="216"/>
      <c r="AB51" s="201"/>
      <c r="AC51" s="221"/>
      <c r="AD51" s="221"/>
      <c r="AE51" s="221"/>
      <c r="AF51" s="221"/>
      <c r="AG51" s="221"/>
      <c r="AH51" s="221"/>
      <c r="AI51" s="221"/>
      <c r="AJ51" s="215"/>
      <c r="AK51" s="201"/>
      <c r="AL51" s="216"/>
      <c r="AM51" s="201"/>
      <c r="AN51" s="222"/>
      <c r="AO51" s="222"/>
      <c r="AP51" s="222"/>
      <c r="AQ51" s="222"/>
      <c r="AR51" s="222"/>
      <c r="AS51" s="222"/>
      <c r="AT51" s="222"/>
      <c r="AU51" s="16"/>
      <c r="AV51" s="366" t="s">
        <v>45</v>
      </c>
      <c r="AW51" s="367"/>
      <c r="AX51" s="367"/>
      <c r="AY51" s="497">
        <f>AY25</f>
        <v>14355</v>
      </c>
      <c r="AZ51" s="497"/>
      <c r="BA51" s="367" t="s">
        <v>59</v>
      </c>
      <c r="BB51" s="367"/>
      <c r="BC51" s="367"/>
      <c r="BD51" s="499">
        <f ca="1">BD49-BD47</f>
        <v>366554.92500000028</v>
      </c>
      <c r="BE51" s="500"/>
      <c r="BF51" s="28"/>
      <c r="BG51" s="366" t="s">
        <v>45</v>
      </c>
      <c r="BH51" s="367"/>
      <c r="BI51" s="367"/>
      <c r="BJ51" s="497">
        <f>AY25</f>
        <v>14355</v>
      </c>
      <c r="BK51" s="497"/>
      <c r="BL51" s="367" t="s">
        <v>59</v>
      </c>
      <c r="BM51" s="367"/>
      <c r="BN51" s="367"/>
      <c r="BO51" s="499">
        <f ca="1">BO49-BO47</f>
        <v>366554.92500000028</v>
      </c>
      <c r="BP51" s="500"/>
    </row>
    <row r="52" spans="1:69" ht="12" customHeight="1" thickBot="1">
      <c r="A52" s="217"/>
      <c r="B52" s="201"/>
      <c r="C52" s="216"/>
      <c r="D52" s="220"/>
      <c r="E52" s="220"/>
      <c r="F52" s="220"/>
      <c r="G52" s="219"/>
      <c r="H52" s="201"/>
      <c r="I52" s="220"/>
      <c r="J52" s="214"/>
      <c r="K52" s="216"/>
      <c r="L52" s="220"/>
      <c r="M52" s="217"/>
      <c r="N52" s="201"/>
      <c r="O52" s="216"/>
      <c r="P52" s="220"/>
      <c r="Q52" s="220"/>
      <c r="R52" s="220"/>
      <c r="S52" s="219"/>
      <c r="T52" s="201"/>
      <c r="U52" s="220"/>
      <c r="V52" s="214"/>
      <c r="W52" s="216"/>
      <c r="X52" s="220"/>
      <c r="Y52" s="215"/>
      <c r="Z52" s="201"/>
      <c r="AA52" s="216"/>
      <c r="AB52" s="201"/>
      <c r="AC52" s="227"/>
      <c r="AD52" s="227"/>
      <c r="AE52" s="227"/>
      <c r="AF52" s="227"/>
      <c r="AG52" s="227"/>
      <c r="AH52" s="227"/>
      <c r="AI52" s="227"/>
      <c r="AJ52" s="215"/>
      <c r="AK52" s="201"/>
      <c r="AL52" s="216"/>
      <c r="AM52" s="201"/>
      <c r="AN52" s="222"/>
      <c r="AO52" s="222"/>
      <c r="AP52" s="222"/>
      <c r="AQ52" s="222"/>
      <c r="AR52" s="222"/>
      <c r="AS52" s="222"/>
      <c r="AT52" s="222"/>
      <c r="AU52" s="16"/>
      <c r="AV52" s="471"/>
      <c r="AW52" s="469"/>
      <c r="AX52" s="469"/>
      <c r="AY52" s="498"/>
      <c r="AZ52" s="498"/>
      <c r="BA52" s="469"/>
      <c r="BB52" s="469"/>
      <c r="BC52" s="469"/>
      <c r="BD52" s="501"/>
      <c r="BE52" s="502"/>
      <c r="BF52" s="28"/>
      <c r="BG52" s="471"/>
      <c r="BH52" s="469"/>
      <c r="BI52" s="469"/>
      <c r="BJ52" s="498"/>
      <c r="BK52" s="498"/>
      <c r="BL52" s="469"/>
      <c r="BM52" s="469"/>
      <c r="BN52" s="469"/>
      <c r="BO52" s="501"/>
      <c r="BP52" s="502"/>
    </row>
    <row r="53" spans="1:69" ht="12" customHeight="1">
      <c r="A53" s="36"/>
      <c r="B53" s="220"/>
      <c r="C53" s="220"/>
      <c r="D53" s="220"/>
      <c r="E53" s="220"/>
      <c r="F53" s="220"/>
      <c r="G53" s="220"/>
      <c r="H53" s="220"/>
      <c r="I53" s="220"/>
      <c r="J53" s="220"/>
      <c r="K53" s="220"/>
      <c r="L53" s="220"/>
      <c r="M53" s="220"/>
      <c r="N53" s="220"/>
      <c r="O53" s="220"/>
      <c r="P53" s="220"/>
      <c r="Q53" s="220"/>
      <c r="R53" s="220"/>
      <c r="S53" s="36"/>
      <c r="T53" s="36"/>
      <c r="U53" s="36"/>
      <c r="V53" s="36"/>
      <c r="W53" s="229"/>
      <c r="X53" s="201"/>
      <c r="Y53" s="230"/>
      <c r="Z53" s="34"/>
      <c r="AA53" s="34"/>
      <c r="AB53" s="34"/>
      <c r="AC53" s="34"/>
      <c r="AD53" s="34"/>
      <c r="AE53" s="34"/>
      <c r="AF53" s="34"/>
      <c r="AG53" s="34"/>
      <c r="AH53" s="229"/>
      <c r="AI53" s="201"/>
      <c r="AJ53" s="230"/>
      <c r="AK53" s="34"/>
      <c r="AL53" s="34"/>
      <c r="AM53" s="34"/>
      <c r="AN53" s="34"/>
      <c r="AO53" s="34"/>
      <c r="AP53" s="34"/>
      <c r="AQ53" s="34"/>
      <c r="AR53" s="34"/>
      <c r="AS53" s="34"/>
      <c r="AT53" s="34"/>
      <c r="AU53" s="34"/>
      <c r="AV53" s="82"/>
      <c r="AW53" s="82"/>
      <c r="AX53" s="29"/>
      <c r="AY53" s="30"/>
      <c r="AZ53" s="30"/>
      <c r="BA53" s="24"/>
      <c r="BB53" s="24"/>
      <c r="BC53" s="24"/>
      <c r="BD53" s="28"/>
      <c r="BE53" s="28"/>
      <c r="BF53" s="39"/>
    </row>
    <row r="54" spans="1:69" ht="12" customHeight="1">
      <c r="A54" s="36"/>
      <c r="B54" s="37"/>
      <c r="C54" s="37"/>
      <c r="D54" s="37"/>
      <c r="E54" s="37"/>
      <c r="F54" s="37"/>
      <c r="G54" s="37"/>
      <c r="H54" s="37"/>
      <c r="I54" s="37"/>
      <c r="J54" s="37"/>
      <c r="K54" s="37"/>
      <c r="L54" s="37"/>
      <c r="M54" s="37"/>
      <c r="N54" s="37"/>
      <c r="O54" s="37"/>
      <c r="P54" s="37"/>
      <c r="Q54" s="37"/>
      <c r="R54" s="37"/>
      <c r="S54" s="38"/>
      <c r="T54" s="38"/>
      <c r="U54" s="38"/>
      <c r="V54" s="38"/>
      <c r="W54" s="38"/>
      <c r="X54" s="38"/>
      <c r="Y54" s="3"/>
      <c r="Z54" s="8"/>
      <c r="AA54" s="9"/>
      <c r="AB54" s="10"/>
      <c r="AC54" s="10"/>
      <c r="AD54" s="10"/>
      <c r="AE54" s="10"/>
      <c r="AF54" s="10"/>
      <c r="AG54" s="10"/>
      <c r="AH54" s="10"/>
      <c r="AI54" s="10"/>
      <c r="AJ54" s="3"/>
      <c r="AK54" s="8"/>
      <c r="AL54" s="9"/>
      <c r="AM54" s="10"/>
      <c r="AN54" s="10"/>
      <c r="AO54" s="10"/>
      <c r="AP54" s="10"/>
      <c r="AQ54" s="10"/>
      <c r="AR54" s="10"/>
      <c r="AS54" s="10"/>
      <c r="AT54" s="10"/>
      <c r="AU54" s="34"/>
      <c r="AV54" s="34"/>
      <c r="AW54" s="39"/>
      <c r="AX54" s="40"/>
      <c r="AY54" s="40"/>
      <c r="AZ54" s="30"/>
      <c r="BA54" s="24"/>
      <c r="BB54" s="24"/>
      <c r="BC54" s="24"/>
      <c r="BD54" s="28"/>
      <c r="BE54" s="28"/>
      <c r="BF54" s="39"/>
    </row>
    <row r="55" spans="1:69" ht="12" customHeight="1">
      <c r="A55" s="36"/>
      <c r="B55" s="37"/>
      <c r="C55" s="37"/>
      <c r="D55" s="37"/>
      <c r="E55" s="37"/>
      <c r="F55" s="37"/>
      <c r="G55" s="37"/>
      <c r="H55" s="37"/>
      <c r="I55" s="37"/>
      <c r="J55" s="37"/>
      <c r="K55" s="37"/>
      <c r="L55" s="37"/>
      <c r="M55" s="37"/>
      <c r="N55" s="37"/>
      <c r="O55" s="37"/>
      <c r="P55" s="37"/>
      <c r="Q55" s="37"/>
      <c r="R55" s="37"/>
      <c r="S55" s="38"/>
      <c r="T55" s="38"/>
      <c r="U55" s="38"/>
      <c r="V55" s="38"/>
      <c r="W55" s="38"/>
      <c r="X55" s="38"/>
      <c r="Y55" s="3"/>
      <c r="Z55" s="8"/>
      <c r="AA55" s="9"/>
      <c r="AB55" s="10"/>
      <c r="AC55" s="10"/>
      <c r="AD55" s="10"/>
      <c r="AE55" s="10"/>
      <c r="AF55" s="10"/>
      <c r="AG55" s="10"/>
      <c r="AH55" s="10"/>
      <c r="AI55" s="10"/>
      <c r="AJ55" s="3"/>
      <c r="AK55" s="8"/>
      <c r="AL55" s="9"/>
      <c r="AM55" s="10"/>
      <c r="AN55" s="10"/>
      <c r="AO55" s="10"/>
      <c r="AP55" s="10"/>
      <c r="AQ55" s="10"/>
      <c r="AR55" s="10"/>
      <c r="AS55" s="10"/>
      <c r="AT55" s="10"/>
      <c r="AU55" s="34"/>
      <c r="AV55" s="34"/>
      <c r="AW55" s="39"/>
      <c r="AX55" s="40"/>
      <c r="AY55" s="40"/>
      <c r="AZ55" s="30"/>
      <c r="BA55" s="24"/>
      <c r="BB55" s="24"/>
      <c r="BC55" s="24"/>
      <c r="BD55" s="28"/>
      <c r="BE55" s="28"/>
      <c r="BF55" s="39"/>
    </row>
    <row r="56" spans="1:69" ht="12" customHeight="1">
      <c r="A56" s="36"/>
      <c r="B56" s="37"/>
      <c r="C56" s="37"/>
      <c r="D56" s="37"/>
      <c r="E56" s="37"/>
      <c r="F56" s="37"/>
      <c r="G56" s="37"/>
      <c r="H56" s="37"/>
      <c r="I56" s="37"/>
      <c r="J56" s="37"/>
      <c r="K56" s="37"/>
      <c r="L56" s="37"/>
      <c r="M56" s="37"/>
      <c r="N56" s="37"/>
      <c r="O56" s="37"/>
      <c r="P56" s="37"/>
      <c r="Q56" s="37"/>
      <c r="R56" s="37"/>
      <c r="S56" s="38"/>
      <c r="T56" s="38"/>
      <c r="U56" s="38"/>
      <c r="V56" s="38"/>
      <c r="W56" s="38"/>
      <c r="X56" s="38"/>
      <c r="Y56" s="3"/>
      <c r="Z56" s="8"/>
      <c r="AA56" s="9"/>
      <c r="AB56" s="10"/>
      <c r="AC56" s="10"/>
      <c r="AD56" s="10"/>
      <c r="AE56" s="10"/>
      <c r="AF56" s="10"/>
      <c r="AG56" s="10"/>
      <c r="AH56" s="10"/>
      <c r="AI56" s="10"/>
      <c r="AJ56" s="3"/>
      <c r="AK56" s="8"/>
      <c r="AL56" s="9"/>
      <c r="AM56" s="10"/>
      <c r="AN56" s="10"/>
      <c r="AO56" s="10"/>
      <c r="AP56" s="10"/>
      <c r="AQ56" s="10"/>
      <c r="AR56" s="10"/>
      <c r="AS56" s="10"/>
      <c r="AT56" s="10"/>
      <c r="AU56" s="34"/>
      <c r="AV56" s="34"/>
      <c r="AW56" s="39"/>
      <c r="AX56" s="40"/>
      <c r="AY56" s="40"/>
      <c r="AZ56" s="30"/>
      <c r="BA56" s="24"/>
      <c r="BB56" s="24"/>
      <c r="BC56" s="24"/>
      <c r="BD56" s="28"/>
      <c r="BE56" s="28"/>
      <c r="BF56" s="39"/>
    </row>
    <row r="57" spans="1:69" ht="12" customHeight="1">
      <c r="A57" s="36"/>
      <c r="B57" s="37"/>
      <c r="C57" s="37"/>
      <c r="D57" s="37"/>
      <c r="E57" s="37"/>
      <c r="F57" s="37"/>
      <c r="G57" s="37"/>
      <c r="H57" s="37"/>
      <c r="I57" s="37"/>
      <c r="J57" s="37"/>
      <c r="K57" s="37"/>
      <c r="L57" s="37"/>
      <c r="M57" s="37"/>
      <c r="N57" s="37"/>
      <c r="O57" s="37"/>
      <c r="P57" s="37"/>
      <c r="Q57" s="37"/>
      <c r="R57" s="37"/>
      <c r="S57" s="38"/>
      <c r="T57" s="38"/>
      <c r="U57" s="38"/>
      <c r="V57" s="38"/>
      <c r="W57" s="38"/>
      <c r="X57" s="38"/>
      <c r="Y57" s="3"/>
      <c r="Z57" s="8"/>
      <c r="AA57" s="9"/>
      <c r="AB57" s="10"/>
      <c r="AC57" s="10"/>
      <c r="AD57" s="10"/>
      <c r="AE57" s="10"/>
      <c r="AF57" s="10"/>
      <c r="AG57" s="10"/>
      <c r="AH57" s="10"/>
      <c r="AI57" s="10"/>
      <c r="AJ57" s="3"/>
      <c r="AK57" s="8"/>
      <c r="AL57" s="9"/>
      <c r="AM57" s="10"/>
      <c r="AN57" s="10"/>
      <c r="AO57" s="10"/>
      <c r="AP57" s="10"/>
      <c r="AQ57" s="10"/>
      <c r="AR57" s="10"/>
      <c r="AS57" s="10"/>
      <c r="AT57" s="10"/>
      <c r="AU57" s="39"/>
      <c r="AV57" s="34"/>
      <c r="AW57" s="39"/>
      <c r="AX57" s="40"/>
      <c r="AY57" s="40"/>
      <c r="AZ57" s="30"/>
      <c r="BA57" s="24"/>
      <c r="BB57" s="24"/>
      <c r="BC57" s="24"/>
      <c r="BD57" s="28"/>
      <c r="BE57" s="28"/>
      <c r="BF57" s="39"/>
    </row>
    <row r="58" spans="1:69" ht="12" customHeight="1">
      <c r="A58" s="36"/>
      <c r="B58" s="37"/>
      <c r="C58" s="37"/>
      <c r="D58" s="37"/>
      <c r="E58" s="37"/>
      <c r="F58" s="37"/>
      <c r="G58" s="37"/>
      <c r="H58" s="37"/>
      <c r="I58" s="37"/>
      <c r="J58" s="37"/>
      <c r="K58" s="37"/>
      <c r="L58" s="37"/>
      <c r="M58" s="37"/>
      <c r="N58" s="37"/>
      <c r="O58" s="37"/>
      <c r="P58" s="37"/>
      <c r="Q58" s="37"/>
      <c r="R58" s="37"/>
      <c r="S58" s="38"/>
      <c r="T58" s="38"/>
      <c r="U58" s="38"/>
      <c r="V58" s="38"/>
      <c r="W58" s="38"/>
      <c r="X58" s="38"/>
      <c r="Y58" s="3"/>
      <c r="Z58" s="8"/>
      <c r="AA58" s="9"/>
      <c r="AB58" s="10"/>
      <c r="AC58" s="10"/>
      <c r="AD58" s="10"/>
      <c r="AE58" s="10"/>
      <c r="AF58" s="10"/>
      <c r="AG58" s="10"/>
      <c r="AH58" s="10"/>
      <c r="AI58" s="10"/>
      <c r="AJ58" s="3"/>
      <c r="AK58" s="8"/>
      <c r="AL58" s="9"/>
      <c r="AM58" s="10"/>
      <c r="AN58" s="10"/>
      <c r="AO58" s="10"/>
      <c r="AP58" s="10"/>
      <c r="AQ58" s="10"/>
      <c r="AR58" s="10"/>
      <c r="AS58" s="10"/>
      <c r="AT58" s="10"/>
      <c r="AU58" s="34"/>
      <c r="AV58" s="34"/>
      <c r="AW58" s="39"/>
      <c r="AX58" s="40"/>
      <c r="AY58" s="40"/>
      <c r="AZ58" s="30"/>
      <c r="BA58" s="24"/>
      <c r="BB58" s="24"/>
      <c r="BC58" s="24"/>
      <c r="BD58" s="28"/>
      <c r="BE58" s="28"/>
      <c r="BF58" s="39"/>
    </row>
    <row r="59" spans="1:69" ht="12" customHeight="1">
      <c r="A59" s="36"/>
      <c r="B59" s="37"/>
      <c r="C59" s="37"/>
      <c r="D59" s="37"/>
      <c r="E59" s="37"/>
      <c r="F59" s="37"/>
      <c r="G59" s="37"/>
      <c r="H59" s="37"/>
      <c r="I59" s="37"/>
      <c r="J59" s="37"/>
      <c r="K59" s="37"/>
      <c r="L59" s="37"/>
      <c r="M59" s="37"/>
      <c r="N59" s="37"/>
      <c r="O59" s="37"/>
      <c r="P59" s="37"/>
      <c r="Q59" s="37"/>
      <c r="R59" s="37"/>
      <c r="S59" s="38"/>
      <c r="T59" s="38"/>
      <c r="U59" s="38"/>
      <c r="V59" s="38"/>
      <c r="W59" s="38"/>
      <c r="X59" s="38"/>
      <c r="Y59" s="3"/>
      <c r="Z59" s="8"/>
      <c r="AA59" s="9"/>
      <c r="AB59" s="10"/>
      <c r="AC59" s="10"/>
      <c r="AD59" s="10"/>
      <c r="AE59" s="10"/>
      <c r="AF59" s="10"/>
      <c r="AG59" s="10"/>
      <c r="AH59" s="10"/>
      <c r="AI59" s="10"/>
      <c r="AJ59" s="3"/>
      <c r="AK59" s="8"/>
      <c r="AL59" s="9"/>
      <c r="AM59" s="10"/>
      <c r="AN59" s="10"/>
      <c r="AO59" s="10"/>
      <c r="AP59" s="10"/>
      <c r="AQ59" s="10"/>
      <c r="AR59" s="10"/>
      <c r="AS59" s="10"/>
      <c r="AT59" s="10"/>
      <c r="AU59" s="34"/>
      <c r="AV59" s="34"/>
      <c r="AW59" s="39"/>
      <c r="AX59" s="40"/>
      <c r="AY59" s="40"/>
      <c r="AZ59" s="30"/>
      <c r="BA59" s="24"/>
      <c r="BB59" s="24"/>
      <c r="BC59" s="24"/>
      <c r="BD59" s="28"/>
      <c r="BE59" s="28"/>
      <c r="BF59" s="39"/>
    </row>
    <row r="60" spans="1:69" ht="12" customHeight="1">
      <c r="A60" s="36"/>
      <c r="B60" s="37"/>
      <c r="C60" s="37"/>
      <c r="D60" s="37"/>
      <c r="E60" s="37"/>
      <c r="F60" s="37"/>
      <c r="G60" s="37"/>
      <c r="H60" s="37"/>
      <c r="I60" s="37"/>
      <c r="J60" s="37"/>
      <c r="K60" s="37"/>
      <c r="L60" s="37"/>
      <c r="M60" s="37"/>
      <c r="N60" s="37"/>
      <c r="O60" s="37"/>
      <c r="P60" s="37"/>
      <c r="Q60" s="37"/>
      <c r="R60" s="37"/>
      <c r="S60" s="38"/>
      <c r="T60" s="38"/>
      <c r="U60" s="38"/>
      <c r="V60" s="38"/>
      <c r="W60" s="38"/>
      <c r="X60" s="38"/>
      <c r="Y60" s="3"/>
      <c r="Z60" s="8"/>
      <c r="AA60" s="9"/>
      <c r="AB60" s="10"/>
      <c r="AC60" s="10"/>
      <c r="AD60" s="10"/>
      <c r="AE60" s="10"/>
      <c r="AF60" s="10"/>
      <c r="AG60" s="10"/>
      <c r="AH60" s="10"/>
      <c r="AI60" s="10"/>
      <c r="AJ60" s="3"/>
      <c r="AK60" s="8"/>
      <c r="AL60" s="9"/>
      <c r="AM60" s="10"/>
      <c r="AN60" s="10"/>
      <c r="AO60" s="10"/>
      <c r="AP60" s="10"/>
      <c r="AQ60" s="10"/>
      <c r="AR60" s="10"/>
      <c r="AS60" s="10"/>
      <c r="AT60" s="10"/>
      <c r="AU60" s="34"/>
      <c r="AV60" s="34"/>
      <c r="AW60" s="39"/>
      <c r="AX60" s="40"/>
      <c r="AY60" s="40"/>
      <c r="AZ60" s="30"/>
      <c r="BA60" s="24"/>
      <c r="BB60" s="24"/>
      <c r="BC60" s="24"/>
      <c r="BD60" s="28"/>
      <c r="BE60" s="28"/>
      <c r="BF60" s="39"/>
    </row>
    <row r="61" spans="1:69" ht="12" customHeight="1">
      <c r="A61" s="36"/>
      <c r="B61" s="37"/>
      <c r="C61" s="37"/>
      <c r="D61" s="37"/>
      <c r="E61" s="37"/>
      <c r="F61" s="37"/>
      <c r="G61" s="37"/>
      <c r="H61" s="37"/>
      <c r="I61" s="37"/>
      <c r="J61" s="37"/>
      <c r="K61" s="37"/>
      <c r="L61" s="37"/>
      <c r="M61" s="37"/>
      <c r="N61" s="37"/>
      <c r="O61" s="37"/>
      <c r="P61" s="37"/>
      <c r="Q61" s="37"/>
      <c r="R61" s="37"/>
      <c r="S61" s="38"/>
      <c r="T61" s="38"/>
      <c r="U61" s="38"/>
      <c r="V61" s="38"/>
      <c r="W61" s="38"/>
      <c r="X61" s="38"/>
      <c r="Y61" s="3"/>
      <c r="Z61" s="8"/>
      <c r="AA61" s="9"/>
      <c r="AB61" s="10"/>
      <c r="AC61" s="10"/>
      <c r="AD61" s="10"/>
      <c r="AE61" s="10"/>
      <c r="AF61" s="10"/>
      <c r="AG61" s="10"/>
      <c r="AH61" s="10"/>
      <c r="AI61" s="10"/>
      <c r="AJ61" s="3"/>
      <c r="AK61" s="8"/>
      <c r="AL61" s="9"/>
      <c r="AM61" s="10"/>
      <c r="AN61" s="10"/>
      <c r="AO61" s="10"/>
      <c r="AP61" s="10"/>
      <c r="AQ61" s="10"/>
      <c r="AR61" s="10"/>
      <c r="AS61" s="10"/>
      <c r="AT61" s="10"/>
      <c r="AU61" s="34"/>
      <c r="AV61" s="34"/>
      <c r="AW61" s="39"/>
      <c r="AX61" s="40"/>
      <c r="AY61" s="40"/>
      <c r="AZ61" s="30"/>
      <c r="BA61" s="24"/>
      <c r="BB61" s="24"/>
      <c r="BC61" s="24"/>
      <c r="BD61" s="28"/>
      <c r="BE61" s="28"/>
      <c r="BF61" s="39"/>
    </row>
    <row r="62" spans="1:69" ht="12" customHeight="1">
      <c r="A62" s="36"/>
      <c r="B62" s="37"/>
      <c r="C62" s="37"/>
      <c r="D62" s="37"/>
      <c r="E62" s="37"/>
      <c r="F62" s="37"/>
      <c r="G62" s="37"/>
      <c r="H62" s="37"/>
      <c r="I62" s="37"/>
      <c r="J62" s="37"/>
      <c r="K62" s="37"/>
      <c r="L62" s="37"/>
      <c r="M62" s="37"/>
      <c r="N62" s="37"/>
      <c r="O62" s="37"/>
      <c r="P62" s="37"/>
      <c r="Q62" s="37"/>
      <c r="R62" s="37"/>
      <c r="S62" s="38"/>
      <c r="T62" s="38"/>
      <c r="U62" s="38"/>
      <c r="V62" s="38"/>
      <c r="W62" s="38"/>
      <c r="X62" s="38"/>
      <c r="Y62" s="3"/>
      <c r="Z62" s="8"/>
      <c r="AA62" s="9"/>
      <c r="AB62" s="10"/>
      <c r="AC62" s="10"/>
      <c r="AD62" s="10"/>
      <c r="AE62" s="10"/>
      <c r="AF62" s="10"/>
      <c r="AG62" s="10"/>
      <c r="AH62" s="10"/>
      <c r="AI62" s="10"/>
      <c r="AJ62" s="3"/>
      <c r="AK62" s="8"/>
      <c r="AL62" s="9"/>
      <c r="AM62" s="10"/>
      <c r="AN62" s="10"/>
      <c r="AO62" s="10"/>
      <c r="AP62" s="10"/>
      <c r="AQ62" s="10"/>
      <c r="AR62" s="10"/>
      <c r="AS62" s="10"/>
      <c r="AT62" s="10"/>
      <c r="AU62" s="34"/>
      <c r="AV62" s="34"/>
      <c r="AW62" s="39"/>
      <c r="AX62" s="40"/>
      <c r="AY62" s="40"/>
      <c r="AZ62" s="30"/>
      <c r="BA62" s="24"/>
      <c r="BB62" s="24"/>
      <c r="BC62" s="24"/>
      <c r="BD62" s="28"/>
      <c r="BE62" s="28"/>
      <c r="BF62" s="39"/>
    </row>
    <row r="63" spans="1:69" ht="12" customHeight="1">
      <c r="A63" s="36"/>
      <c r="B63" s="37"/>
      <c r="C63" s="37"/>
      <c r="D63" s="37"/>
      <c r="E63" s="37"/>
      <c r="F63" s="37"/>
      <c r="G63" s="37"/>
      <c r="H63" s="37"/>
      <c r="I63" s="37"/>
      <c r="J63" s="37"/>
      <c r="K63" s="37"/>
      <c r="L63" s="37"/>
      <c r="M63" s="37"/>
      <c r="N63" s="37"/>
      <c r="O63" s="37"/>
      <c r="P63" s="37"/>
      <c r="Q63" s="37"/>
      <c r="R63" s="37"/>
      <c r="S63" s="38"/>
      <c r="T63" s="38"/>
      <c r="U63" s="38"/>
      <c r="V63" s="38"/>
      <c r="W63" s="38"/>
      <c r="X63" s="38"/>
      <c r="Y63" s="3"/>
      <c r="Z63" s="8"/>
      <c r="AA63" s="9"/>
      <c r="AB63" s="10"/>
      <c r="AC63" s="10"/>
      <c r="AD63" s="10"/>
      <c r="AE63" s="10"/>
      <c r="AF63" s="10"/>
      <c r="AG63" s="10"/>
      <c r="AH63" s="10"/>
      <c r="AI63" s="10"/>
      <c r="AJ63" s="3"/>
      <c r="AK63" s="8"/>
      <c r="AL63" s="9"/>
      <c r="AM63" s="10"/>
      <c r="AN63" s="10"/>
      <c r="AO63" s="10"/>
      <c r="AP63" s="10"/>
      <c r="AQ63" s="10"/>
      <c r="AR63" s="10"/>
      <c r="AS63" s="10"/>
      <c r="AT63" s="10"/>
      <c r="AU63" s="34"/>
      <c r="AV63" s="34"/>
      <c r="AW63" s="39"/>
      <c r="AX63" s="40"/>
      <c r="AY63" s="40"/>
      <c r="AZ63" s="30"/>
      <c r="BA63" s="24"/>
      <c r="BB63" s="24"/>
      <c r="BC63" s="24"/>
      <c r="BD63" s="28"/>
      <c r="BE63" s="28"/>
      <c r="BF63" s="39"/>
    </row>
    <row r="64" spans="1:69" ht="12" customHeight="1">
      <c r="A64" s="36"/>
      <c r="B64" s="37"/>
      <c r="C64" s="37"/>
      <c r="D64" s="37"/>
      <c r="E64" s="37"/>
      <c r="F64" s="37"/>
      <c r="G64" s="37"/>
      <c r="H64" s="37"/>
      <c r="I64" s="37"/>
      <c r="J64" s="37"/>
      <c r="K64" s="37"/>
      <c r="L64" s="37"/>
      <c r="M64" s="37"/>
      <c r="N64" s="37"/>
      <c r="O64" s="37"/>
      <c r="P64" s="37"/>
      <c r="Q64" s="37"/>
      <c r="R64" s="37"/>
      <c r="S64" s="38"/>
      <c r="T64" s="38"/>
      <c r="U64" s="38"/>
      <c r="V64" s="38"/>
      <c r="W64" s="38"/>
      <c r="X64" s="38"/>
      <c r="Y64" s="3"/>
      <c r="Z64" s="8"/>
      <c r="AA64" s="9"/>
      <c r="AB64" s="10"/>
      <c r="AC64" s="10"/>
      <c r="AD64" s="10"/>
      <c r="AE64" s="10"/>
      <c r="AF64" s="10"/>
      <c r="AG64" s="10"/>
      <c r="AH64" s="10"/>
      <c r="AI64" s="10"/>
      <c r="AJ64" s="3"/>
      <c r="AK64" s="8"/>
      <c r="AL64" s="9"/>
      <c r="AM64" s="10"/>
      <c r="AN64" s="10"/>
      <c r="AO64" s="10"/>
      <c r="AP64" s="10"/>
      <c r="AQ64" s="10"/>
      <c r="AR64" s="10"/>
      <c r="AS64" s="10"/>
      <c r="AT64" s="10"/>
      <c r="AU64" s="34"/>
      <c r="AV64" s="34"/>
      <c r="AW64" s="39"/>
      <c r="AX64" s="40"/>
      <c r="AY64" s="40"/>
      <c r="AZ64" s="30"/>
      <c r="BA64" s="24"/>
      <c r="BB64" s="24"/>
      <c r="BC64" s="24"/>
      <c r="BD64" s="28"/>
      <c r="BE64" s="28"/>
      <c r="BF64" s="39"/>
    </row>
    <row r="65" spans="1:58" ht="12" customHeight="1">
      <c r="A65" s="36"/>
      <c r="B65" s="37"/>
      <c r="C65" s="37"/>
      <c r="D65" s="37"/>
      <c r="E65" s="37"/>
      <c r="F65" s="37"/>
      <c r="G65" s="37"/>
      <c r="H65" s="37"/>
      <c r="I65" s="37"/>
      <c r="J65" s="37"/>
      <c r="K65" s="37"/>
      <c r="L65" s="37"/>
      <c r="M65" s="37"/>
      <c r="N65" s="37"/>
      <c r="O65" s="37"/>
      <c r="P65" s="37"/>
      <c r="Q65" s="37"/>
      <c r="R65" s="37"/>
      <c r="S65" s="38"/>
      <c r="T65" s="38"/>
      <c r="U65" s="38"/>
      <c r="V65" s="38"/>
      <c r="W65" s="38"/>
      <c r="X65" s="38"/>
      <c r="Y65" s="3"/>
      <c r="Z65" s="8"/>
      <c r="AA65" s="9"/>
      <c r="AB65" s="10"/>
      <c r="AC65" s="10"/>
      <c r="AD65" s="10"/>
      <c r="AE65" s="10"/>
      <c r="AF65" s="10"/>
      <c r="AG65" s="10"/>
      <c r="AH65" s="10"/>
      <c r="AI65" s="10"/>
      <c r="AJ65" s="3"/>
      <c r="AK65" s="8"/>
      <c r="AL65" s="9"/>
      <c r="AM65" s="10"/>
      <c r="AN65" s="10"/>
      <c r="AO65" s="10"/>
      <c r="AP65" s="10"/>
      <c r="AQ65" s="10"/>
      <c r="AR65" s="10"/>
      <c r="AS65" s="10"/>
      <c r="AT65" s="10"/>
      <c r="AU65" s="34"/>
      <c r="AV65" s="34"/>
      <c r="AW65" s="39"/>
      <c r="AX65" s="40"/>
      <c r="AY65" s="40"/>
      <c r="AZ65" s="30"/>
      <c r="BA65" s="24"/>
      <c r="BB65" s="24"/>
      <c r="BC65" s="24"/>
      <c r="BD65" s="28"/>
      <c r="BE65" s="28"/>
      <c r="BF65" s="39"/>
    </row>
    <row r="66" spans="1:58" ht="12" customHeight="1">
      <c r="A66" s="36"/>
      <c r="B66" s="37"/>
      <c r="C66" s="37"/>
      <c r="D66" s="37"/>
      <c r="E66" s="37"/>
      <c r="F66" s="37"/>
      <c r="G66" s="37"/>
      <c r="H66" s="37"/>
      <c r="I66" s="37"/>
      <c r="J66" s="37"/>
      <c r="K66" s="37"/>
      <c r="L66" s="37"/>
      <c r="M66" s="37"/>
      <c r="N66" s="37"/>
      <c r="O66" s="37"/>
      <c r="P66" s="37"/>
      <c r="Q66" s="37"/>
      <c r="R66" s="37"/>
      <c r="S66" s="38"/>
      <c r="T66" s="38"/>
      <c r="U66" s="38"/>
      <c r="V66" s="38"/>
      <c r="W66" s="38"/>
      <c r="X66" s="38"/>
      <c r="Y66" s="3"/>
      <c r="Z66" s="8"/>
      <c r="AA66" s="9"/>
      <c r="AB66" s="10"/>
      <c r="AC66" s="10"/>
      <c r="AD66" s="10"/>
      <c r="AE66" s="10"/>
      <c r="AF66" s="10"/>
      <c r="AG66" s="10"/>
      <c r="AH66" s="10"/>
      <c r="AI66" s="10"/>
      <c r="AJ66" s="3"/>
      <c r="AK66" s="8"/>
      <c r="AL66" s="9"/>
      <c r="AM66" s="10"/>
      <c r="AN66" s="10"/>
      <c r="AO66" s="10"/>
      <c r="AP66" s="10"/>
      <c r="AQ66" s="10"/>
      <c r="AR66" s="10"/>
      <c r="AS66" s="10"/>
      <c r="AT66" s="10"/>
      <c r="AU66" s="34"/>
      <c r="AV66" s="34"/>
      <c r="AW66" s="39"/>
      <c r="AX66" s="40"/>
      <c r="AY66" s="40"/>
      <c r="AZ66" s="30"/>
      <c r="BA66" s="24"/>
      <c r="BB66" s="24"/>
      <c r="BC66" s="24"/>
      <c r="BD66" s="28"/>
      <c r="BE66" s="28"/>
      <c r="BF66" s="39"/>
    </row>
    <row r="67" spans="1:58" ht="12" customHeight="1">
      <c r="A67" s="36"/>
      <c r="B67" s="37"/>
      <c r="C67" s="37"/>
      <c r="D67" s="37"/>
      <c r="E67" s="37"/>
      <c r="F67" s="37"/>
      <c r="G67" s="37"/>
      <c r="H67" s="37"/>
      <c r="I67" s="37"/>
      <c r="J67" s="37"/>
      <c r="K67" s="37"/>
      <c r="L67" s="37"/>
      <c r="M67" s="37"/>
      <c r="N67" s="37"/>
      <c r="O67" s="37"/>
      <c r="P67" s="37"/>
      <c r="Q67" s="37"/>
      <c r="R67" s="37"/>
      <c r="S67" s="38"/>
      <c r="T67" s="38"/>
      <c r="U67" s="38"/>
      <c r="V67" s="38"/>
      <c r="W67" s="38"/>
      <c r="X67" s="38"/>
      <c r="Y67" s="3"/>
      <c r="Z67" s="8"/>
      <c r="AA67" s="9"/>
      <c r="AB67" s="10"/>
      <c r="AC67" s="10"/>
      <c r="AD67" s="10"/>
      <c r="AE67" s="10"/>
      <c r="AF67" s="10"/>
      <c r="AG67" s="10"/>
      <c r="AH67" s="10"/>
      <c r="AI67" s="10"/>
      <c r="AJ67" s="3"/>
      <c r="AK67" s="8"/>
      <c r="AL67" s="9"/>
      <c r="AM67" s="10"/>
      <c r="AN67" s="10"/>
      <c r="AO67" s="10"/>
      <c r="AP67" s="10"/>
      <c r="AQ67" s="10"/>
      <c r="AR67" s="10"/>
      <c r="AS67" s="10"/>
      <c r="AT67" s="10"/>
      <c r="AU67" s="34"/>
      <c r="AV67" s="34"/>
      <c r="AW67" s="39"/>
      <c r="AX67" s="40"/>
      <c r="AY67" s="40"/>
      <c r="AZ67" s="30"/>
      <c r="BA67" s="24"/>
      <c r="BB67" s="24"/>
      <c r="BC67" s="24"/>
      <c r="BD67" s="28"/>
      <c r="BE67" s="28"/>
      <c r="BF67" s="39"/>
    </row>
    <row r="68" spans="1:58" ht="12" customHeight="1">
      <c r="A68" s="36"/>
      <c r="B68" s="37"/>
      <c r="C68" s="37"/>
      <c r="D68" s="37"/>
      <c r="E68" s="37"/>
      <c r="F68" s="37"/>
      <c r="G68" s="37"/>
      <c r="H68" s="37"/>
      <c r="I68" s="37"/>
      <c r="J68" s="37"/>
      <c r="K68" s="37"/>
      <c r="L68" s="37"/>
      <c r="M68" s="37"/>
      <c r="N68" s="37"/>
      <c r="O68" s="37"/>
      <c r="P68" s="37"/>
      <c r="Q68" s="37"/>
      <c r="R68" s="37"/>
      <c r="S68" s="38"/>
      <c r="T68" s="38"/>
      <c r="U68" s="38"/>
      <c r="V68" s="38"/>
      <c r="W68" s="38"/>
      <c r="X68" s="38"/>
      <c r="Y68" s="3"/>
      <c r="Z68" s="8"/>
      <c r="AA68" s="9"/>
      <c r="AB68" s="10"/>
      <c r="AC68" s="10"/>
      <c r="AD68" s="10"/>
      <c r="AE68" s="10"/>
      <c r="AF68" s="10"/>
      <c r="AG68" s="10"/>
      <c r="AH68" s="10"/>
      <c r="AI68" s="10"/>
      <c r="AJ68" s="3"/>
      <c r="AK68" s="8"/>
      <c r="AL68" s="9"/>
      <c r="AM68" s="10"/>
      <c r="AN68" s="10"/>
      <c r="AO68" s="10"/>
      <c r="AP68" s="10"/>
      <c r="AQ68" s="10"/>
      <c r="AR68" s="10"/>
      <c r="AS68" s="10"/>
      <c r="AT68" s="10"/>
      <c r="AU68" s="34"/>
      <c r="AV68" s="34"/>
      <c r="AW68" s="39"/>
      <c r="AX68" s="40"/>
      <c r="AY68" s="40"/>
      <c r="AZ68" s="30"/>
      <c r="BA68" s="24"/>
      <c r="BB68" s="24"/>
      <c r="BC68" s="24"/>
      <c r="BD68" s="28"/>
      <c r="BE68" s="28"/>
      <c r="BF68" s="39"/>
    </row>
    <row r="69" spans="1:58" ht="12" customHeight="1">
      <c r="A69" s="36"/>
      <c r="B69" s="37"/>
      <c r="C69" s="37"/>
      <c r="D69" s="37"/>
      <c r="E69" s="37"/>
      <c r="F69" s="37"/>
      <c r="G69" s="37"/>
      <c r="H69" s="37"/>
      <c r="I69" s="37"/>
      <c r="J69" s="37"/>
      <c r="K69" s="37"/>
      <c r="L69" s="37"/>
      <c r="M69" s="37"/>
      <c r="N69" s="37"/>
      <c r="O69" s="37"/>
      <c r="P69" s="37"/>
      <c r="Q69" s="37"/>
      <c r="R69" s="37"/>
      <c r="S69" s="38"/>
      <c r="T69" s="38"/>
      <c r="U69" s="38"/>
      <c r="V69" s="38"/>
      <c r="W69" s="38"/>
      <c r="X69" s="38"/>
      <c r="Y69" s="3"/>
      <c r="Z69" s="8"/>
      <c r="AA69" s="9"/>
      <c r="AB69" s="10"/>
      <c r="AC69" s="10"/>
      <c r="AD69" s="10"/>
      <c r="AE69" s="10"/>
      <c r="AF69" s="10"/>
      <c r="AG69" s="10"/>
      <c r="AH69" s="10"/>
      <c r="AI69" s="10"/>
      <c r="AJ69" s="3"/>
      <c r="AK69" s="8"/>
      <c r="AL69" s="9"/>
      <c r="AM69" s="10"/>
      <c r="AN69" s="10"/>
      <c r="AO69" s="10"/>
      <c r="AP69" s="10"/>
      <c r="AQ69" s="10"/>
      <c r="AR69" s="10"/>
      <c r="AS69" s="10"/>
      <c r="AT69" s="10"/>
      <c r="AU69" s="34"/>
      <c r="AV69" s="34"/>
      <c r="AW69" s="39"/>
      <c r="AX69" s="40"/>
      <c r="AY69" s="40"/>
      <c r="AZ69" s="30"/>
      <c r="BA69" s="24"/>
      <c r="BB69" s="24"/>
      <c r="BC69" s="24"/>
      <c r="BD69" s="28"/>
      <c r="BE69" s="28"/>
      <c r="BF69" s="39"/>
    </row>
    <row r="70" spans="1:58" ht="12" customHeight="1">
      <c r="A70" s="36"/>
      <c r="B70" s="37"/>
      <c r="C70" s="37"/>
      <c r="D70" s="37"/>
      <c r="E70" s="37"/>
      <c r="F70" s="37"/>
      <c r="G70" s="37"/>
      <c r="H70" s="37"/>
      <c r="I70" s="37"/>
      <c r="J70" s="37"/>
      <c r="K70" s="37"/>
      <c r="L70" s="37"/>
      <c r="M70" s="37"/>
      <c r="N70" s="37"/>
      <c r="O70" s="37"/>
      <c r="P70" s="37"/>
      <c r="Q70" s="37"/>
      <c r="R70" s="37"/>
      <c r="S70" s="38"/>
      <c r="T70" s="38"/>
      <c r="U70" s="38"/>
      <c r="V70" s="38"/>
      <c r="W70" s="38"/>
      <c r="X70" s="38"/>
      <c r="Y70" s="3"/>
      <c r="Z70" s="8"/>
      <c r="AA70" s="9"/>
      <c r="AB70" s="10"/>
      <c r="AC70" s="10"/>
      <c r="AD70" s="10"/>
      <c r="AE70" s="10"/>
      <c r="AF70" s="10"/>
      <c r="AG70" s="10"/>
      <c r="AH70" s="10"/>
      <c r="AI70" s="10"/>
      <c r="AJ70" s="3"/>
      <c r="AK70" s="8"/>
      <c r="AL70" s="9"/>
      <c r="AM70" s="10"/>
      <c r="AN70" s="10"/>
      <c r="AO70" s="10"/>
      <c r="AP70" s="10"/>
      <c r="AQ70" s="10"/>
      <c r="AR70" s="10"/>
      <c r="AS70" s="10"/>
      <c r="AT70" s="10"/>
      <c r="AU70" s="34"/>
      <c r="AV70" s="34"/>
      <c r="AW70" s="39"/>
      <c r="AX70" s="40"/>
      <c r="AY70" s="40"/>
      <c r="AZ70" s="30"/>
      <c r="BA70" s="24"/>
      <c r="BB70" s="24"/>
      <c r="BC70" s="24"/>
      <c r="BD70" s="28"/>
      <c r="BE70" s="28"/>
      <c r="BF70" s="39"/>
    </row>
    <row r="71" spans="1:58" ht="12" customHeight="1">
      <c r="A71" s="36"/>
      <c r="B71" s="37"/>
      <c r="C71" s="37"/>
      <c r="D71" s="37"/>
      <c r="E71" s="37"/>
      <c r="F71" s="37"/>
      <c r="G71" s="37"/>
      <c r="H71" s="37"/>
      <c r="I71" s="37"/>
      <c r="J71" s="37"/>
      <c r="K71" s="37"/>
      <c r="L71" s="37"/>
      <c r="M71" s="37"/>
      <c r="N71" s="37"/>
      <c r="O71" s="37"/>
      <c r="P71" s="37"/>
      <c r="Q71" s="37"/>
      <c r="R71" s="37"/>
      <c r="S71" s="38"/>
      <c r="T71" s="38"/>
      <c r="U71" s="38"/>
      <c r="V71" s="38"/>
      <c r="W71" s="38"/>
      <c r="X71" s="38"/>
      <c r="Y71" s="3"/>
      <c r="Z71" s="8"/>
      <c r="AA71" s="9"/>
      <c r="AB71" s="10"/>
      <c r="AC71" s="10"/>
      <c r="AD71" s="10"/>
      <c r="AE71" s="10"/>
      <c r="AF71" s="10"/>
      <c r="AG71" s="10"/>
      <c r="AH71" s="10"/>
      <c r="AI71" s="10"/>
      <c r="AJ71" s="3"/>
      <c r="AK71" s="8"/>
      <c r="AL71" s="9"/>
      <c r="AM71" s="10"/>
      <c r="AN71" s="10"/>
      <c r="AO71" s="10"/>
      <c r="AP71" s="10"/>
      <c r="AQ71" s="10"/>
      <c r="AR71" s="10"/>
      <c r="AS71" s="10"/>
      <c r="AT71" s="10"/>
      <c r="AU71" s="34"/>
      <c r="AV71" s="34"/>
      <c r="AW71" s="39"/>
      <c r="AX71" s="40"/>
      <c r="AY71" s="40"/>
      <c r="AZ71" s="30"/>
      <c r="BA71" s="24"/>
      <c r="BB71" s="24"/>
      <c r="BC71" s="24"/>
      <c r="BD71" s="28"/>
      <c r="BE71" s="28"/>
      <c r="BF71" s="39"/>
    </row>
    <row r="72" spans="1:58" ht="12" customHeight="1">
      <c r="A72" s="36"/>
      <c r="B72" s="37"/>
      <c r="C72" s="37"/>
      <c r="D72" s="37"/>
      <c r="E72" s="37"/>
      <c r="F72" s="37"/>
      <c r="G72" s="37"/>
      <c r="H72" s="37"/>
      <c r="I72" s="37"/>
      <c r="J72" s="37"/>
      <c r="K72" s="37"/>
      <c r="L72" s="37"/>
      <c r="M72" s="37"/>
      <c r="N72" s="37"/>
      <c r="O72" s="37"/>
      <c r="P72" s="37"/>
      <c r="Q72" s="37"/>
      <c r="R72" s="37"/>
      <c r="S72" s="38"/>
      <c r="T72" s="38"/>
      <c r="U72" s="38"/>
      <c r="V72" s="38"/>
      <c r="W72" s="38"/>
      <c r="X72" s="38"/>
      <c r="Y72" s="3"/>
      <c r="Z72" s="8"/>
      <c r="AA72" s="9"/>
      <c r="AB72" s="10"/>
      <c r="AC72" s="10"/>
      <c r="AD72" s="10"/>
      <c r="AE72" s="10"/>
      <c r="AF72" s="10"/>
      <c r="AG72" s="10"/>
      <c r="AH72" s="10"/>
      <c r="AI72" s="10"/>
      <c r="AJ72" s="3"/>
      <c r="AK72" s="8"/>
      <c r="AL72" s="9"/>
      <c r="AM72" s="10"/>
      <c r="AN72" s="10"/>
      <c r="AO72" s="10"/>
      <c r="AP72" s="10"/>
      <c r="AQ72" s="10"/>
      <c r="AR72" s="10"/>
      <c r="AS72" s="10"/>
      <c r="AT72" s="10"/>
      <c r="AU72" s="34"/>
      <c r="AV72" s="34"/>
      <c r="AW72" s="39"/>
      <c r="AX72" s="40"/>
      <c r="AY72" s="40"/>
      <c r="AZ72" s="30"/>
      <c r="BA72" s="24"/>
      <c r="BB72" s="24"/>
      <c r="BC72" s="24"/>
      <c r="BD72" s="28"/>
      <c r="BE72" s="28"/>
      <c r="BF72" s="39"/>
    </row>
    <row r="73" spans="1:58" ht="12" customHeight="1">
      <c r="A73" s="36"/>
      <c r="B73" s="37"/>
      <c r="C73" s="37"/>
      <c r="D73" s="37"/>
      <c r="E73" s="37"/>
      <c r="F73" s="37"/>
      <c r="G73" s="37"/>
      <c r="H73" s="37"/>
      <c r="I73" s="37"/>
      <c r="J73" s="37"/>
      <c r="K73" s="37"/>
      <c r="L73" s="37"/>
      <c r="M73" s="37"/>
      <c r="N73" s="37"/>
      <c r="O73" s="37"/>
      <c r="P73" s="37"/>
      <c r="Q73" s="37"/>
      <c r="R73" s="37"/>
      <c r="S73" s="38"/>
      <c r="T73" s="38"/>
      <c r="U73" s="38"/>
      <c r="V73" s="38"/>
      <c r="W73" s="38"/>
      <c r="X73" s="38"/>
      <c r="Y73" s="3"/>
      <c r="Z73" s="8"/>
      <c r="AA73" s="9"/>
      <c r="AB73" s="10"/>
      <c r="AC73" s="10"/>
      <c r="AD73" s="10"/>
      <c r="AE73" s="10"/>
      <c r="AF73" s="10"/>
      <c r="AG73" s="10"/>
      <c r="AH73" s="10"/>
      <c r="AI73" s="10"/>
      <c r="AJ73" s="3"/>
      <c r="AK73" s="8"/>
      <c r="AL73" s="9"/>
      <c r="AM73" s="10"/>
      <c r="AN73" s="10"/>
      <c r="AO73" s="10"/>
      <c r="AP73" s="10"/>
      <c r="AQ73" s="10"/>
      <c r="AR73" s="10"/>
      <c r="AS73" s="10"/>
      <c r="AT73" s="10"/>
      <c r="AU73" s="34"/>
      <c r="AV73" s="34"/>
      <c r="AW73" s="39"/>
      <c r="AX73" s="40"/>
      <c r="AY73" s="40"/>
      <c r="AZ73" s="30"/>
      <c r="BA73" s="24"/>
      <c r="BB73" s="24"/>
      <c r="BC73" s="24"/>
      <c r="BD73" s="28"/>
      <c r="BE73" s="28"/>
      <c r="BF73" s="39"/>
    </row>
    <row r="74" spans="1:58" ht="12" customHeight="1">
      <c r="A74" s="36"/>
      <c r="B74" s="37"/>
      <c r="C74" s="37"/>
      <c r="D74" s="37"/>
      <c r="E74" s="37"/>
      <c r="F74" s="37"/>
      <c r="G74" s="37"/>
      <c r="H74" s="37"/>
      <c r="I74" s="37"/>
      <c r="J74" s="37"/>
      <c r="K74" s="37"/>
      <c r="L74" s="37"/>
      <c r="M74" s="37"/>
      <c r="N74" s="37"/>
      <c r="O74" s="37"/>
      <c r="P74" s="37"/>
      <c r="Q74" s="37"/>
      <c r="R74" s="37"/>
      <c r="S74" s="38"/>
      <c r="T74" s="38"/>
      <c r="U74" s="38"/>
      <c r="V74" s="38"/>
      <c r="W74" s="38"/>
      <c r="X74" s="38"/>
      <c r="Y74" s="3"/>
      <c r="Z74" s="8"/>
      <c r="AA74" s="9"/>
      <c r="AB74" s="10"/>
      <c r="AC74" s="10"/>
      <c r="AD74" s="10"/>
      <c r="AE74" s="10"/>
      <c r="AF74" s="10"/>
      <c r="AG74" s="10"/>
      <c r="AH74" s="10"/>
      <c r="AI74" s="10"/>
      <c r="AJ74" s="3"/>
      <c r="AK74" s="8"/>
      <c r="AL74" s="9"/>
      <c r="AM74" s="10"/>
      <c r="AN74" s="10"/>
      <c r="AO74" s="10"/>
      <c r="AP74" s="10"/>
      <c r="AQ74" s="10"/>
      <c r="AR74" s="10"/>
      <c r="AS74" s="10"/>
      <c r="AT74" s="10"/>
      <c r="AU74" s="34"/>
      <c r="AV74" s="34"/>
      <c r="AW74" s="39"/>
      <c r="AX74" s="40"/>
      <c r="AY74" s="40"/>
      <c r="AZ74" s="30"/>
      <c r="BA74" s="24"/>
      <c r="BB74" s="24"/>
      <c r="BC74" s="24"/>
      <c r="BD74" s="28"/>
      <c r="BE74" s="28"/>
      <c r="BF74" s="39"/>
    </row>
    <row r="75" spans="1:58" ht="12" customHeight="1">
      <c r="A75" s="36"/>
      <c r="B75" s="37"/>
      <c r="C75" s="37"/>
      <c r="D75" s="37"/>
      <c r="E75" s="37"/>
      <c r="F75" s="37"/>
      <c r="G75" s="37"/>
      <c r="H75" s="37"/>
      <c r="I75" s="37"/>
      <c r="J75" s="37"/>
      <c r="K75" s="37"/>
      <c r="L75" s="37"/>
      <c r="M75" s="37"/>
      <c r="N75" s="37"/>
      <c r="O75" s="37"/>
      <c r="P75" s="37"/>
      <c r="Q75" s="37"/>
      <c r="R75" s="37"/>
      <c r="S75" s="38"/>
      <c r="T75" s="38"/>
      <c r="U75" s="38"/>
      <c r="V75" s="38"/>
      <c r="W75" s="38"/>
      <c r="X75" s="38"/>
      <c r="Y75" s="3"/>
      <c r="Z75" s="8"/>
      <c r="AA75" s="9"/>
      <c r="AB75" s="10"/>
      <c r="AC75" s="10"/>
      <c r="AD75" s="10"/>
      <c r="AE75" s="10"/>
      <c r="AF75" s="10"/>
      <c r="AG75" s="10"/>
      <c r="AH75" s="10"/>
      <c r="AI75" s="10"/>
      <c r="AJ75" s="3"/>
      <c r="AK75" s="8"/>
      <c r="AL75" s="9"/>
      <c r="AM75" s="10"/>
      <c r="AN75" s="10"/>
      <c r="AO75" s="10"/>
      <c r="AP75" s="10"/>
      <c r="AQ75" s="10"/>
      <c r="AR75" s="10"/>
      <c r="AS75" s="10"/>
      <c r="AT75" s="10"/>
      <c r="AU75" s="34"/>
      <c r="AV75" s="34"/>
      <c r="AW75" s="39"/>
      <c r="AX75" s="40"/>
      <c r="AY75" s="40"/>
      <c r="AZ75" s="30"/>
      <c r="BA75" s="24"/>
      <c r="BB75" s="24"/>
      <c r="BC75" s="24"/>
      <c r="BD75" s="28"/>
      <c r="BE75" s="28"/>
      <c r="BF75" s="39"/>
    </row>
    <row r="76" spans="1:58" ht="12" customHeight="1">
      <c r="A76" s="36"/>
      <c r="B76" s="37"/>
      <c r="C76" s="37"/>
      <c r="D76" s="37"/>
      <c r="E76" s="37"/>
      <c r="F76" s="37"/>
      <c r="G76" s="37"/>
      <c r="H76" s="37"/>
      <c r="I76" s="37"/>
      <c r="J76" s="37"/>
      <c r="K76" s="37"/>
      <c r="L76" s="37"/>
      <c r="M76" s="37"/>
      <c r="N76" s="37"/>
      <c r="O76" s="37"/>
      <c r="P76" s="37"/>
      <c r="Q76" s="37"/>
      <c r="R76" s="37"/>
      <c r="S76" s="38"/>
      <c r="T76" s="38"/>
      <c r="U76" s="38"/>
      <c r="V76" s="38"/>
      <c r="W76" s="38"/>
      <c r="X76" s="38"/>
      <c r="Y76" s="3"/>
      <c r="Z76" s="8"/>
      <c r="AA76" s="9"/>
      <c r="AB76" s="10"/>
      <c r="AC76" s="10"/>
      <c r="AD76" s="10"/>
      <c r="AE76" s="10"/>
      <c r="AF76" s="10"/>
      <c r="AG76" s="10"/>
      <c r="AH76" s="10"/>
      <c r="AI76" s="10"/>
      <c r="AJ76" s="3"/>
      <c r="AK76" s="8"/>
      <c r="AL76" s="9"/>
      <c r="AM76" s="10"/>
      <c r="AN76" s="10"/>
      <c r="AO76" s="10"/>
      <c r="AP76" s="10"/>
      <c r="AQ76" s="10"/>
      <c r="AR76" s="10"/>
      <c r="AS76" s="10"/>
      <c r="AT76" s="10"/>
      <c r="AU76" s="34"/>
      <c r="AV76" s="34"/>
      <c r="AW76" s="39"/>
      <c r="AX76" s="40"/>
      <c r="AY76" s="40"/>
      <c r="AZ76" s="30"/>
      <c r="BA76" s="24"/>
      <c r="BB76" s="24"/>
      <c r="BC76" s="24"/>
      <c r="BD76" s="28"/>
      <c r="BE76" s="28"/>
      <c r="BF76" s="39"/>
    </row>
    <row r="77" spans="1:58" ht="12" customHeight="1">
      <c r="A77" s="36"/>
      <c r="B77" s="37"/>
      <c r="C77" s="37"/>
      <c r="D77" s="37"/>
      <c r="E77" s="37"/>
      <c r="F77" s="37"/>
      <c r="G77" s="37"/>
      <c r="H77" s="37"/>
      <c r="I77" s="37"/>
      <c r="J77" s="37"/>
      <c r="K77" s="37"/>
      <c r="L77" s="37"/>
      <c r="M77" s="37"/>
      <c r="N77" s="37"/>
      <c r="O77" s="37"/>
      <c r="P77" s="37"/>
      <c r="Q77" s="37"/>
      <c r="R77" s="37"/>
      <c r="S77" s="38"/>
      <c r="T77" s="38"/>
      <c r="U77" s="38"/>
      <c r="V77" s="38"/>
      <c r="W77" s="38"/>
      <c r="X77" s="38"/>
      <c r="Y77" s="3"/>
      <c r="Z77" s="8"/>
      <c r="AA77" s="9"/>
      <c r="AB77" s="10"/>
      <c r="AC77" s="10"/>
      <c r="AD77" s="10"/>
      <c r="AE77" s="10"/>
      <c r="AF77" s="10"/>
      <c r="AG77" s="10"/>
      <c r="AH77" s="10"/>
      <c r="AI77" s="10"/>
      <c r="AJ77" s="3"/>
      <c r="AK77" s="8"/>
      <c r="AL77" s="9"/>
      <c r="AM77" s="10"/>
      <c r="AN77" s="10"/>
      <c r="AO77" s="10"/>
      <c r="AP77" s="10"/>
      <c r="AQ77" s="10"/>
      <c r="AR77" s="10"/>
      <c r="AS77" s="10"/>
      <c r="AT77" s="10"/>
      <c r="AU77" s="34"/>
      <c r="AV77" s="34"/>
      <c r="AW77" s="39"/>
      <c r="AX77" s="40"/>
      <c r="AY77" s="40"/>
      <c r="AZ77" s="30"/>
      <c r="BA77" s="24"/>
      <c r="BB77" s="24"/>
      <c r="BC77" s="24"/>
      <c r="BD77" s="28"/>
      <c r="BE77" s="28"/>
      <c r="BF77" s="39"/>
    </row>
    <row r="78" spans="1:58" ht="12" customHeight="1">
      <c r="A78" s="36"/>
      <c r="B78" s="37"/>
      <c r="C78" s="37"/>
      <c r="D78" s="37"/>
      <c r="E78" s="37"/>
      <c r="F78" s="37"/>
      <c r="G78" s="37"/>
      <c r="H78" s="37"/>
      <c r="I78" s="37"/>
      <c r="J78" s="37"/>
      <c r="K78" s="37"/>
      <c r="L78" s="37"/>
      <c r="M78" s="37"/>
      <c r="N78" s="37"/>
      <c r="O78" s="37"/>
      <c r="P78" s="37"/>
      <c r="Q78" s="37"/>
      <c r="R78" s="37"/>
      <c r="S78" s="38"/>
      <c r="T78" s="38"/>
      <c r="U78" s="38"/>
      <c r="V78" s="38"/>
      <c r="W78" s="38"/>
      <c r="X78" s="38"/>
      <c r="Y78" s="3"/>
      <c r="Z78" s="8"/>
      <c r="AA78" s="9"/>
      <c r="AB78" s="10"/>
      <c r="AC78" s="10"/>
      <c r="AD78" s="10"/>
      <c r="AE78" s="10"/>
      <c r="AF78" s="10"/>
      <c r="AG78" s="10"/>
      <c r="AH78" s="10"/>
      <c r="AI78" s="10"/>
      <c r="AJ78" s="3"/>
      <c r="AK78" s="8"/>
      <c r="AL78" s="9"/>
      <c r="AM78" s="10"/>
      <c r="AN78" s="10"/>
      <c r="AO78" s="10"/>
      <c r="AP78" s="10"/>
      <c r="AQ78" s="10"/>
      <c r="AR78" s="10"/>
      <c r="AS78" s="10"/>
      <c r="AT78" s="10"/>
      <c r="AU78" s="34"/>
      <c r="AV78" s="34"/>
      <c r="AW78" s="39"/>
      <c r="AX78" s="40"/>
      <c r="AY78" s="40"/>
      <c r="AZ78" s="30"/>
      <c r="BA78" s="24"/>
      <c r="BB78" s="24"/>
      <c r="BC78" s="24"/>
      <c r="BD78" s="28"/>
      <c r="BE78" s="28"/>
      <c r="BF78" s="39"/>
    </row>
    <row r="79" spans="1:58" ht="12" customHeight="1">
      <c r="A79" s="36"/>
      <c r="B79" s="37"/>
      <c r="C79" s="37"/>
      <c r="D79" s="37"/>
      <c r="E79" s="37"/>
      <c r="F79" s="37"/>
      <c r="G79" s="37"/>
      <c r="H79" s="37"/>
      <c r="I79" s="37"/>
      <c r="J79" s="37"/>
      <c r="K79" s="37"/>
      <c r="L79" s="37"/>
      <c r="M79" s="37"/>
      <c r="N79" s="37"/>
      <c r="O79" s="37"/>
      <c r="P79" s="37"/>
      <c r="Q79" s="37"/>
      <c r="R79" s="37"/>
      <c r="S79" s="38"/>
      <c r="T79" s="38"/>
      <c r="U79" s="38"/>
      <c r="V79" s="38"/>
      <c r="W79" s="38"/>
      <c r="X79" s="38"/>
      <c r="Y79" s="3"/>
      <c r="Z79" s="8"/>
      <c r="AA79" s="9"/>
      <c r="AB79" s="10"/>
      <c r="AC79" s="10"/>
      <c r="AD79" s="10"/>
      <c r="AE79" s="10"/>
      <c r="AF79" s="10"/>
      <c r="AG79" s="10"/>
      <c r="AH79" s="10"/>
      <c r="AI79" s="10"/>
      <c r="AJ79" s="3"/>
      <c r="AK79" s="8"/>
      <c r="AL79" s="9"/>
      <c r="AM79" s="10"/>
      <c r="AN79" s="10"/>
      <c r="AO79" s="10"/>
      <c r="AP79" s="10"/>
      <c r="AQ79" s="10"/>
      <c r="AR79" s="10"/>
      <c r="AS79" s="10"/>
      <c r="AT79" s="10"/>
      <c r="AU79" s="34"/>
      <c r="AV79" s="34"/>
      <c r="AW79" s="39"/>
      <c r="AX79" s="40"/>
      <c r="AY79" s="40"/>
      <c r="AZ79" s="30"/>
      <c r="BA79" s="24"/>
      <c r="BB79" s="24"/>
      <c r="BC79" s="24"/>
      <c r="BD79" s="28"/>
      <c r="BE79" s="28"/>
      <c r="BF79" s="39"/>
    </row>
    <row r="80" spans="1:58" ht="12" customHeight="1">
      <c r="A80" s="36"/>
      <c r="B80" s="37"/>
      <c r="C80" s="37"/>
      <c r="D80" s="37"/>
      <c r="E80" s="37"/>
      <c r="F80" s="37"/>
      <c r="G80" s="37"/>
      <c r="H80" s="37"/>
      <c r="I80" s="37"/>
      <c r="J80" s="37"/>
      <c r="K80" s="37"/>
      <c r="L80" s="37"/>
      <c r="M80" s="37"/>
      <c r="N80" s="37"/>
      <c r="O80" s="37"/>
      <c r="P80" s="37"/>
      <c r="Q80" s="37"/>
      <c r="R80" s="37"/>
      <c r="S80" s="38"/>
      <c r="T80" s="38"/>
      <c r="U80" s="38"/>
      <c r="V80" s="38"/>
      <c r="W80" s="38"/>
      <c r="X80" s="38"/>
      <c r="Y80" s="3"/>
      <c r="Z80" s="8"/>
      <c r="AA80" s="9"/>
      <c r="AB80" s="10"/>
      <c r="AC80" s="10"/>
      <c r="AD80" s="10"/>
      <c r="AE80" s="10"/>
      <c r="AF80" s="10"/>
      <c r="AG80" s="10"/>
      <c r="AH80" s="10"/>
      <c r="AI80" s="10"/>
      <c r="AJ80" s="3"/>
      <c r="AK80" s="8"/>
      <c r="AL80" s="9"/>
      <c r="AM80" s="10"/>
      <c r="AN80" s="10"/>
      <c r="AO80" s="10"/>
      <c r="AP80" s="10"/>
      <c r="AQ80" s="10"/>
      <c r="AR80" s="10"/>
      <c r="AS80" s="10"/>
      <c r="AT80" s="10"/>
      <c r="AU80" s="34"/>
      <c r="AV80" s="34"/>
      <c r="AW80" s="39"/>
      <c r="AX80" s="40"/>
      <c r="AY80" s="40"/>
      <c r="AZ80" s="30"/>
      <c r="BA80" s="24"/>
      <c r="BB80" s="24"/>
      <c r="BC80" s="24"/>
      <c r="BD80" s="28"/>
      <c r="BE80" s="28"/>
      <c r="BF80" s="39"/>
    </row>
    <row r="81" spans="1:58" ht="12" customHeight="1">
      <c r="A81" s="36"/>
      <c r="B81" s="37"/>
      <c r="C81" s="37"/>
      <c r="D81" s="37"/>
      <c r="E81" s="37"/>
      <c r="F81" s="37"/>
      <c r="G81" s="37"/>
      <c r="H81" s="37"/>
      <c r="I81" s="37"/>
      <c r="J81" s="37"/>
      <c r="K81" s="37"/>
      <c r="L81" s="37"/>
      <c r="M81" s="37"/>
      <c r="N81" s="37"/>
      <c r="O81" s="37"/>
      <c r="P81" s="37"/>
      <c r="Q81" s="37"/>
      <c r="R81" s="37"/>
      <c r="S81" s="38"/>
      <c r="T81" s="38"/>
      <c r="U81" s="38"/>
      <c r="V81" s="38"/>
      <c r="W81" s="38"/>
      <c r="X81" s="38"/>
      <c r="Y81" s="3"/>
      <c r="Z81" s="8"/>
      <c r="AA81" s="9"/>
      <c r="AB81" s="10"/>
      <c r="AC81" s="10"/>
      <c r="AD81" s="10"/>
      <c r="AE81" s="10"/>
      <c r="AF81" s="10"/>
      <c r="AG81" s="10"/>
      <c r="AH81" s="10"/>
      <c r="AI81" s="10"/>
      <c r="AJ81" s="3"/>
      <c r="AK81" s="8"/>
      <c r="AL81" s="9"/>
      <c r="AM81" s="10"/>
      <c r="AN81" s="10"/>
      <c r="AO81" s="10"/>
      <c r="AP81" s="10"/>
      <c r="AQ81" s="10"/>
      <c r="AR81" s="10"/>
      <c r="AS81" s="10"/>
      <c r="AT81" s="10"/>
      <c r="AU81" s="34"/>
      <c r="AV81" s="34"/>
      <c r="AW81" s="39"/>
      <c r="AX81" s="40"/>
      <c r="AY81" s="40"/>
      <c r="AZ81" s="40"/>
      <c r="BA81" s="40"/>
      <c r="BB81" s="39"/>
      <c r="BC81" s="39"/>
      <c r="BD81" s="39"/>
      <c r="BE81" s="39"/>
      <c r="BF81" s="39"/>
    </row>
    <row r="82" spans="1:58" ht="12" customHeight="1">
      <c r="A82" s="36"/>
      <c r="B82" s="37"/>
      <c r="C82" s="37"/>
      <c r="D82" s="37"/>
      <c r="E82" s="37"/>
      <c r="F82" s="37"/>
      <c r="G82" s="37"/>
      <c r="H82" s="37"/>
      <c r="I82" s="37"/>
      <c r="J82" s="37"/>
      <c r="K82" s="37"/>
      <c r="L82" s="37"/>
      <c r="M82" s="37"/>
      <c r="N82" s="37"/>
      <c r="O82" s="37"/>
      <c r="P82" s="37"/>
      <c r="Q82" s="37"/>
      <c r="R82" s="37"/>
      <c r="S82" s="38"/>
      <c r="T82" s="38"/>
      <c r="U82" s="38"/>
      <c r="V82" s="38"/>
      <c r="W82" s="38"/>
      <c r="X82" s="38"/>
      <c r="Y82" s="3"/>
      <c r="Z82" s="8"/>
      <c r="AA82" s="9"/>
      <c r="AB82" s="10"/>
      <c r="AC82" s="10"/>
      <c r="AD82" s="10"/>
      <c r="AE82" s="10"/>
      <c r="AF82" s="10"/>
      <c r="AG82" s="10"/>
      <c r="AH82" s="10"/>
      <c r="AI82" s="10"/>
      <c r="AJ82" s="3"/>
      <c r="AK82" s="8"/>
      <c r="AL82" s="9"/>
      <c r="AM82" s="10"/>
      <c r="AN82" s="10"/>
      <c r="AO82" s="10"/>
      <c r="AP82" s="10"/>
      <c r="AQ82" s="10"/>
      <c r="AR82" s="10"/>
      <c r="AS82" s="10"/>
      <c r="AT82" s="10"/>
      <c r="AU82" s="34"/>
      <c r="AV82" s="34"/>
      <c r="AW82" s="39"/>
      <c r="AX82" s="40"/>
      <c r="AY82" s="40"/>
      <c r="AZ82" s="40"/>
      <c r="BA82" s="40"/>
      <c r="BB82" s="39"/>
      <c r="BC82" s="39"/>
      <c r="BD82" s="39"/>
      <c r="BE82" s="39"/>
      <c r="BF82" s="39"/>
    </row>
    <row r="83" spans="1:58" ht="12" customHeight="1">
      <c r="A83" s="36"/>
      <c r="B83" s="37"/>
      <c r="C83" s="37"/>
      <c r="D83" s="37"/>
      <c r="E83" s="37"/>
      <c r="F83" s="37"/>
      <c r="G83" s="37"/>
      <c r="H83" s="37"/>
      <c r="I83" s="37"/>
      <c r="J83" s="37"/>
      <c r="K83" s="37"/>
      <c r="L83" s="37"/>
      <c r="M83" s="37"/>
      <c r="N83" s="37"/>
      <c r="O83" s="37"/>
      <c r="P83" s="37"/>
      <c r="Q83" s="37"/>
      <c r="R83" s="37"/>
      <c r="S83" s="38"/>
      <c r="T83" s="38"/>
      <c r="U83" s="38"/>
      <c r="V83" s="38"/>
      <c r="W83" s="38"/>
      <c r="X83" s="38"/>
      <c r="Y83" s="3"/>
      <c r="Z83" s="8"/>
      <c r="AA83" s="9"/>
      <c r="AB83" s="10"/>
      <c r="AC83" s="10"/>
      <c r="AD83" s="10"/>
      <c r="AE83" s="10"/>
      <c r="AF83" s="10"/>
      <c r="AG83" s="10"/>
      <c r="AH83" s="10"/>
      <c r="AI83" s="10"/>
      <c r="AJ83" s="3"/>
      <c r="AK83" s="8"/>
      <c r="AL83" s="9"/>
      <c r="AM83" s="10"/>
      <c r="AN83" s="10"/>
      <c r="AO83" s="10"/>
      <c r="AP83" s="10"/>
      <c r="AQ83" s="10"/>
      <c r="AR83" s="10"/>
      <c r="AS83" s="10"/>
      <c r="AT83" s="10"/>
      <c r="AU83" s="34"/>
      <c r="AV83" s="34"/>
      <c r="AW83" s="39"/>
      <c r="AX83" s="40"/>
      <c r="AY83" s="40"/>
      <c r="AZ83" s="40"/>
      <c r="BA83" s="40"/>
      <c r="BB83" s="39"/>
      <c r="BC83" s="39"/>
      <c r="BD83" s="39"/>
      <c r="BE83" s="39"/>
      <c r="BF83" s="39"/>
    </row>
    <row r="84" spans="1:58" ht="12" customHeight="1">
      <c r="A84" s="36"/>
      <c r="B84" s="37"/>
      <c r="C84" s="37"/>
      <c r="D84" s="37"/>
      <c r="E84" s="37"/>
      <c r="F84" s="37"/>
      <c r="G84" s="37"/>
      <c r="H84" s="37"/>
      <c r="I84" s="37"/>
      <c r="J84" s="37"/>
      <c r="K84" s="37"/>
      <c r="L84" s="37"/>
      <c r="M84" s="37"/>
      <c r="N84" s="37"/>
      <c r="O84" s="37"/>
      <c r="P84" s="37"/>
      <c r="Q84" s="37"/>
      <c r="R84" s="37"/>
      <c r="S84" s="38"/>
      <c r="T84" s="38"/>
      <c r="U84" s="38"/>
      <c r="V84" s="38"/>
      <c r="W84" s="38"/>
      <c r="X84" s="38"/>
      <c r="Y84" s="3"/>
      <c r="Z84" s="8"/>
      <c r="AA84" s="9"/>
      <c r="AB84" s="10"/>
      <c r="AC84" s="10"/>
      <c r="AD84" s="10"/>
      <c r="AE84" s="10"/>
      <c r="AF84" s="10"/>
      <c r="AG84" s="10"/>
      <c r="AH84" s="10"/>
      <c r="AI84" s="10"/>
      <c r="AJ84" s="3"/>
      <c r="AK84" s="8"/>
      <c r="AL84" s="9"/>
      <c r="AM84" s="10"/>
      <c r="AN84" s="10"/>
      <c r="AO84" s="10"/>
      <c r="AP84" s="10"/>
      <c r="AQ84" s="10"/>
      <c r="AR84" s="10"/>
      <c r="AS84" s="10"/>
      <c r="AT84" s="10"/>
      <c r="AU84" s="34"/>
      <c r="AV84" s="34"/>
      <c r="AW84" s="39"/>
      <c r="AX84" s="40"/>
      <c r="AY84" s="40"/>
      <c r="AZ84" s="40"/>
      <c r="BA84" s="40"/>
      <c r="BB84" s="39"/>
      <c r="BC84" s="39"/>
      <c r="BD84" s="39"/>
      <c r="BE84" s="39"/>
      <c r="BF84" s="39"/>
    </row>
    <row r="85" spans="1:58" ht="12" customHeight="1">
      <c r="A85" s="36"/>
      <c r="B85" s="37"/>
      <c r="C85" s="37"/>
      <c r="D85" s="37"/>
      <c r="E85" s="37"/>
      <c r="F85" s="37"/>
      <c r="G85" s="37"/>
      <c r="H85" s="37"/>
      <c r="I85" s="37"/>
      <c r="J85" s="37"/>
      <c r="K85" s="37"/>
      <c r="L85" s="37"/>
      <c r="M85" s="37"/>
      <c r="N85" s="37"/>
      <c r="O85" s="37"/>
      <c r="P85" s="37"/>
      <c r="Q85" s="37"/>
      <c r="R85" s="37"/>
      <c r="S85" s="38"/>
      <c r="T85" s="38"/>
      <c r="U85" s="38"/>
      <c r="V85" s="38"/>
      <c r="W85" s="38"/>
      <c r="X85" s="38"/>
      <c r="Y85" s="3"/>
      <c r="Z85" s="8"/>
      <c r="AA85" s="9"/>
      <c r="AB85" s="10"/>
      <c r="AC85" s="10"/>
      <c r="AD85" s="10"/>
      <c r="AE85" s="10"/>
      <c r="AF85" s="10"/>
      <c r="AG85" s="10"/>
      <c r="AH85" s="10"/>
      <c r="AI85" s="10"/>
      <c r="AJ85" s="3"/>
      <c r="AK85" s="8"/>
      <c r="AL85" s="9"/>
      <c r="AM85" s="10"/>
      <c r="AN85" s="10"/>
      <c r="AO85" s="10"/>
      <c r="AP85" s="10"/>
      <c r="AQ85" s="10"/>
      <c r="AR85" s="10"/>
      <c r="AS85" s="10"/>
      <c r="AT85" s="10"/>
      <c r="AU85" s="34"/>
      <c r="AV85" s="34"/>
      <c r="AW85" s="39"/>
      <c r="AX85" s="40"/>
      <c r="AY85" s="40"/>
      <c r="AZ85" s="40"/>
      <c r="BA85" s="40"/>
      <c r="BB85" s="39"/>
      <c r="BC85" s="39"/>
      <c r="BD85" s="39"/>
      <c r="BE85" s="39"/>
      <c r="BF85" s="39"/>
    </row>
    <row r="86" spans="1:58" ht="12" customHeight="1">
      <c r="A86" s="36"/>
      <c r="B86" s="37"/>
      <c r="C86" s="37"/>
      <c r="D86" s="37"/>
      <c r="E86" s="37"/>
      <c r="F86" s="37"/>
      <c r="G86" s="37"/>
      <c r="H86" s="37"/>
      <c r="I86" s="37"/>
      <c r="J86" s="37"/>
      <c r="K86" s="37"/>
      <c r="L86" s="37"/>
      <c r="M86" s="37"/>
      <c r="N86" s="37"/>
      <c r="O86" s="37"/>
      <c r="P86" s="37"/>
      <c r="Q86" s="37"/>
      <c r="R86" s="37"/>
      <c r="S86" s="38"/>
      <c r="T86" s="38"/>
      <c r="U86" s="38"/>
      <c r="V86" s="38"/>
      <c r="W86" s="38"/>
      <c r="X86" s="38"/>
      <c r="Y86" s="3"/>
      <c r="Z86" s="8"/>
      <c r="AA86" s="9"/>
      <c r="AB86" s="10"/>
      <c r="AC86" s="10"/>
      <c r="AD86" s="10"/>
      <c r="AE86" s="10"/>
      <c r="AF86" s="10"/>
      <c r="AG86" s="10"/>
      <c r="AH86" s="10"/>
      <c r="AI86" s="10"/>
      <c r="AJ86" s="3"/>
      <c r="AK86" s="8"/>
      <c r="AL86" s="9"/>
      <c r="AM86" s="10"/>
      <c r="AN86" s="10"/>
      <c r="AO86" s="10"/>
      <c r="AP86" s="10"/>
      <c r="AQ86" s="10"/>
      <c r="AR86" s="10"/>
      <c r="AS86" s="10"/>
      <c r="AT86" s="10"/>
      <c r="AU86" s="34"/>
      <c r="AV86" s="34"/>
      <c r="AW86" s="39"/>
      <c r="AX86" s="40"/>
      <c r="AY86" s="40"/>
      <c r="AZ86" s="40"/>
      <c r="BA86" s="40"/>
      <c r="BB86" s="39"/>
      <c r="BC86" s="39"/>
      <c r="BD86" s="39"/>
      <c r="BE86" s="39"/>
      <c r="BF86" s="39"/>
    </row>
    <row r="87" spans="1:58" ht="12" customHeight="1">
      <c r="A87" s="36"/>
      <c r="B87" s="37"/>
      <c r="C87" s="37"/>
      <c r="D87" s="37"/>
      <c r="E87" s="37"/>
      <c r="F87" s="37"/>
      <c r="G87" s="37"/>
      <c r="H87" s="37"/>
      <c r="I87" s="37"/>
      <c r="J87" s="37"/>
      <c r="K87" s="37"/>
      <c r="L87" s="37"/>
      <c r="M87" s="37"/>
      <c r="N87" s="37"/>
      <c r="O87" s="37"/>
      <c r="P87" s="37"/>
      <c r="Q87" s="37"/>
      <c r="R87" s="37"/>
      <c r="S87" s="38"/>
      <c r="T87" s="38"/>
      <c r="U87" s="38"/>
      <c r="V87" s="38"/>
      <c r="W87" s="38"/>
      <c r="X87" s="38"/>
      <c r="Y87" s="3"/>
      <c r="Z87" s="8"/>
      <c r="AA87" s="9"/>
      <c r="AB87" s="10"/>
      <c r="AC87" s="10"/>
      <c r="AD87" s="10"/>
      <c r="AE87" s="10"/>
      <c r="AF87" s="10"/>
      <c r="AG87" s="10"/>
      <c r="AH87" s="10"/>
      <c r="AI87" s="10"/>
      <c r="AJ87" s="3"/>
      <c r="AK87" s="8"/>
      <c r="AL87" s="9"/>
      <c r="AM87" s="10"/>
      <c r="AN87" s="10"/>
      <c r="AO87" s="10"/>
      <c r="AP87" s="10"/>
      <c r="AQ87" s="10"/>
      <c r="AR87" s="10"/>
      <c r="AS87" s="10"/>
      <c r="AT87" s="10"/>
      <c r="AU87" s="34"/>
      <c r="AV87" s="34"/>
      <c r="AW87" s="39"/>
      <c r="AX87" s="40"/>
      <c r="AY87" s="40"/>
      <c r="AZ87" s="40"/>
      <c r="BA87" s="40"/>
      <c r="BB87" s="39"/>
      <c r="BC87" s="39"/>
      <c r="BD87" s="39"/>
      <c r="BE87" s="39"/>
      <c r="BF87" s="39"/>
    </row>
    <row r="88" spans="1:58" ht="12" customHeight="1">
      <c r="A88" s="36"/>
      <c r="B88" s="37"/>
      <c r="C88" s="37"/>
      <c r="D88" s="37"/>
      <c r="E88" s="37"/>
      <c r="F88" s="37"/>
      <c r="G88" s="37"/>
      <c r="H88" s="37"/>
      <c r="I88" s="37"/>
      <c r="J88" s="37"/>
      <c r="K88" s="37"/>
      <c r="L88" s="37"/>
      <c r="M88" s="37"/>
      <c r="N88" s="37"/>
      <c r="O88" s="37"/>
      <c r="P88" s="37"/>
      <c r="Q88" s="37"/>
      <c r="R88" s="37"/>
      <c r="S88" s="38"/>
      <c r="T88" s="38"/>
      <c r="U88" s="38"/>
      <c r="V88" s="38"/>
      <c r="W88" s="38"/>
      <c r="X88" s="38"/>
      <c r="Y88" s="3"/>
      <c r="Z88" s="8"/>
      <c r="AA88" s="9"/>
      <c r="AB88" s="10"/>
      <c r="AC88" s="10"/>
      <c r="AD88" s="10"/>
      <c r="AE88" s="10"/>
      <c r="AF88" s="10"/>
      <c r="AG88" s="10"/>
      <c r="AH88" s="10"/>
      <c r="AI88" s="10"/>
      <c r="AJ88" s="3"/>
      <c r="AK88" s="8"/>
      <c r="AL88" s="9"/>
      <c r="AM88" s="10"/>
      <c r="AN88" s="10"/>
      <c r="AO88" s="10"/>
      <c r="AP88" s="10"/>
      <c r="AQ88" s="10"/>
      <c r="AR88" s="10"/>
      <c r="AS88" s="10"/>
      <c r="AT88" s="10"/>
      <c r="AU88" s="34"/>
      <c r="AV88" s="34"/>
      <c r="AW88" s="39"/>
      <c r="AX88" s="40"/>
      <c r="AY88" s="40"/>
      <c r="AZ88" s="40"/>
      <c r="BA88" s="40"/>
      <c r="BB88" s="39"/>
      <c r="BC88" s="39"/>
      <c r="BD88" s="39"/>
      <c r="BE88" s="39"/>
      <c r="BF88" s="39"/>
    </row>
    <row r="89" spans="1:58" ht="12" customHeight="1">
      <c r="A89" s="36"/>
      <c r="B89" s="37"/>
      <c r="C89" s="37"/>
      <c r="D89" s="37"/>
      <c r="E89" s="37"/>
      <c r="F89" s="37"/>
      <c r="G89" s="37"/>
      <c r="H89" s="37"/>
      <c r="I89" s="37"/>
      <c r="J89" s="37"/>
      <c r="K89" s="37"/>
      <c r="L89" s="37"/>
      <c r="M89" s="37"/>
      <c r="N89" s="37"/>
      <c r="O89" s="37"/>
      <c r="P89" s="37"/>
      <c r="Q89" s="37"/>
      <c r="R89" s="37"/>
      <c r="S89" s="38"/>
      <c r="T89" s="38"/>
      <c r="U89" s="38"/>
      <c r="V89" s="38"/>
      <c r="W89" s="38"/>
      <c r="X89" s="38"/>
      <c r="Y89" s="3"/>
      <c r="Z89" s="8"/>
      <c r="AA89" s="9"/>
      <c r="AB89" s="10"/>
      <c r="AC89" s="10"/>
      <c r="AD89" s="10"/>
      <c r="AE89" s="10"/>
      <c r="AF89" s="10"/>
      <c r="AG89" s="10"/>
      <c r="AH89" s="10"/>
      <c r="AI89" s="10"/>
      <c r="AJ89" s="3"/>
      <c r="AK89" s="8"/>
      <c r="AL89" s="9"/>
      <c r="AM89" s="10"/>
      <c r="AN89" s="10"/>
      <c r="AO89" s="10"/>
      <c r="AP89" s="10"/>
      <c r="AQ89" s="10"/>
      <c r="AR89" s="10"/>
      <c r="AS89" s="10"/>
      <c r="AT89" s="10"/>
      <c r="AU89" s="34"/>
      <c r="AV89" s="34"/>
      <c r="AW89" s="39"/>
      <c r="AX89" s="40"/>
      <c r="AY89" s="40"/>
      <c r="AZ89" s="40"/>
      <c r="BA89" s="40"/>
      <c r="BB89" s="39"/>
      <c r="BC89" s="39"/>
      <c r="BD89" s="39"/>
      <c r="BE89" s="39"/>
      <c r="BF89" s="39"/>
    </row>
    <row r="90" spans="1:58" ht="12" customHeight="1">
      <c r="A90" s="36"/>
      <c r="B90" s="37"/>
      <c r="C90" s="37"/>
      <c r="D90" s="37"/>
      <c r="E90" s="37"/>
      <c r="F90" s="37"/>
      <c r="G90" s="37"/>
      <c r="H90" s="37"/>
      <c r="I90" s="37"/>
      <c r="J90" s="37"/>
      <c r="K90" s="37"/>
      <c r="L90" s="37"/>
      <c r="M90" s="37"/>
      <c r="N90" s="37"/>
      <c r="O90" s="37"/>
      <c r="P90" s="37"/>
      <c r="Q90" s="37"/>
      <c r="R90" s="37"/>
      <c r="S90" s="38"/>
      <c r="T90" s="38"/>
      <c r="U90" s="38"/>
      <c r="V90" s="38"/>
      <c r="W90" s="38"/>
      <c r="X90" s="38"/>
      <c r="Y90" s="3"/>
      <c r="Z90" s="8"/>
      <c r="AA90" s="9"/>
      <c r="AB90" s="10"/>
      <c r="AC90" s="10"/>
      <c r="AD90" s="10"/>
      <c r="AE90" s="10"/>
      <c r="AF90" s="10"/>
      <c r="AG90" s="10"/>
      <c r="AH90" s="10"/>
      <c r="AI90" s="10"/>
      <c r="AJ90" s="3"/>
      <c r="AK90" s="8"/>
      <c r="AL90" s="9"/>
      <c r="AM90" s="10"/>
      <c r="AN90" s="10"/>
      <c r="AO90" s="10"/>
      <c r="AP90" s="10"/>
      <c r="AQ90" s="10"/>
      <c r="AR90" s="10"/>
      <c r="AS90" s="10"/>
      <c r="AT90" s="10"/>
      <c r="AU90" s="34"/>
      <c r="AV90" s="34"/>
      <c r="AW90" s="39"/>
      <c r="AX90" s="40"/>
      <c r="AY90" s="40"/>
      <c r="AZ90" s="40"/>
      <c r="BA90" s="40"/>
      <c r="BB90" s="39"/>
      <c r="BC90" s="39"/>
      <c r="BD90" s="39"/>
      <c r="BE90" s="39"/>
      <c r="BF90" s="39"/>
    </row>
    <row r="91" spans="1:58" ht="12" customHeight="1">
      <c r="A91" s="36"/>
      <c r="B91" s="37"/>
      <c r="C91" s="37"/>
      <c r="D91" s="37"/>
      <c r="E91" s="37"/>
      <c r="F91" s="37"/>
      <c r="G91" s="37"/>
      <c r="H91" s="37"/>
      <c r="I91" s="37"/>
      <c r="J91" s="37"/>
      <c r="K91" s="37"/>
      <c r="L91" s="37"/>
      <c r="M91" s="37"/>
      <c r="N91" s="37"/>
      <c r="O91" s="37"/>
      <c r="P91" s="37"/>
      <c r="Q91" s="37"/>
      <c r="R91" s="37"/>
      <c r="S91" s="38"/>
      <c r="T91" s="38"/>
      <c r="U91" s="38"/>
      <c r="V91" s="38"/>
      <c r="W91" s="38"/>
      <c r="X91" s="38"/>
      <c r="Y91" s="3"/>
      <c r="Z91" s="8"/>
      <c r="AA91" s="9"/>
      <c r="AB91" s="10"/>
      <c r="AC91" s="10"/>
      <c r="AD91" s="10"/>
      <c r="AE91" s="10"/>
      <c r="AF91" s="10"/>
      <c r="AG91" s="10"/>
      <c r="AH91" s="10"/>
      <c r="AI91" s="10"/>
      <c r="AJ91" s="3"/>
      <c r="AK91" s="8"/>
      <c r="AL91" s="9"/>
      <c r="AM91" s="10"/>
      <c r="AN91" s="10"/>
      <c r="AO91" s="10"/>
      <c r="AP91" s="10"/>
      <c r="AQ91" s="10"/>
      <c r="AR91" s="10"/>
      <c r="AS91" s="10"/>
      <c r="AT91" s="10"/>
      <c r="AU91" s="34"/>
      <c r="AV91" s="34"/>
      <c r="AW91" s="39"/>
      <c r="AX91" s="40"/>
      <c r="AY91" s="40"/>
      <c r="AZ91" s="40"/>
      <c r="BA91" s="40"/>
      <c r="BB91" s="39"/>
      <c r="BC91" s="39"/>
      <c r="BD91" s="39"/>
      <c r="BE91" s="39"/>
      <c r="BF91" s="39"/>
    </row>
    <row r="92" spans="1:58" ht="12" customHeight="1">
      <c r="A92" s="36"/>
      <c r="B92" s="37"/>
      <c r="C92" s="37"/>
      <c r="D92" s="37"/>
      <c r="E92" s="37"/>
      <c r="F92" s="37"/>
      <c r="G92" s="37"/>
      <c r="H92" s="37"/>
      <c r="I92" s="37"/>
      <c r="J92" s="37"/>
      <c r="K92" s="37"/>
      <c r="L92" s="37"/>
      <c r="M92" s="37"/>
      <c r="N92" s="37"/>
      <c r="O92" s="37"/>
      <c r="P92" s="37"/>
      <c r="Q92" s="37"/>
      <c r="R92" s="37"/>
      <c r="S92" s="38"/>
      <c r="T92" s="38"/>
      <c r="U92" s="38"/>
      <c r="V92" s="38"/>
      <c r="W92" s="38"/>
      <c r="X92" s="38"/>
      <c r="Y92" s="3"/>
      <c r="Z92" s="8"/>
      <c r="AA92" s="9"/>
      <c r="AB92" s="10"/>
      <c r="AC92" s="10"/>
      <c r="AD92" s="10"/>
      <c r="AE92" s="10"/>
      <c r="AF92" s="10"/>
      <c r="AG92" s="10"/>
      <c r="AH92" s="10"/>
      <c r="AI92" s="10"/>
      <c r="AJ92" s="3"/>
      <c r="AK92" s="8"/>
      <c r="AL92" s="9"/>
      <c r="AM92" s="10"/>
      <c r="AN92" s="10"/>
      <c r="AO92" s="10"/>
      <c r="AP92" s="10"/>
      <c r="AQ92" s="10"/>
      <c r="AR92" s="10"/>
      <c r="AS92" s="10"/>
      <c r="AT92" s="10"/>
      <c r="AU92" s="34"/>
      <c r="AV92" s="34"/>
      <c r="AW92" s="39"/>
      <c r="AX92" s="40"/>
      <c r="AY92" s="40"/>
      <c r="AZ92" s="40"/>
      <c r="BA92" s="40"/>
      <c r="BB92" s="39"/>
      <c r="BC92" s="39"/>
      <c r="BD92" s="39"/>
      <c r="BE92" s="39"/>
      <c r="BF92" s="39"/>
    </row>
    <row r="93" spans="1:58" ht="12" customHeight="1">
      <c r="A93" s="36"/>
      <c r="B93" s="37"/>
      <c r="C93" s="37"/>
      <c r="D93" s="37"/>
      <c r="E93" s="37"/>
      <c r="F93" s="37"/>
      <c r="G93" s="37"/>
      <c r="H93" s="37"/>
      <c r="I93" s="37"/>
      <c r="J93" s="37"/>
      <c r="K93" s="37"/>
      <c r="L93" s="37"/>
      <c r="M93" s="37"/>
      <c r="N93" s="37"/>
      <c r="O93" s="37"/>
      <c r="P93" s="37"/>
      <c r="Q93" s="37"/>
      <c r="R93" s="37"/>
      <c r="S93" s="38"/>
      <c r="T93" s="38"/>
      <c r="U93" s="38"/>
      <c r="V93" s="38"/>
      <c r="W93" s="38"/>
      <c r="X93" s="38"/>
      <c r="Y93" s="3"/>
      <c r="Z93" s="8"/>
      <c r="AA93" s="9"/>
      <c r="AB93" s="10"/>
      <c r="AC93" s="10"/>
      <c r="AD93" s="10"/>
      <c r="AE93" s="10"/>
      <c r="AF93" s="10"/>
      <c r="AG93" s="10"/>
      <c r="AH93" s="10"/>
      <c r="AI93" s="10"/>
      <c r="AJ93" s="3"/>
      <c r="AK93" s="8"/>
      <c r="AL93" s="9"/>
      <c r="AM93" s="10"/>
      <c r="AN93" s="10"/>
      <c r="AO93" s="10"/>
      <c r="AP93" s="10"/>
      <c r="AQ93" s="10"/>
      <c r="AR93" s="10"/>
      <c r="AS93" s="10"/>
      <c r="AT93" s="10"/>
      <c r="AU93" s="34"/>
      <c r="AV93" s="34"/>
      <c r="AW93" s="39"/>
      <c r="AX93" s="40"/>
      <c r="AY93" s="40"/>
      <c r="AZ93" s="40"/>
      <c r="BA93" s="40"/>
      <c r="BB93" s="39"/>
      <c r="BC93" s="39"/>
      <c r="BD93" s="39"/>
      <c r="BE93" s="39"/>
      <c r="BF93" s="39"/>
    </row>
    <row r="94" spans="1:58" ht="12" customHeight="1">
      <c r="A94" s="36"/>
      <c r="B94" s="37"/>
      <c r="C94" s="37"/>
      <c r="D94" s="37"/>
      <c r="E94" s="37"/>
      <c r="F94" s="37"/>
      <c r="G94" s="37"/>
      <c r="H94" s="37"/>
      <c r="I94" s="37"/>
      <c r="J94" s="37"/>
      <c r="K94" s="37"/>
      <c r="L94" s="37"/>
      <c r="M94" s="37"/>
      <c r="N94" s="37"/>
      <c r="O94" s="37"/>
      <c r="P94" s="37"/>
      <c r="Q94" s="37"/>
      <c r="R94" s="37"/>
      <c r="S94" s="38"/>
      <c r="T94" s="38"/>
      <c r="U94" s="38"/>
      <c r="V94" s="38"/>
      <c r="W94" s="38"/>
      <c r="X94" s="38"/>
      <c r="Y94" s="3"/>
      <c r="Z94" s="8"/>
      <c r="AA94" s="9"/>
      <c r="AB94" s="10"/>
      <c r="AC94" s="10"/>
      <c r="AD94" s="10"/>
      <c r="AE94" s="10"/>
      <c r="AF94" s="10"/>
      <c r="AG94" s="10"/>
      <c r="AH94" s="10"/>
      <c r="AI94" s="10"/>
      <c r="AJ94" s="3"/>
      <c r="AK94" s="8"/>
      <c r="AL94" s="9"/>
      <c r="AM94" s="10"/>
      <c r="AN94" s="10"/>
      <c r="AO94" s="10"/>
      <c r="AP94" s="10"/>
      <c r="AQ94" s="10"/>
      <c r="AR94" s="10"/>
      <c r="AS94" s="10"/>
      <c r="AT94" s="10"/>
      <c r="AU94" s="34"/>
      <c r="AV94" s="34"/>
      <c r="AW94" s="39"/>
      <c r="AX94" s="40"/>
      <c r="AY94" s="40"/>
      <c r="AZ94" s="40"/>
      <c r="BA94" s="40"/>
      <c r="BB94" s="39"/>
      <c r="BC94" s="39"/>
      <c r="BD94" s="39"/>
      <c r="BE94" s="39"/>
      <c r="BF94" s="39"/>
    </row>
    <row r="95" spans="1:58" ht="16.2">
      <c r="A95" s="36"/>
      <c r="B95" s="37"/>
      <c r="C95" s="37"/>
      <c r="D95" s="37"/>
      <c r="E95" s="37"/>
      <c r="F95" s="37"/>
      <c r="G95" s="37"/>
      <c r="H95" s="37"/>
      <c r="I95" s="37"/>
      <c r="J95" s="37"/>
      <c r="K95" s="37"/>
      <c r="L95" s="37"/>
      <c r="M95" s="37"/>
      <c r="N95" s="37"/>
      <c r="O95" s="37"/>
      <c r="P95" s="37"/>
      <c r="Q95" s="37"/>
      <c r="R95" s="37"/>
      <c r="S95" s="38"/>
      <c r="T95" s="38"/>
      <c r="U95" s="38"/>
      <c r="V95" s="38"/>
      <c r="W95" s="38"/>
      <c r="X95" s="38"/>
      <c r="Y95" s="3"/>
      <c r="Z95" s="8"/>
      <c r="AA95" s="9"/>
      <c r="AB95" s="10"/>
      <c r="AC95" s="10"/>
      <c r="AD95" s="10"/>
      <c r="AE95" s="10"/>
      <c r="AF95" s="10"/>
      <c r="AG95" s="10"/>
      <c r="AH95" s="10"/>
      <c r="AI95" s="10"/>
      <c r="AJ95" s="3"/>
      <c r="AK95" s="8"/>
      <c r="AL95" s="9"/>
      <c r="AM95" s="10"/>
      <c r="AN95" s="10"/>
      <c r="AO95" s="10"/>
      <c r="AP95" s="10"/>
      <c r="AQ95" s="10"/>
      <c r="AR95" s="10"/>
      <c r="AS95" s="10"/>
      <c r="AT95" s="10"/>
      <c r="AU95" s="34"/>
      <c r="AV95" s="34"/>
      <c r="AW95" s="39"/>
      <c r="AX95" s="40"/>
      <c r="AY95" s="40"/>
      <c r="AZ95" s="40"/>
      <c r="BA95" s="40"/>
      <c r="BB95" s="39"/>
      <c r="BC95" s="39"/>
      <c r="BD95" s="39"/>
      <c r="BE95" s="39"/>
      <c r="BF95" s="39"/>
    </row>
    <row r="96" spans="1:58" ht="16.2">
      <c r="AD96" s="39"/>
      <c r="AE96" s="39"/>
      <c r="AF96" s="39"/>
      <c r="AG96" s="39"/>
      <c r="AH96" s="39"/>
      <c r="AI96" s="39"/>
      <c r="AJ96" s="39"/>
      <c r="AK96" s="39"/>
      <c r="AL96" s="39"/>
      <c r="AM96" s="39"/>
      <c r="AN96" s="39"/>
      <c r="AO96" s="39"/>
      <c r="AP96" s="39"/>
      <c r="AQ96" s="39"/>
      <c r="AR96" s="34"/>
      <c r="AS96" s="34"/>
      <c r="AT96" s="39"/>
      <c r="AU96" s="34"/>
      <c r="AV96" s="34"/>
      <c r="AW96" s="39"/>
      <c r="AX96" s="40"/>
      <c r="AY96" s="40"/>
      <c r="AZ96" s="40"/>
      <c r="BA96" s="40"/>
      <c r="BB96" s="39"/>
      <c r="BC96" s="39"/>
      <c r="BD96" s="39"/>
      <c r="BE96" s="39"/>
      <c r="BF96" s="39"/>
    </row>
    <row r="97" spans="1:58" ht="16.2">
      <c r="A97" s="72" t="s">
        <v>66</v>
      </c>
      <c r="B97" s="41"/>
      <c r="C97" s="41"/>
      <c r="D97" s="42" t="s">
        <v>17</v>
      </c>
      <c r="E97" s="43" t="s">
        <v>18</v>
      </c>
      <c r="F97" s="43" t="s">
        <v>19</v>
      </c>
      <c r="G97" s="43" t="s">
        <v>20</v>
      </c>
      <c r="H97" s="43" t="s">
        <v>22</v>
      </c>
      <c r="I97" s="44"/>
      <c r="J97" s="44"/>
      <c r="K97" s="45" t="s">
        <v>24</v>
      </c>
      <c r="L97" s="44"/>
      <c r="M97" s="44"/>
      <c r="N97" s="44"/>
      <c r="O97" s="44"/>
      <c r="P97" s="44"/>
      <c r="Q97" s="44"/>
      <c r="R97" s="44"/>
      <c r="S97" s="44"/>
      <c r="T97" s="44"/>
      <c r="U97" s="44"/>
      <c r="V97" s="44"/>
      <c r="W97" s="44"/>
      <c r="X97" s="44"/>
      <c r="AD97" s="39"/>
      <c r="AE97" s="39"/>
      <c r="AF97" s="39"/>
      <c r="AG97" s="39"/>
      <c r="AH97" s="39"/>
      <c r="AI97" s="39"/>
      <c r="AJ97" s="39"/>
      <c r="AK97" s="39"/>
      <c r="AL97" s="39"/>
      <c r="AM97" s="39"/>
      <c r="AN97" s="39"/>
      <c r="AO97" s="39"/>
      <c r="AP97" s="39"/>
      <c r="AQ97" s="39"/>
      <c r="AR97" s="34"/>
      <c r="AS97" s="34"/>
      <c r="AT97" s="39"/>
      <c r="AU97" s="34"/>
      <c r="AV97" s="34"/>
      <c r="AW97" s="39"/>
      <c r="AX97" s="40"/>
      <c r="AY97" s="40"/>
      <c r="AZ97" s="40"/>
      <c r="BA97" s="40"/>
      <c r="BB97" s="39"/>
      <c r="BC97" s="39"/>
      <c r="BD97" s="39"/>
      <c r="BE97" s="39"/>
      <c r="BF97" s="39"/>
    </row>
    <row r="98" spans="1:58" ht="16.2">
      <c r="A98" s="72" t="s">
        <v>67</v>
      </c>
      <c r="B98" s="41"/>
      <c r="C98" s="41"/>
      <c r="D98" s="42">
        <v>1</v>
      </c>
      <c r="E98" s="46">
        <v>1</v>
      </c>
      <c r="F98" s="46">
        <v>0</v>
      </c>
      <c r="G98" s="44" t="s">
        <v>21</v>
      </c>
      <c r="H98" s="46">
        <v>1</v>
      </c>
      <c r="I98" s="44"/>
      <c r="J98" s="44"/>
      <c r="K98" s="45" t="s">
        <v>25</v>
      </c>
      <c r="L98" s="44"/>
      <c r="M98" s="44"/>
      <c r="N98" s="44"/>
      <c r="O98" s="44"/>
      <c r="P98" s="44"/>
      <c r="Q98" s="44"/>
      <c r="R98" s="44"/>
      <c r="S98" s="44"/>
      <c r="T98" s="44"/>
      <c r="U98" s="44"/>
      <c r="V98" s="44"/>
      <c r="W98" s="44"/>
      <c r="X98" s="44"/>
      <c r="AD98" s="39"/>
      <c r="AE98" s="39"/>
      <c r="AF98" s="39"/>
      <c r="AG98" s="39"/>
      <c r="AH98" s="39"/>
      <c r="AI98" s="39"/>
      <c r="AJ98" s="39"/>
      <c r="AK98" s="39"/>
      <c r="AL98" s="39"/>
      <c r="AM98" s="39"/>
      <c r="AN98" s="39"/>
      <c r="AO98" s="39"/>
      <c r="AP98" s="39"/>
      <c r="AQ98" s="39"/>
      <c r="AR98" s="34"/>
      <c r="AS98" s="34"/>
      <c r="AT98" s="39"/>
      <c r="AU98" s="34"/>
      <c r="AV98" s="34"/>
      <c r="AW98" s="39"/>
      <c r="AX98" s="40"/>
      <c r="AY98" s="40"/>
      <c r="AZ98" s="40"/>
      <c r="BA98" s="40"/>
      <c r="BB98" s="39"/>
      <c r="BC98" s="39"/>
      <c r="BD98" s="39"/>
      <c r="BE98" s="39"/>
      <c r="BF98" s="39"/>
    </row>
    <row r="99" spans="1:58" ht="16.2">
      <c r="A99" s="72" t="s">
        <v>68</v>
      </c>
      <c r="B99" s="41"/>
      <c r="C99" s="41"/>
      <c r="D99" s="42">
        <v>2</v>
      </c>
      <c r="E99" s="46">
        <v>2</v>
      </c>
      <c r="F99" s="46">
        <v>1</v>
      </c>
      <c r="G99" s="44"/>
      <c r="H99" s="46">
        <v>2</v>
      </c>
      <c r="I99" s="44"/>
      <c r="J99" s="44"/>
      <c r="K99" s="45" t="s">
        <v>26</v>
      </c>
      <c r="L99" s="44"/>
      <c r="M99" s="44"/>
      <c r="N99" s="44"/>
      <c r="O99" s="44"/>
      <c r="P99" s="44"/>
      <c r="Q99" s="44"/>
      <c r="R99" s="44"/>
      <c r="S99" s="44"/>
      <c r="T99" s="44"/>
      <c r="U99" s="44"/>
      <c r="V99" s="44"/>
      <c r="W99" s="44"/>
      <c r="X99" s="44"/>
      <c r="AD99" s="39"/>
      <c r="AE99" s="39"/>
      <c r="AF99" s="39"/>
      <c r="AG99" s="39"/>
      <c r="AH99" s="39"/>
      <c r="AI99" s="39"/>
      <c r="AJ99" s="39"/>
      <c r="AK99" s="39"/>
      <c r="AL99" s="39"/>
      <c r="AM99" s="39"/>
      <c r="AN99" s="39"/>
      <c r="AO99" s="39"/>
      <c r="AP99" s="39"/>
      <c r="AQ99" s="39"/>
      <c r="AR99" s="34"/>
      <c r="AS99" s="34"/>
      <c r="AT99" s="39"/>
      <c r="AU99" s="34"/>
      <c r="AV99" s="34"/>
      <c r="AW99" s="39"/>
      <c r="AX99" s="40"/>
      <c r="AY99" s="40"/>
      <c r="AZ99" s="40"/>
      <c r="BA99" s="40"/>
      <c r="BB99" s="39"/>
      <c r="BC99" s="39"/>
      <c r="BD99" s="39"/>
      <c r="BE99" s="39"/>
      <c r="BF99" s="39"/>
    </row>
    <row r="100" spans="1:58" ht="16.2">
      <c r="A100" s="72" t="s">
        <v>69</v>
      </c>
      <c r="B100" s="41"/>
      <c r="C100" s="41"/>
      <c r="D100" s="42">
        <v>3</v>
      </c>
      <c r="E100" s="46">
        <v>3</v>
      </c>
      <c r="F100" s="46">
        <v>2</v>
      </c>
      <c r="G100" s="44"/>
      <c r="H100" s="46">
        <v>3</v>
      </c>
      <c r="I100" s="44"/>
      <c r="J100" s="44"/>
      <c r="K100" s="45"/>
      <c r="L100" s="44"/>
      <c r="M100" s="44"/>
      <c r="N100" s="44"/>
      <c r="O100" s="44"/>
      <c r="P100" s="44"/>
      <c r="Q100" s="44"/>
      <c r="R100" s="44"/>
      <c r="S100" s="44"/>
      <c r="T100" s="44"/>
      <c r="U100" s="44"/>
      <c r="V100" s="44"/>
      <c r="W100" s="44"/>
      <c r="X100" s="44"/>
      <c r="AD100" s="39"/>
      <c r="AE100" s="39"/>
      <c r="AF100" s="39"/>
      <c r="AG100" s="39"/>
      <c r="AH100" s="39"/>
      <c r="AI100" s="39"/>
      <c r="AJ100" s="39"/>
      <c r="AK100" s="39"/>
      <c r="AL100" s="39"/>
      <c r="AM100" s="39"/>
      <c r="AN100" s="39"/>
      <c r="AO100" s="39"/>
      <c r="AP100" s="39"/>
      <c r="AQ100" s="39"/>
      <c r="AR100" s="34"/>
      <c r="AS100" s="34"/>
      <c r="AT100" s="39"/>
      <c r="AU100" s="34"/>
      <c r="AV100" s="34"/>
      <c r="AW100" s="39"/>
      <c r="AX100" s="40"/>
      <c r="AY100" s="40"/>
      <c r="AZ100" s="40"/>
      <c r="BA100" s="40"/>
      <c r="BB100" s="39"/>
      <c r="BC100" s="39"/>
      <c r="BD100" s="39"/>
      <c r="BE100" s="39"/>
      <c r="BF100" s="39"/>
    </row>
    <row r="101" spans="1:58" ht="16.2">
      <c r="A101" s="72" t="s">
        <v>70</v>
      </c>
      <c r="B101" s="41"/>
      <c r="C101" s="41"/>
      <c r="D101" s="42">
        <v>4</v>
      </c>
      <c r="E101" s="46">
        <v>4</v>
      </c>
      <c r="F101" s="44"/>
      <c r="G101" s="44"/>
      <c r="H101" s="46">
        <v>4</v>
      </c>
      <c r="I101" s="44"/>
      <c r="J101" s="44"/>
      <c r="K101" s="44"/>
      <c r="L101" s="44"/>
      <c r="M101" s="44"/>
      <c r="N101" s="44"/>
      <c r="O101" s="44"/>
      <c r="P101" s="44"/>
      <c r="Q101" s="44"/>
      <c r="R101" s="44"/>
      <c r="S101" s="44"/>
      <c r="T101" s="44"/>
      <c r="U101" s="44"/>
      <c r="V101" s="44"/>
      <c r="W101" s="44"/>
      <c r="X101" s="44"/>
      <c r="AD101" s="39"/>
      <c r="AE101" s="39"/>
      <c r="AF101" s="39"/>
      <c r="AG101" s="39"/>
      <c r="AH101" s="39"/>
      <c r="AI101" s="39"/>
      <c r="AJ101" s="39"/>
      <c r="AK101" s="39"/>
      <c r="AL101" s="39"/>
      <c r="AM101" s="39"/>
      <c r="AN101" s="39"/>
      <c r="AO101" s="39"/>
      <c r="AP101" s="39"/>
      <c r="AQ101" s="39"/>
      <c r="AR101" s="34"/>
      <c r="AS101" s="34"/>
      <c r="AT101" s="39"/>
      <c r="AU101" s="34"/>
      <c r="AV101" s="34"/>
      <c r="AW101" s="39"/>
      <c r="AX101" s="40"/>
      <c r="AY101" s="40"/>
      <c r="AZ101" s="40"/>
      <c r="BA101" s="40"/>
      <c r="BB101" s="39"/>
      <c r="BC101" s="39"/>
      <c r="BD101" s="39"/>
      <c r="BE101" s="39"/>
      <c r="BF101" s="39"/>
    </row>
    <row r="102" spans="1:58" ht="16.2">
      <c r="A102" s="72" t="s">
        <v>71</v>
      </c>
      <c r="B102" s="41"/>
      <c r="C102" s="41"/>
      <c r="D102" s="42">
        <v>5</v>
      </c>
      <c r="E102" s="46">
        <v>5</v>
      </c>
      <c r="F102" s="44"/>
      <c r="G102" s="44"/>
      <c r="H102" s="46">
        <v>5</v>
      </c>
      <c r="I102" s="44"/>
      <c r="J102" s="44"/>
      <c r="K102" s="44"/>
      <c r="L102" s="44"/>
      <c r="M102" s="44"/>
      <c r="N102" s="44"/>
      <c r="O102" s="44"/>
      <c r="P102" s="44"/>
      <c r="Q102" s="44"/>
      <c r="R102" s="44"/>
      <c r="S102" s="44"/>
      <c r="T102" s="44"/>
      <c r="U102" s="44"/>
      <c r="V102" s="44"/>
      <c r="W102" s="44"/>
      <c r="X102" s="44"/>
      <c r="AD102" s="39"/>
      <c r="AE102" s="39"/>
      <c r="AF102" s="39"/>
      <c r="AG102" s="39"/>
      <c r="AH102" s="39"/>
      <c r="AI102" s="39"/>
      <c r="AJ102" s="39"/>
      <c r="AK102" s="39"/>
      <c r="AL102" s="39"/>
      <c r="AM102" s="39"/>
      <c r="AN102" s="39"/>
      <c r="AO102" s="39"/>
      <c r="AP102" s="39"/>
      <c r="AQ102" s="39"/>
      <c r="AR102" s="34"/>
      <c r="AS102" s="34"/>
      <c r="AT102" s="39"/>
      <c r="AU102" s="34"/>
      <c r="AV102" s="34"/>
      <c r="AW102" s="39"/>
      <c r="AX102" s="40"/>
      <c r="AY102" s="40"/>
      <c r="AZ102" s="40"/>
      <c r="BA102" s="40"/>
      <c r="BB102" s="39"/>
      <c r="BC102" s="39"/>
      <c r="BD102" s="39"/>
      <c r="BE102" s="39"/>
      <c r="BF102" s="39"/>
    </row>
    <row r="103" spans="1:58" ht="16.2">
      <c r="A103" s="72" t="s">
        <v>72</v>
      </c>
      <c r="B103" s="41"/>
      <c r="C103" s="41"/>
      <c r="D103" s="42">
        <v>6</v>
      </c>
      <c r="E103" s="46">
        <v>6</v>
      </c>
      <c r="F103" s="44"/>
      <c r="G103" s="44"/>
      <c r="H103" s="46">
        <v>6</v>
      </c>
      <c r="I103" s="44"/>
      <c r="J103" s="44"/>
      <c r="K103" s="44"/>
      <c r="L103" s="44"/>
      <c r="M103" s="44"/>
      <c r="N103" s="44"/>
      <c r="O103" s="44"/>
      <c r="P103" s="44"/>
      <c r="Q103" s="44"/>
      <c r="R103" s="44"/>
      <c r="S103" s="44"/>
      <c r="T103" s="44"/>
      <c r="U103" s="44"/>
      <c r="V103" s="44"/>
      <c r="W103" s="44"/>
      <c r="X103" s="44"/>
      <c r="AU103" s="34"/>
      <c r="AV103" s="34"/>
      <c r="AW103" s="39"/>
      <c r="AX103" s="40"/>
      <c r="AY103" s="40"/>
      <c r="AZ103" s="40"/>
      <c r="BA103" s="40"/>
      <c r="BB103" s="39"/>
      <c r="BC103" s="39"/>
      <c r="BD103" s="39"/>
      <c r="BE103" s="39"/>
      <c r="BF103" s="39"/>
    </row>
    <row r="104" spans="1:58" ht="16.2">
      <c r="A104" s="72" t="s">
        <v>73</v>
      </c>
      <c r="B104" s="41"/>
      <c r="C104" s="41"/>
      <c r="D104" s="42">
        <v>7</v>
      </c>
      <c r="E104" s="46">
        <v>7</v>
      </c>
      <c r="F104" s="44"/>
      <c r="G104" s="44"/>
      <c r="H104" s="46">
        <v>7</v>
      </c>
      <c r="I104" s="44"/>
      <c r="J104" s="44"/>
      <c r="K104" s="44"/>
      <c r="L104" s="44"/>
      <c r="M104" s="44"/>
      <c r="N104" s="44"/>
      <c r="O104" s="44"/>
      <c r="P104" s="44"/>
      <c r="Q104" s="44"/>
      <c r="R104" s="44"/>
      <c r="S104" s="44"/>
      <c r="T104" s="44"/>
      <c r="U104" s="44"/>
      <c r="V104" s="44"/>
      <c r="W104" s="44"/>
      <c r="X104" s="44"/>
      <c r="AU104" s="34"/>
      <c r="AV104" s="34"/>
      <c r="AW104" s="39"/>
      <c r="AX104" s="40"/>
      <c r="AY104" s="40"/>
      <c r="AZ104" s="40"/>
      <c r="BA104" s="40"/>
      <c r="BB104" s="39"/>
      <c r="BC104" s="39"/>
      <c r="BD104" s="39"/>
      <c r="BE104" s="39"/>
      <c r="BF104" s="39"/>
    </row>
    <row r="105" spans="1:58" ht="16.2">
      <c r="A105" s="72" t="s">
        <v>74</v>
      </c>
      <c r="B105" s="41"/>
      <c r="C105" s="41"/>
      <c r="D105" s="42">
        <v>8</v>
      </c>
      <c r="E105" s="46">
        <v>8</v>
      </c>
      <c r="F105" s="44"/>
      <c r="G105" s="44"/>
      <c r="H105" s="46">
        <v>8</v>
      </c>
      <c r="I105" s="44"/>
      <c r="J105" s="44"/>
      <c r="K105" s="44"/>
      <c r="L105" s="44"/>
      <c r="M105" s="44"/>
      <c r="N105" s="44"/>
      <c r="O105" s="44"/>
      <c r="P105" s="44"/>
      <c r="Q105" s="44"/>
      <c r="R105" s="44"/>
      <c r="S105" s="44"/>
      <c r="T105" s="44"/>
      <c r="U105" s="44"/>
      <c r="V105" s="44"/>
      <c r="W105" s="44"/>
      <c r="X105" s="44"/>
      <c r="AU105" s="34"/>
      <c r="AV105" s="34"/>
      <c r="AW105" s="39"/>
      <c r="AX105" s="40"/>
      <c r="AY105" s="40"/>
      <c r="AZ105" s="40"/>
      <c r="BA105" s="40"/>
      <c r="BB105" s="39"/>
      <c r="BC105" s="39"/>
      <c r="BD105" s="39"/>
      <c r="BE105" s="39"/>
      <c r="BF105" s="39"/>
    </row>
    <row r="106" spans="1:58" ht="16.2">
      <c r="A106" s="73" t="s">
        <v>75</v>
      </c>
      <c r="B106" s="41"/>
      <c r="C106" s="41"/>
      <c r="D106" s="42">
        <v>9</v>
      </c>
      <c r="E106" s="46">
        <v>9</v>
      </c>
      <c r="F106" s="44"/>
      <c r="G106" s="44"/>
      <c r="H106" s="46">
        <v>9</v>
      </c>
      <c r="I106" s="44"/>
      <c r="J106" s="44"/>
      <c r="K106" s="44"/>
      <c r="L106" s="44"/>
      <c r="M106" s="44"/>
      <c r="N106" s="44"/>
      <c r="O106" s="44"/>
      <c r="P106" s="44"/>
      <c r="Q106" s="44"/>
      <c r="R106" s="44"/>
      <c r="S106" s="44"/>
      <c r="T106" s="44"/>
      <c r="U106" s="44"/>
      <c r="V106" s="44"/>
      <c r="W106" s="44"/>
      <c r="X106" s="44"/>
      <c r="AU106" s="34"/>
      <c r="AV106" s="34"/>
      <c r="AW106" s="39"/>
      <c r="AX106" s="40"/>
      <c r="AY106" s="40"/>
      <c r="AZ106" s="40"/>
      <c r="BA106" s="40"/>
      <c r="BB106" s="39"/>
      <c r="BC106" s="39"/>
      <c r="BD106" s="39"/>
      <c r="BE106" s="39"/>
      <c r="BF106" s="39"/>
    </row>
    <row r="107" spans="1:58">
      <c r="A107" s="73" t="s">
        <v>76</v>
      </c>
      <c r="B107" s="41"/>
      <c r="C107" s="41"/>
      <c r="D107" s="42">
        <v>10</v>
      </c>
      <c r="E107" s="46">
        <v>10</v>
      </c>
      <c r="F107" s="44"/>
      <c r="G107" s="44"/>
      <c r="H107" s="46">
        <v>10</v>
      </c>
      <c r="I107" s="44"/>
      <c r="J107" s="44"/>
      <c r="K107" s="44"/>
      <c r="L107" s="44"/>
      <c r="M107" s="44"/>
      <c r="N107" s="44"/>
      <c r="O107" s="44"/>
      <c r="P107" s="44"/>
      <c r="Q107" s="44"/>
      <c r="R107" s="44"/>
      <c r="S107" s="44"/>
      <c r="T107" s="44"/>
      <c r="U107" s="44"/>
      <c r="V107" s="44"/>
      <c r="W107" s="44"/>
      <c r="X107" s="44"/>
      <c r="AP107" s="2"/>
      <c r="AQ107" s="2"/>
      <c r="AR107" s="2"/>
      <c r="AS107" s="2"/>
      <c r="AT107" s="2"/>
    </row>
    <row r="108" spans="1:58">
      <c r="A108" s="41"/>
      <c r="B108" s="41"/>
      <c r="C108" s="41"/>
      <c r="D108" s="42">
        <v>11</v>
      </c>
      <c r="E108" s="46">
        <v>11</v>
      </c>
      <c r="F108" s="44"/>
      <c r="G108" s="44"/>
      <c r="H108" s="44"/>
      <c r="I108" s="44"/>
      <c r="J108" s="44"/>
      <c r="K108" s="44"/>
      <c r="L108" s="44"/>
      <c r="M108" s="44"/>
      <c r="N108" s="44"/>
      <c r="O108" s="44"/>
      <c r="P108" s="44"/>
      <c r="Q108" s="44"/>
      <c r="R108" s="44"/>
      <c r="S108" s="44"/>
      <c r="T108" s="44"/>
      <c r="U108" s="44"/>
      <c r="V108" s="44"/>
      <c r="W108" s="44"/>
      <c r="X108" s="44"/>
      <c r="AP108" s="2"/>
      <c r="AQ108" s="2"/>
      <c r="AR108" s="2"/>
      <c r="AS108" s="2"/>
      <c r="AT108" s="2"/>
    </row>
    <row r="109" spans="1:58">
      <c r="A109" s="41"/>
      <c r="B109" s="41"/>
      <c r="C109" s="41"/>
      <c r="D109" s="42">
        <v>12</v>
      </c>
      <c r="E109" s="46">
        <v>12</v>
      </c>
      <c r="F109" s="44"/>
      <c r="G109" s="44"/>
      <c r="H109" s="44"/>
      <c r="I109" s="44"/>
      <c r="J109" s="44"/>
      <c r="K109" s="44"/>
      <c r="L109" s="44"/>
      <c r="M109" s="44"/>
      <c r="N109" s="44"/>
      <c r="O109" s="44"/>
      <c r="P109" s="44"/>
      <c r="Q109" s="44"/>
      <c r="R109" s="44"/>
      <c r="S109" s="44"/>
      <c r="T109" s="44"/>
      <c r="U109" s="44"/>
      <c r="V109" s="44"/>
      <c r="W109" s="44"/>
      <c r="X109" s="44"/>
      <c r="AP109" s="2"/>
      <c r="AQ109" s="2"/>
      <c r="AR109" s="2"/>
      <c r="AS109" s="2"/>
      <c r="AT109" s="2"/>
    </row>
    <row r="110" spans="1:58">
      <c r="A110" s="41"/>
      <c r="B110" s="41"/>
      <c r="C110" s="41"/>
      <c r="D110" s="47"/>
      <c r="E110" s="46">
        <v>13</v>
      </c>
      <c r="F110" s="44"/>
      <c r="G110" s="44"/>
      <c r="H110" s="44"/>
      <c r="I110" s="44"/>
      <c r="J110" s="44"/>
      <c r="K110" s="44"/>
      <c r="L110" s="44"/>
      <c r="M110" s="44"/>
      <c r="N110" s="44"/>
      <c r="O110" s="44"/>
      <c r="P110" s="44"/>
      <c r="Q110" s="44"/>
      <c r="R110" s="44"/>
      <c r="S110" s="44"/>
      <c r="T110" s="44"/>
      <c r="U110" s="44"/>
      <c r="V110" s="44"/>
      <c r="W110" s="44"/>
      <c r="X110" s="44"/>
      <c r="AP110" s="2"/>
      <c r="AQ110" s="2"/>
      <c r="AR110" s="2"/>
      <c r="AS110" s="2"/>
      <c r="AT110" s="2"/>
    </row>
    <row r="111" spans="1:58">
      <c r="A111" s="41"/>
      <c r="B111" s="41"/>
      <c r="C111" s="41"/>
      <c r="D111" s="47"/>
      <c r="E111" s="46">
        <v>14</v>
      </c>
      <c r="F111" s="44"/>
      <c r="G111" s="44"/>
      <c r="H111" s="44"/>
      <c r="I111" s="44"/>
      <c r="J111" s="44"/>
      <c r="K111" s="44"/>
      <c r="L111" s="44"/>
      <c r="M111" s="44"/>
      <c r="N111" s="44"/>
      <c r="O111" s="44"/>
      <c r="P111" s="44"/>
      <c r="Q111" s="44"/>
      <c r="R111" s="44"/>
      <c r="S111" s="44"/>
      <c r="T111" s="44"/>
      <c r="U111" s="44"/>
      <c r="V111" s="44"/>
      <c r="W111" s="44"/>
      <c r="X111" s="44"/>
      <c r="AP111" s="2"/>
      <c r="AQ111" s="2"/>
      <c r="AR111" s="2"/>
      <c r="AS111" s="2"/>
      <c r="AT111" s="2"/>
      <c r="AU111" s="2"/>
      <c r="AV111" s="2"/>
      <c r="AW111" s="2"/>
      <c r="AX111" s="2"/>
      <c r="AY111" s="2"/>
      <c r="AZ111" s="2"/>
      <c r="BA111" s="2"/>
    </row>
    <row r="112" spans="1:58">
      <c r="A112" s="41"/>
      <c r="B112" s="41"/>
      <c r="C112" s="41"/>
      <c r="D112" s="47"/>
      <c r="E112" s="46">
        <v>15</v>
      </c>
      <c r="F112" s="44"/>
      <c r="G112" s="44"/>
      <c r="H112" s="44"/>
      <c r="I112" s="44"/>
      <c r="J112" s="44"/>
      <c r="K112" s="44"/>
      <c r="L112" s="44"/>
      <c r="M112" s="44"/>
      <c r="N112" s="44"/>
      <c r="O112" s="44"/>
      <c r="P112" s="44"/>
      <c r="Q112" s="44"/>
      <c r="R112" s="44"/>
      <c r="S112" s="44"/>
      <c r="T112" s="44"/>
      <c r="U112" s="44"/>
      <c r="V112" s="44"/>
      <c r="W112" s="44"/>
      <c r="X112" s="44"/>
      <c r="AP112" s="2"/>
      <c r="AQ112" s="2"/>
      <c r="AR112" s="2"/>
      <c r="AS112" s="2"/>
      <c r="AT112" s="2"/>
      <c r="AU112" s="2"/>
      <c r="AV112" s="2"/>
      <c r="AW112" s="2"/>
      <c r="AX112" s="2"/>
      <c r="AY112" s="2"/>
      <c r="AZ112" s="2"/>
      <c r="BA112" s="2"/>
    </row>
    <row r="113" spans="4:53">
      <c r="D113" s="44"/>
      <c r="E113" s="46">
        <v>16</v>
      </c>
      <c r="F113" s="44"/>
      <c r="G113" s="44"/>
      <c r="H113" s="44"/>
      <c r="I113" s="44"/>
      <c r="J113" s="44"/>
      <c r="K113" s="44"/>
      <c r="L113" s="44"/>
      <c r="M113" s="44"/>
      <c r="N113" s="44"/>
      <c r="O113" s="44"/>
      <c r="P113" s="44"/>
      <c r="Q113" s="44"/>
      <c r="R113" s="44"/>
      <c r="S113" s="44"/>
      <c r="T113" s="44"/>
      <c r="U113" s="44"/>
      <c r="V113" s="44"/>
      <c r="W113" s="44"/>
      <c r="X113" s="44"/>
      <c r="AU113" s="2"/>
      <c r="AV113" s="2"/>
      <c r="AW113" s="2"/>
      <c r="AX113" s="2"/>
      <c r="AY113" s="2"/>
      <c r="AZ113" s="2"/>
      <c r="BA113" s="2"/>
    </row>
    <row r="114" spans="4:53">
      <c r="D114" s="44"/>
      <c r="E114" s="46">
        <v>17</v>
      </c>
      <c r="F114" s="44"/>
      <c r="G114" s="44"/>
      <c r="H114" s="44"/>
      <c r="I114" s="44"/>
      <c r="J114" s="44"/>
      <c r="K114" s="44"/>
      <c r="L114" s="44"/>
      <c r="M114" s="44"/>
      <c r="N114" s="44"/>
      <c r="O114" s="44"/>
      <c r="P114" s="44"/>
      <c r="Q114" s="44"/>
      <c r="R114" s="44"/>
      <c r="S114" s="44"/>
      <c r="T114" s="44"/>
      <c r="U114" s="44"/>
      <c r="V114" s="44"/>
      <c r="W114" s="44"/>
      <c r="X114" s="44"/>
      <c r="AU114" s="2"/>
      <c r="AV114" s="2"/>
      <c r="AW114" s="2"/>
      <c r="AX114" s="2"/>
      <c r="AY114" s="2"/>
      <c r="AZ114" s="2"/>
      <c r="BA114" s="2"/>
    </row>
    <row r="115" spans="4:53">
      <c r="D115" s="44"/>
      <c r="E115" s="46">
        <v>18</v>
      </c>
      <c r="F115" s="44"/>
      <c r="G115" s="44"/>
      <c r="H115" s="44"/>
      <c r="I115" s="44"/>
      <c r="J115" s="44"/>
      <c r="K115" s="44"/>
      <c r="L115" s="44"/>
      <c r="M115" s="44"/>
      <c r="N115" s="44"/>
      <c r="O115" s="44"/>
      <c r="P115" s="44"/>
      <c r="Q115" s="44"/>
      <c r="R115" s="44"/>
      <c r="S115" s="44"/>
      <c r="T115" s="44"/>
      <c r="U115" s="44"/>
      <c r="V115" s="44"/>
      <c r="W115" s="44"/>
      <c r="X115" s="44"/>
      <c r="AU115" s="2"/>
      <c r="AV115" s="2"/>
      <c r="AW115" s="2"/>
      <c r="AX115" s="2"/>
      <c r="AY115" s="2"/>
      <c r="AZ115" s="2"/>
      <c r="BA115" s="2"/>
    </row>
    <row r="116" spans="4:53">
      <c r="D116" s="44"/>
      <c r="E116" s="46">
        <v>19</v>
      </c>
      <c r="F116" s="44"/>
      <c r="G116" s="44"/>
      <c r="H116" s="44"/>
      <c r="I116" s="44"/>
      <c r="J116" s="44"/>
      <c r="K116" s="44"/>
      <c r="L116" s="44"/>
      <c r="M116" s="44"/>
      <c r="N116" s="44"/>
      <c r="O116" s="44"/>
      <c r="P116" s="44"/>
      <c r="Q116" s="44"/>
      <c r="R116" s="44"/>
      <c r="S116" s="44"/>
      <c r="T116" s="44"/>
      <c r="U116" s="44"/>
      <c r="V116" s="44"/>
      <c r="W116" s="44"/>
      <c r="X116" s="44"/>
      <c r="AU116" s="2"/>
      <c r="AV116" s="2"/>
      <c r="AW116" s="2"/>
      <c r="AX116" s="2"/>
      <c r="AY116" s="2"/>
      <c r="AZ116" s="2"/>
      <c r="BA116" s="2"/>
    </row>
    <row r="117" spans="4:53">
      <c r="D117" s="44"/>
      <c r="E117" s="46">
        <v>20</v>
      </c>
      <c r="F117" s="44"/>
      <c r="G117" s="44"/>
      <c r="H117" s="44"/>
      <c r="I117" s="44"/>
      <c r="J117" s="44"/>
      <c r="K117" s="44"/>
      <c r="L117" s="44"/>
      <c r="M117" s="44"/>
      <c r="N117" s="44"/>
      <c r="O117" s="44"/>
      <c r="P117" s="44"/>
      <c r="Q117" s="44"/>
      <c r="R117" s="44"/>
      <c r="S117" s="44"/>
      <c r="T117" s="44"/>
      <c r="U117" s="44"/>
      <c r="V117" s="44"/>
      <c r="W117" s="44"/>
      <c r="X117" s="44"/>
    </row>
    <row r="118" spans="4:53">
      <c r="D118" s="44"/>
      <c r="E118" s="46">
        <v>21</v>
      </c>
      <c r="F118" s="44"/>
      <c r="G118" s="44"/>
      <c r="H118" s="44"/>
      <c r="I118" s="44"/>
      <c r="J118" s="44"/>
      <c r="K118" s="44"/>
      <c r="L118" s="44"/>
      <c r="M118" s="44"/>
      <c r="N118" s="44"/>
      <c r="O118" s="44"/>
      <c r="P118" s="44"/>
      <c r="Q118" s="44"/>
      <c r="R118" s="44"/>
      <c r="S118" s="44"/>
      <c r="T118" s="44"/>
      <c r="U118" s="44"/>
      <c r="V118" s="44"/>
      <c r="W118" s="44"/>
      <c r="X118" s="44"/>
    </row>
    <row r="119" spans="4:53">
      <c r="D119" s="44"/>
      <c r="E119" s="46">
        <v>22</v>
      </c>
      <c r="F119" s="44"/>
      <c r="G119" s="44"/>
      <c r="H119" s="44"/>
      <c r="I119" s="44"/>
      <c r="J119" s="44"/>
      <c r="K119" s="44"/>
      <c r="L119" s="44"/>
      <c r="M119" s="44"/>
      <c r="N119" s="44"/>
      <c r="O119" s="44"/>
      <c r="P119" s="44"/>
      <c r="Q119" s="44"/>
      <c r="R119" s="44"/>
      <c r="S119" s="44"/>
      <c r="T119" s="44"/>
      <c r="U119" s="44"/>
      <c r="V119" s="44"/>
      <c r="W119" s="44"/>
      <c r="X119" s="44"/>
    </row>
    <row r="120" spans="4:53">
      <c r="D120" s="44"/>
      <c r="E120" s="46">
        <v>23</v>
      </c>
      <c r="F120" s="44"/>
      <c r="G120" s="44"/>
      <c r="H120" s="44"/>
      <c r="I120" s="44"/>
      <c r="J120" s="44"/>
      <c r="K120" s="44"/>
      <c r="L120" s="44"/>
      <c r="M120" s="44"/>
      <c r="N120" s="44"/>
      <c r="O120" s="44"/>
      <c r="P120" s="44"/>
      <c r="Q120" s="44"/>
      <c r="R120" s="44"/>
      <c r="S120" s="44"/>
      <c r="T120" s="44"/>
      <c r="U120" s="44"/>
      <c r="V120" s="44"/>
      <c r="W120" s="44"/>
      <c r="X120" s="44"/>
    </row>
    <row r="121" spans="4:53">
      <c r="D121" s="44"/>
      <c r="E121" s="46">
        <v>24</v>
      </c>
      <c r="F121" s="44"/>
      <c r="G121" s="44"/>
      <c r="H121" s="44"/>
      <c r="I121" s="44"/>
      <c r="J121" s="44"/>
      <c r="K121" s="44"/>
      <c r="L121" s="44"/>
      <c r="M121" s="44"/>
      <c r="N121" s="44"/>
      <c r="O121" s="44"/>
      <c r="P121" s="44"/>
      <c r="Q121" s="44"/>
      <c r="R121" s="44"/>
      <c r="S121" s="44"/>
      <c r="T121" s="44"/>
      <c r="U121" s="44"/>
      <c r="V121" s="44"/>
      <c r="W121" s="44"/>
      <c r="X121" s="44"/>
    </row>
    <row r="122" spans="4:53">
      <c r="D122" s="44"/>
      <c r="E122" s="46">
        <v>25</v>
      </c>
      <c r="F122" s="44"/>
      <c r="G122" s="44"/>
      <c r="H122" s="44"/>
      <c r="I122" s="44"/>
      <c r="J122" s="44"/>
      <c r="K122" s="44"/>
      <c r="L122" s="44"/>
      <c r="M122" s="44"/>
      <c r="N122" s="44"/>
      <c r="O122" s="44"/>
      <c r="P122" s="44"/>
      <c r="Q122" s="44"/>
      <c r="R122" s="44"/>
      <c r="S122" s="44"/>
      <c r="T122" s="44"/>
      <c r="U122" s="44"/>
      <c r="V122" s="44"/>
      <c r="W122" s="44"/>
      <c r="X122" s="44"/>
    </row>
    <row r="123" spans="4:53">
      <c r="D123" s="44"/>
      <c r="E123" s="46">
        <v>26</v>
      </c>
      <c r="F123" s="44"/>
      <c r="G123" s="44"/>
      <c r="H123" s="44"/>
      <c r="I123" s="44"/>
      <c r="J123" s="44"/>
      <c r="K123" s="44"/>
      <c r="L123" s="44"/>
      <c r="M123" s="44"/>
      <c r="N123" s="44"/>
      <c r="O123" s="44"/>
      <c r="P123" s="44"/>
      <c r="Q123" s="44"/>
      <c r="R123" s="44"/>
      <c r="S123" s="44"/>
      <c r="T123" s="44"/>
      <c r="U123" s="44"/>
      <c r="V123" s="44"/>
      <c r="W123" s="44"/>
      <c r="X123" s="44"/>
    </row>
    <row r="124" spans="4:53">
      <c r="D124" s="44"/>
      <c r="E124" s="46">
        <v>27</v>
      </c>
      <c r="F124" s="44"/>
      <c r="G124" s="44"/>
      <c r="H124" s="44"/>
      <c r="I124" s="44"/>
      <c r="J124" s="44"/>
      <c r="K124" s="44"/>
      <c r="L124" s="44"/>
      <c r="M124" s="44"/>
      <c r="N124" s="44"/>
      <c r="O124" s="44"/>
      <c r="P124" s="44"/>
      <c r="Q124" s="44"/>
      <c r="R124" s="44"/>
      <c r="S124" s="44"/>
      <c r="T124" s="44"/>
      <c r="U124" s="44"/>
      <c r="V124" s="44"/>
      <c r="W124" s="44"/>
      <c r="X124" s="44"/>
    </row>
    <row r="125" spans="4:53">
      <c r="D125" s="44"/>
      <c r="E125" s="46">
        <v>28</v>
      </c>
      <c r="F125" s="44"/>
      <c r="G125" s="44"/>
      <c r="H125" s="44"/>
      <c r="I125" s="44"/>
      <c r="J125" s="44"/>
      <c r="K125" s="44"/>
      <c r="L125" s="44"/>
      <c r="M125" s="44"/>
      <c r="N125" s="44"/>
      <c r="O125" s="44"/>
      <c r="P125" s="44"/>
      <c r="Q125" s="44"/>
      <c r="R125" s="44"/>
      <c r="S125" s="44"/>
      <c r="T125" s="44"/>
      <c r="U125" s="44"/>
      <c r="V125" s="44"/>
      <c r="W125" s="44"/>
      <c r="X125" s="44"/>
    </row>
    <row r="126" spans="4:53">
      <c r="D126" s="44"/>
      <c r="E126" s="46">
        <v>29</v>
      </c>
      <c r="F126" s="44"/>
      <c r="G126" s="44"/>
      <c r="H126" s="44"/>
      <c r="I126" s="44"/>
      <c r="J126" s="44"/>
      <c r="K126" s="44"/>
      <c r="L126" s="44"/>
      <c r="M126" s="44"/>
      <c r="N126" s="44"/>
      <c r="O126" s="44"/>
      <c r="P126" s="44"/>
      <c r="Q126" s="44"/>
      <c r="R126" s="44"/>
      <c r="S126" s="44"/>
      <c r="T126" s="44"/>
      <c r="U126" s="44"/>
      <c r="V126" s="44"/>
      <c r="W126" s="44"/>
      <c r="X126" s="44"/>
    </row>
    <row r="127" spans="4:53">
      <c r="D127" s="44"/>
      <c r="E127" s="46">
        <v>30</v>
      </c>
      <c r="F127" s="44"/>
      <c r="G127" s="44"/>
      <c r="H127" s="44"/>
      <c r="I127" s="44"/>
      <c r="J127" s="44"/>
      <c r="K127" s="44"/>
      <c r="L127" s="44"/>
      <c r="M127" s="44"/>
      <c r="N127" s="44"/>
      <c r="O127" s="44"/>
      <c r="P127" s="44"/>
      <c r="Q127" s="44"/>
      <c r="R127" s="44"/>
      <c r="S127" s="44"/>
      <c r="T127" s="44"/>
      <c r="U127" s="44"/>
      <c r="V127" s="44"/>
      <c r="W127" s="44"/>
      <c r="X127" s="44"/>
    </row>
    <row r="128" spans="4:53">
      <c r="D128" s="44"/>
      <c r="E128" s="46">
        <v>31</v>
      </c>
      <c r="F128" s="44"/>
      <c r="G128" s="44"/>
      <c r="H128" s="44"/>
      <c r="I128" s="44"/>
      <c r="J128" s="44"/>
      <c r="K128" s="44"/>
      <c r="L128" s="44"/>
      <c r="M128" s="44"/>
      <c r="N128" s="44"/>
      <c r="O128" s="44"/>
      <c r="P128" s="44"/>
      <c r="Q128" s="44"/>
      <c r="R128" s="44"/>
      <c r="S128" s="44"/>
      <c r="T128" s="44"/>
      <c r="U128" s="44"/>
      <c r="V128" s="44"/>
      <c r="W128" s="44"/>
      <c r="X128" s="44"/>
    </row>
    <row r="129" spans="4:24">
      <c r="D129" s="44"/>
      <c r="E129" s="44"/>
      <c r="F129" s="44"/>
      <c r="G129" s="44"/>
      <c r="H129" s="44"/>
      <c r="I129" s="44"/>
      <c r="J129" s="44"/>
      <c r="K129" s="44"/>
      <c r="L129" s="44"/>
      <c r="M129" s="44"/>
      <c r="N129" s="44"/>
      <c r="O129" s="44"/>
      <c r="P129" s="44"/>
      <c r="Q129" s="44"/>
      <c r="R129" s="44"/>
      <c r="S129" s="44"/>
      <c r="T129" s="44"/>
      <c r="U129" s="44"/>
      <c r="V129" s="44"/>
      <c r="W129" s="44"/>
      <c r="X129" s="44"/>
    </row>
    <row r="130" spans="4:24">
      <c r="D130" s="44"/>
      <c r="E130" s="44"/>
      <c r="F130" s="44"/>
      <c r="G130" s="44"/>
      <c r="H130" s="44"/>
      <c r="I130" s="44"/>
      <c r="J130" s="44"/>
      <c r="K130" s="44"/>
      <c r="L130" s="44"/>
      <c r="M130" s="44"/>
      <c r="N130" s="44"/>
      <c r="O130" s="44"/>
      <c r="P130" s="44"/>
      <c r="Q130" s="44"/>
      <c r="R130" s="44"/>
      <c r="S130" s="44"/>
      <c r="T130" s="44"/>
      <c r="U130" s="44"/>
      <c r="V130" s="44"/>
      <c r="W130" s="44"/>
      <c r="X130" s="44"/>
    </row>
    <row r="131" spans="4:24">
      <c r="D131" s="44"/>
      <c r="E131" s="44"/>
      <c r="F131" s="44"/>
      <c r="G131" s="44"/>
      <c r="H131" s="44"/>
      <c r="I131" s="44"/>
      <c r="J131" s="44"/>
      <c r="K131" s="44"/>
      <c r="L131" s="44"/>
      <c r="M131" s="44"/>
      <c r="N131" s="44"/>
      <c r="O131" s="44"/>
      <c r="P131" s="44"/>
      <c r="Q131" s="44"/>
      <c r="R131" s="44"/>
      <c r="S131" s="44"/>
      <c r="T131" s="44"/>
      <c r="U131" s="44"/>
      <c r="V131" s="44"/>
      <c r="W131" s="44"/>
      <c r="X131" s="44"/>
    </row>
  </sheetData>
  <sheetProtection selectLockedCells="1"/>
  <mergeCells count="613">
    <mergeCell ref="AX3:AY4"/>
    <mergeCell ref="U2:V3"/>
    <mergeCell ref="W2:X3"/>
    <mergeCell ref="AA4:AB4"/>
    <mergeCell ref="Q37:T38"/>
    <mergeCell ref="R39:S40"/>
    <mergeCell ref="T39:T40"/>
    <mergeCell ref="V39:W40"/>
    <mergeCell ref="X39:X40"/>
    <mergeCell ref="Y39:Z40"/>
    <mergeCell ref="AA39:AA40"/>
    <mergeCell ref="AB39:AC40"/>
    <mergeCell ref="AD39:AD40"/>
    <mergeCell ref="AC2:AD3"/>
    <mergeCell ref="AE2:AJ3"/>
    <mergeCell ref="Y4:Z4"/>
    <mergeCell ref="AV1:AW2"/>
    <mergeCell ref="Y5:Z5"/>
    <mergeCell ref="AA5:AB5"/>
    <mergeCell ref="AE5:AF5"/>
    <mergeCell ref="AH5:AI5"/>
    <mergeCell ref="AH4:AI4"/>
    <mergeCell ref="AD1:AG1"/>
    <mergeCell ref="AV3:AW4"/>
    <mergeCell ref="I2:J3"/>
    <mergeCell ref="K2:L3"/>
    <mergeCell ref="M2:N3"/>
    <mergeCell ref="O2:P3"/>
    <mergeCell ref="Q2:R3"/>
    <mergeCell ref="S2:T3"/>
    <mergeCell ref="A1:B1"/>
    <mergeCell ref="D1:F1"/>
    <mergeCell ref="L1:N1"/>
    <mergeCell ref="BM3:BN4"/>
    <mergeCell ref="BO3:BP4"/>
    <mergeCell ref="A4:B4"/>
    <mergeCell ref="C4:D4"/>
    <mergeCell ref="I4:J4"/>
    <mergeCell ref="K4:L4"/>
    <mergeCell ref="M4:N4"/>
    <mergeCell ref="O4:P4"/>
    <mergeCell ref="Q4:R4"/>
    <mergeCell ref="S4:T4"/>
    <mergeCell ref="AZ3:BA4"/>
    <mergeCell ref="BB3:BC4"/>
    <mergeCell ref="BD3:BE4"/>
    <mergeCell ref="BG3:BH4"/>
    <mergeCell ref="BI3:BJ4"/>
    <mergeCell ref="BK3:BL4"/>
    <mergeCell ref="Y2:Z3"/>
    <mergeCell ref="AA2:AB3"/>
    <mergeCell ref="AE4:AF4"/>
    <mergeCell ref="BG1:BH2"/>
    <mergeCell ref="A2:B3"/>
    <mergeCell ref="C2:D3"/>
    <mergeCell ref="E2:F3"/>
    <mergeCell ref="G2:H3"/>
    <mergeCell ref="O5:P5"/>
    <mergeCell ref="Q5:R5"/>
    <mergeCell ref="S5:T5"/>
    <mergeCell ref="BO5:BO6"/>
    <mergeCell ref="BB5:BB6"/>
    <mergeCell ref="BC5:BC6"/>
    <mergeCell ref="BD5:BD6"/>
    <mergeCell ref="Y6:Z6"/>
    <mergeCell ref="AA6:AB6"/>
    <mergeCell ref="AE6:AF6"/>
    <mergeCell ref="AH6:AI6"/>
    <mergeCell ref="AX5:AY6"/>
    <mergeCell ref="BP5:BP6"/>
    <mergeCell ref="A6:B6"/>
    <mergeCell ref="C6:D6"/>
    <mergeCell ref="I6:J6"/>
    <mergeCell ref="K6:L6"/>
    <mergeCell ref="M6:N6"/>
    <mergeCell ref="O6:P6"/>
    <mergeCell ref="Q6:R6"/>
    <mergeCell ref="S6:T6"/>
    <mergeCell ref="BG5:BH6"/>
    <mergeCell ref="BI5:BJ6"/>
    <mergeCell ref="BK5:BK6"/>
    <mergeCell ref="BL5:BL6"/>
    <mergeCell ref="BM5:BM6"/>
    <mergeCell ref="BN5:BN6"/>
    <mergeCell ref="AZ5:AZ6"/>
    <mergeCell ref="BA5:BA6"/>
    <mergeCell ref="BE5:BE6"/>
    <mergeCell ref="AV5:AW6"/>
    <mergeCell ref="A5:B5"/>
    <mergeCell ref="C5:D5"/>
    <mergeCell ref="I5:J5"/>
    <mergeCell ref="K5:L5"/>
    <mergeCell ref="M5:N5"/>
    <mergeCell ref="Q7:R7"/>
    <mergeCell ref="S7:T7"/>
    <mergeCell ref="Y7:Z7"/>
    <mergeCell ref="AA7:AB7"/>
    <mergeCell ref="AE7:AF7"/>
    <mergeCell ref="AH7:AI7"/>
    <mergeCell ref="A7:B7"/>
    <mergeCell ref="C7:D7"/>
    <mergeCell ref="I7:J7"/>
    <mergeCell ref="K7:L7"/>
    <mergeCell ref="M7:N7"/>
    <mergeCell ref="O7:P7"/>
    <mergeCell ref="BB7:BB8"/>
    <mergeCell ref="BC7:BC8"/>
    <mergeCell ref="BD7:BD8"/>
    <mergeCell ref="BE7:BE8"/>
    <mergeCell ref="AV7:AW8"/>
    <mergeCell ref="AX7:AY8"/>
    <mergeCell ref="Y8:Z8"/>
    <mergeCell ref="AA8:AB8"/>
    <mergeCell ref="AE8:AF8"/>
    <mergeCell ref="AH8:AI8"/>
    <mergeCell ref="A9:B9"/>
    <mergeCell ref="C9:D9"/>
    <mergeCell ref="I9:J9"/>
    <mergeCell ref="K9:L9"/>
    <mergeCell ref="M9:N9"/>
    <mergeCell ref="O9:P9"/>
    <mergeCell ref="BO7:BO8"/>
    <mergeCell ref="BP7:BP8"/>
    <mergeCell ref="A8:B8"/>
    <mergeCell ref="C8:D8"/>
    <mergeCell ref="I8:J8"/>
    <mergeCell ref="K8:L8"/>
    <mergeCell ref="M8:N8"/>
    <mergeCell ref="O8:P8"/>
    <mergeCell ref="Q8:R8"/>
    <mergeCell ref="S8:T8"/>
    <mergeCell ref="BG7:BH8"/>
    <mergeCell ref="BI7:BJ8"/>
    <mergeCell ref="BK7:BK8"/>
    <mergeCell ref="BL7:BL8"/>
    <mergeCell ref="BM7:BM8"/>
    <mergeCell ref="BN7:BN8"/>
    <mergeCell ref="AZ7:AZ8"/>
    <mergeCell ref="BA7:BA8"/>
    <mergeCell ref="Y10:Z10"/>
    <mergeCell ref="AA10:AB10"/>
    <mergeCell ref="AE10:AF10"/>
    <mergeCell ref="AH10:AI10"/>
    <mergeCell ref="Q9:R9"/>
    <mergeCell ref="S9:T9"/>
    <mergeCell ref="Y9:Z9"/>
    <mergeCell ref="AA9:AB9"/>
    <mergeCell ref="AE9:AF9"/>
    <mergeCell ref="AH9:AI9"/>
    <mergeCell ref="BO9:BO10"/>
    <mergeCell ref="BP9:BP10"/>
    <mergeCell ref="A10:B10"/>
    <mergeCell ref="C10:D10"/>
    <mergeCell ref="I10:J10"/>
    <mergeCell ref="K10:L10"/>
    <mergeCell ref="M10:N10"/>
    <mergeCell ref="O10:P10"/>
    <mergeCell ref="Q10:R10"/>
    <mergeCell ref="S10:T10"/>
    <mergeCell ref="BG9:BH10"/>
    <mergeCell ref="BI9:BJ10"/>
    <mergeCell ref="BK9:BK10"/>
    <mergeCell ref="BL9:BL10"/>
    <mergeCell ref="BM9:BM10"/>
    <mergeCell ref="BN9:BN10"/>
    <mergeCell ref="AZ9:AZ10"/>
    <mergeCell ref="BA9:BA10"/>
    <mergeCell ref="BB9:BB10"/>
    <mergeCell ref="BC9:BC10"/>
    <mergeCell ref="BD9:BD10"/>
    <mergeCell ref="BE9:BE10"/>
    <mergeCell ref="AV9:AW10"/>
    <mergeCell ref="AX9:AY10"/>
    <mergeCell ref="Q11:R11"/>
    <mergeCell ref="S11:T11"/>
    <mergeCell ref="Y11:Z11"/>
    <mergeCell ref="AA11:AB11"/>
    <mergeCell ref="AE11:AF11"/>
    <mergeCell ref="AH11:AI11"/>
    <mergeCell ref="A11:B11"/>
    <mergeCell ref="C11:D11"/>
    <mergeCell ref="I11:J11"/>
    <mergeCell ref="K11:L11"/>
    <mergeCell ref="M11:N11"/>
    <mergeCell ref="O11:P11"/>
    <mergeCell ref="BB11:BB12"/>
    <mergeCell ref="BC11:BC12"/>
    <mergeCell ref="BD11:BD12"/>
    <mergeCell ref="BE11:BE12"/>
    <mergeCell ref="AV11:AW12"/>
    <mergeCell ref="AX11:AY12"/>
    <mergeCell ref="Y12:Z12"/>
    <mergeCell ref="AA12:AB12"/>
    <mergeCell ref="AE12:AF12"/>
    <mergeCell ref="AH12:AI12"/>
    <mergeCell ref="A13:B13"/>
    <mergeCell ref="C13:D13"/>
    <mergeCell ref="I13:J13"/>
    <mergeCell ref="K13:L13"/>
    <mergeCell ref="M13:N13"/>
    <mergeCell ref="O13:P13"/>
    <mergeCell ref="BO11:BO12"/>
    <mergeCell ref="BP11:BP12"/>
    <mergeCell ref="A12:B12"/>
    <mergeCell ref="C12:D12"/>
    <mergeCell ref="I12:J12"/>
    <mergeCell ref="K12:L12"/>
    <mergeCell ref="M12:N12"/>
    <mergeCell ref="O12:P12"/>
    <mergeCell ref="Q12:R12"/>
    <mergeCell ref="S12:T12"/>
    <mergeCell ref="BG11:BH12"/>
    <mergeCell ref="BI11:BJ12"/>
    <mergeCell ref="BK11:BK12"/>
    <mergeCell ref="BL11:BL12"/>
    <mergeCell ref="BM11:BM12"/>
    <mergeCell ref="BN11:BN12"/>
    <mergeCell ref="AZ11:AZ12"/>
    <mergeCell ref="BA11:BA12"/>
    <mergeCell ref="BA13:BC14"/>
    <mergeCell ref="BD13:BE14"/>
    <mergeCell ref="BG13:BI14"/>
    <mergeCell ref="BJ13:BK14"/>
    <mergeCell ref="BL13:BN14"/>
    <mergeCell ref="BO13:BP14"/>
    <mergeCell ref="AV13:AX14"/>
    <mergeCell ref="AY13:AZ14"/>
    <mergeCell ref="Q14:R14"/>
    <mergeCell ref="S14:T14"/>
    <mergeCell ref="Y14:Z14"/>
    <mergeCell ref="AA14:AB14"/>
    <mergeCell ref="AE14:AF14"/>
    <mergeCell ref="AH14:AI14"/>
    <mergeCell ref="Q13:R13"/>
    <mergeCell ref="S13:T13"/>
    <mergeCell ref="Y13:Z13"/>
    <mergeCell ref="AA13:AB13"/>
    <mergeCell ref="AE13:AF13"/>
    <mergeCell ref="AH13:AI13"/>
    <mergeCell ref="A14:B14"/>
    <mergeCell ref="C14:D14"/>
    <mergeCell ref="I14:J14"/>
    <mergeCell ref="K14:L14"/>
    <mergeCell ref="M14:N14"/>
    <mergeCell ref="O14:P14"/>
    <mergeCell ref="Q15:R15"/>
    <mergeCell ref="S15:T15"/>
    <mergeCell ref="Y15:Z15"/>
    <mergeCell ref="BO15:BP16"/>
    <mergeCell ref="AV15:AX16"/>
    <mergeCell ref="AY15:AZ16"/>
    <mergeCell ref="Q16:R16"/>
    <mergeCell ref="S16:T16"/>
    <mergeCell ref="Y16:Z16"/>
    <mergeCell ref="AA16:AB16"/>
    <mergeCell ref="AA15:AB15"/>
    <mergeCell ref="A15:B15"/>
    <mergeCell ref="C15:D15"/>
    <mergeCell ref="I15:J15"/>
    <mergeCell ref="K15:L15"/>
    <mergeCell ref="M15:N15"/>
    <mergeCell ref="O15:P15"/>
    <mergeCell ref="BA15:BC16"/>
    <mergeCell ref="BD15:BE16"/>
    <mergeCell ref="A16:B16"/>
    <mergeCell ref="C16:D16"/>
    <mergeCell ref="I16:J16"/>
    <mergeCell ref="K16:L16"/>
    <mergeCell ref="M16:N16"/>
    <mergeCell ref="O16:P16"/>
    <mergeCell ref="A17:B17"/>
    <mergeCell ref="C17:D17"/>
    <mergeCell ref="I17:J17"/>
    <mergeCell ref="K17:L17"/>
    <mergeCell ref="M17:N17"/>
    <mergeCell ref="O17:P17"/>
    <mergeCell ref="BG15:BI16"/>
    <mergeCell ref="BJ15:BK16"/>
    <mergeCell ref="BL15:BN16"/>
    <mergeCell ref="BA17:BC18"/>
    <mergeCell ref="BD17:BE18"/>
    <mergeCell ref="BG17:BI18"/>
    <mergeCell ref="BJ17:BK18"/>
    <mergeCell ref="BL17:BN18"/>
    <mergeCell ref="A18:B18"/>
    <mergeCell ref="C18:D18"/>
    <mergeCell ref="I18:J18"/>
    <mergeCell ref="K18:L18"/>
    <mergeCell ref="M18:N18"/>
    <mergeCell ref="O18:P18"/>
    <mergeCell ref="BO19:BP20"/>
    <mergeCell ref="AV19:AX20"/>
    <mergeCell ref="AY19:AZ20"/>
    <mergeCell ref="Q20:R20"/>
    <mergeCell ref="S20:T20"/>
    <mergeCell ref="Y20:Z20"/>
    <mergeCell ref="AA20:AB20"/>
    <mergeCell ref="AA19:AB19"/>
    <mergeCell ref="BO17:BP18"/>
    <mergeCell ref="AV17:AX18"/>
    <mergeCell ref="AY17:AZ18"/>
    <mergeCell ref="Q18:R18"/>
    <mergeCell ref="S18:T18"/>
    <mergeCell ref="Y18:Z18"/>
    <mergeCell ref="AA18:AB18"/>
    <mergeCell ref="Q17:R17"/>
    <mergeCell ref="S17:T17"/>
    <mergeCell ref="Y17:Z17"/>
    <mergeCell ref="AA17:AB17"/>
    <mergeCell ref="M19:N19"/>
    <mergeCell ref="O19:P19"/>
    <mergeCell ref="BA19:BC20"/>
    <mergeCell ref="BD19:BE20"/>
    <mergeCell ref="A20:B20"/>
    <mergeCell ref="C20:D20"/>
    <mergeCell ref="I20:J20"/>
    <mergeCell ref="K20:L20"/>
    <mergeCell ref="M20:N20"/>
    <mergeCell ref="O20:P20"/>
    <mergeCell ref="Q19:R19"/>
    <mergeCell ref="S19:T19"/>
    <mergeCell ref="Y19:Z19"/>
    <mergeCell ref="A21:B21"/>
    <mergeCell ref="C21:D21"/>
    <mergeCell ref="I21:J21"/>
    <mergeCell ref="K21:L21"/>
    <mergeCell ref="M21:N21"/>
    <mergeCell ref="O21:P21"/>
    <mergeCell ref="BG19:BI20"/>
    <mergeCell ref="BJ19:BK20"/>
    <mergeCell ref="BL19:BN20"/>
    <mergeCell ref="BA21:BC22"/>
    <mergeCell ref="BD21:BE22"/>
    <mergeCell ref="BG21:BI22"/>
    <mergeCell ref="BJ21:BK22"/>
    <mergeCell ref="BL21:BN22"/>
    <mergeCell ref="A22:B22"/>
    <mergeCell ref="C22:D22"/>
    <mergeCell ref="I22:J22"/>
    <mergeCell ref="K22:L22"/>
    <mergeCell ref="M22:N22"/>
    <mergeCell ref="O22:P22"/>
    <mergeCell ref="A19:B19"/>
    <mergeCell ref="C19:D19"/>
    <mergeCell ref="I19:J19"/>
    <mergeCell ref="K19:L19"/>
    <mergeCell ref="BO21:BP22"/>
    <mergeCell ref="AV21:AX22"/>
    <mergeCell ref="AY21:AZ22"/>
    <mergeCell ref="Q22:R22"/>
    <mergeCell ref="S22:T22"/>
    <mergeCell ref="Y22:Z22"/>
    <mergeCell ref="AA22:AB22"/>
    <mergeCell ref="Q21:R21"/>
    <mergeCell ref="S21:T21"/>
    <mergeCell ref="Y21:Z21"/>
    <mergeCell ref="AA21:AB21"/>
    <mergeCell ref="A24:B24"/>
    <mergeCell ref="C24:D24"/>
    <mergeCell ref="I24:J24"/>
    <mergeCell ref="K24:L24"/>
    <mergeCell ref="M24:N24"/>
    <mergeCell ref="O24:P24"/>
    <mergeCell ref="BG23:BI24"/>
    <mergeCell ref="Q23:R23"/>
    <mergeCell ref="S23:T23"/>
    <mergeCell ref="Y23:Z23"/>
    <mergeCell ref="A23:B23"/>
    <mergeCell ref="C23:D23"/>
    <mergeCell ref="I23:J23"/>
    <mergeCell ref="K23:L23"/>
    <mergeCell ref="M23:N23"/>
    <mergeCell ref="O23:P23"/>
    <mergeCell ref="BJ23:BK24"/>
    <mergeCell ref="BL23:BN24"/>
    <mergeCell ref="BO23:BP24"/>
    <mergeCell ref="AV23:AX24"/>
    <mergeCell ref="AY23:AZ24"/>
    <mergeCell ref="Q24:R24"/>
    <mergeCell ref="S24:T24"/>
    <mergeCell ref="Y24:Z24"/>
    <mergeCell ref="AA24:AB24"/>
    <mergeCell ref="AA23:AB23"/>
    <mergeCell ref="BA23:BC24"/>
    <mergeCell ref="BD23:BE24"/>
    <mergeCell ref="BD25:BE26"/>
    <mergeCell ref="BG25:BI26"/>
    <mergeCell ref="BJ25:BK26"/>
    <mergeCell ref="BL25:BN26"/>
    <mergeCell ref="BO25:BP26"/>
    <mergeCell ref="AV25:AX26"/>
    <mergeCell ref="AY25:AZ26"/>
    <mergeCell ref="Q26:R26"/>
    <mergeCell ref="S26:T26"/>
    <mergeCell ref="Y26:Z26"/>
    <mergeCell ref="AA26:AB26"/>
    <mergeCell ref="Q25:R25"/>
    <mergeCell ref="S25:T25"/>
    <mergeCell ref="Y25:Z25"/>
    <mergeCell ref="AA25:AB25"/>
    <mergeCell ref="O28:P28"/>
    <mergeCell ref="A27:B27"/>
    <mergeCell ref="C27:D27"/>
    <mergeCell ref="I27:J27"/>
    <mergeCell ref="K27:L27"/>
    <mergeCell ref="M27:N27"/>
    <mergeCell ref="O27:P27"/>
    <mergeCell ref="BA25:BC26"/>
    <mergeCell ref="A25:B25"/>
    <mergeCell ref="C25:D25"/>
    <mergeCell ref="I25:J25"/>
    <mergeCell ref="K25:L25"/>
    <mergeCell ref="M25:N25"/>
    <mergeCell ref="O25:P25"/>
    <mergeCell ref="Q28:R28"/>
    <mergeCell ref="S28:T28"/>
    <mergeCell ref="Y28:Z28"/>
    <mergeCell ref="Q29:R29"/>
    <mergeCell ref="S29:T29"/>
    <mergeCell ref="Y29:Z29"/>
    <mergeCell ref="AA28:AB28"/>
    <mergeCell ref="BM29:BN30"/>
    <mergeCell ref="A26:B26"/>
    <mergeCell ref="C26:D26"/>
    <mergeCell ref="I26:J26"/>
    <mergeCell ref="K26:L26"/>
    <mergeCell ref="M26:N26"/>
    <mergeCell ref="O26:P26"/>
    <mergeCell ref="AV27:AW28"/>
    <mergeCell ref="BG27:BH28"/>
    <mergeCell ref="Q27:R27"/>
    <mergeCell ref="S27:T27"/>
    <mergeCell ref="Y27:Z27"/>
    <mergeCell ref="AA27:AB27"/>
    <mergeCell ref="A28:B28"/>
    <mergeCell ref="C28:D28"/>
    <mergeCell ref="I28:J28"/>
    <mergeCell ref="K28:L28"/>
    <mergeCell ref="Y30:Z30"/>
    <mergeCell ref="AA30:AB30"/>
    <mergeCell ref="M28:N28"/>
    <mergeCell ref="BO29:BP30"/>
    <mergeCell ref="A30:B30"/>
    <mergeCell ref="C30:D30"/>
    <mergeCell ref="I30:J30"/>
    <mergeCell ref="K30:L30"/>
    <mergeCell ref="M30:N30"/>
    <mergeCell ref="O30:P30"/>
    <mergeCell ref="Q30:R30"/>
    <mergeCell ref="S30:T30"/>
    <mergeCell ref="AZ29:BA30"/>
    <mergeCell ref="BB29:BC30"/>
    <mergeCell ref="BD29:BE30"/>
    <mergeCell ref="BG29:BH30"/>
    <mergeCell ref="BI29:BJ30"/>
    <mergeCell ref="BK29:BL30"/>
    <mergeCell ref="A29:B29"/>
    <mergeCell ref="C29:D29"/>
    <mergeCell ref="I29:J29"/>
    <mergeCell ref="K29:L29"/>
    <mergeCell ref="M29:N29"/>
    <mergeCell ref="AV29:AW30"/>
    <mergeCell ref="AX29:AY30"/>
    <mergeCell ref="O29:P29"/>
    <mergeCell ref="AA29:AB29"/>
    <mergeCell ref="M31:N31"/>
    <mergeCell ref="Y31:Z31"/>
    <mergeCell ref="BK31:BK32"/>
    <mergeCell ref="BL31:BL32"/>
    <mergeCell ref="BM31:BM32"/>
    <mergeCell ref="A31:B31"/>
    <mergeCell ref="C31:D31"/>
    <mergeCell ref="E31:F31"/>
    <mergeCell ref="G31:H31"/>
    <mergeCell ref="I31:J31"/>
    <mergeCell ref="K31:L31"/>
    <mergeCell ref="AV31:AW32"/>
    <mergeCell ref="AV33:AW34"/>
    <mergeCell ref="AX33:AY34"/>
    <mergeCell ref="AZ33:AZ34"/>
    <mergeCell ref="BA33:BA34"/>
    <mergeCell ref="BB33:BB34"/>
    <mergeCell ref="BC33:BC34"/>
    <mergeCell ref="BN31:BN32"/>
    <mergeCell ref="BO31:BO32"/>
    <mergeCell ref="BP31:BP32"/>
    <mergeCell ref="BB31:BB32"/>
    <mergeCell ref="BC31:BC32"/>
    <mergeCell ref="BD31:BD32"/>
    <mergeCell ref="BE31:BE32"/>
    <mergeCell ref="BG31:BH32"/>
    <mergeCell ref="BI31:BJ32"/>
    <mergeCell ref="AX31:AY32"/>
    <mergeCell ref="BO33:BO34"/>
    <mergeCell ref="AZ31:AZ32"/>
    <mergeCell ref="BA31:BA32"/>
    <mergeCell ref="BM35:BM36"/>
    <mergeCell ref="BN35:BN36"/>
    <mergeCell ref="BO35:BO36"/>
    <mergeCell ref="BP33:BP34"/>
    <mergeCell ref="BD33:BD34"/>
    <mergeCell ref="BE33:BE34"/>
    <mergeCell ref="BG33:BH34"/>
    <mergeCell ref="BI33:BJ34"/>
    <mergeCell ref="BK33:BK34"/>
    <mergeCell ref="BL33:BL34"/>
    <mergeCell ref="B36:E37"/>
    <mergeCell ref="B38:B39"/>
    <mergeCell ref="C38:I39"/>
    <mergeCell ref="J38:K39"/>
    <mergeCell ref="L37:N37"/>
    <mergeCell ref="L38:M39"/>
    <mergeCell ref="N38:N39"/>
    <mergeCell ref="BP35:BP36"/>
    <mergeCell ref="BC35:BC36"/>
    <mergeCell ref="BD35:BD36"/>
    <mergeCell ref="BE35:BE36"/>
    <mergeCell ref="BG35:BH36"/>
    <mergeCell ref="BI35:BJ36"/>
    <mergeCell ref="BK35:BK36"/>
    <mergeCell ref="AV35:AW36"/>
    <mergeCell ref="AX35:AY36"/>
    <mergeCell ref="AZ35:AZ36"/>
    <mergeCell ref="BA35:BA36"/>
    <mergeCell ref="BB35:BB36"/>
    <mergeCell ref="A34:G35"/>
    <mergeCell ref="H34:U35"/>
    <mergeCell ref="BL35:BL36"/>
    <mergeCell ref="BM33:BM34"/>
    <mergeCell ref="BN33:BN34"/>
    <mergeCell ref="BA37:BA38"/>
    <mergeCell ref="BB37:BB38"/>
    <mergeCell ref="BC37:BC38"/>
    <mergeCell ref="BD37:BD38"/>
    <mergeCell ref="BE37:BE38"/>
    <mergeCell ref="BG37:BH38"/>
    <mergeCell ref="AV37:AW38"/>
    <mergeCell ref="AX37:AY38"/>
    <mergeCell ref="AZ37:AZ38"/>
    <mergeCell ref="BD39:BE40"/>
    <mergeCell ref="BG39:BI40"/>
    <mergeCell ref="BP37:BP38"/>
    <mergeCell ref="BI37:BJ38"/>
    <mergeCell ref="BK37:BK38"/>
    <mergeCell ref="BL37:BL38"/>
    <mergeCell ref="BM37:BM38"/>
    <mergeCell ref="BN37:BN38"/>
    <mergeCell ref="BO37:BO38"/>
    <mergeCell ref="BO41:BP42"/>
    <mergeCell ref="AV41:AX42"/>
    <mergeCell ref="AY41:AZ42"/>
    <mergeCell ref="BA41:BC42"/>
    <mergeCell ref="BD41:BE42"/>
    <mergeCell ref="BL43:BN44"/>
    <mergeCell ref="BO43:BP44"/>
    <mergeCell ref="BG43:BI44"/>
    <mergeCell ref="B40:B41"/>
    <mergeCell ref="C40:I41"/>
    <mergeCell ref="J40:K41"/>
    <mergeCell ref="B42:B43"/>
    <mergeCell ref="C42:I43"/>
    <mergeCell ref="J42:K43"/>
    <mergeCell ref="L40:M41"/>
    <mergeCell ref="N40:N41"/>
    <mergeCell ref="L42:M43"/>
    <mergeCell ref="BJ39:BK40"/>
    <mergeCell ref="BL39:BN40"/>
    <mergeCell ref="BO39:BP40"/>
    <mergeCell ref="AV39:AX40"/>
    <mergeCell ref="AY39:AZ40"/>
    <mergeCell ref="BA39:BC40"/>
    <mergeCell ref="BG41:BI42"/>
    <mergeCell ref="AV43:AX44"/>
    <mergeCell ref="AY43:AZ44"/>
    <mergeCell ref="BA43:BC44"/>
    <mergeCell ref="BD43:BE44"/>
    <mergeCell ref="N42:N43"/>
    <mergeCell ref="R42:AD43"/>
    <mergeCell ref="BJ45:BK46"/>
    <mergeCell ref="BL45:BN46"/>
    <mergeCell ref="BJ43:BK44"/>
    <mergeCell ref="BJ41:BK42"/>
    <mergeCell ref="BL41:BN42"/>
    <mergeCell ref="BO45:BP46"/>
    <mergeCell ref="AV45:AX46"/>
    <mergeCell ref="AY45:AZ46"/>
    <mergeCell ref="BA45:BC46"/>
    <mergeCell ref="BD45:BE46"/>
    <mergeCell ref="BA47:BC48"/>
    <mergeCell ref="BD47:BE48"/>
    <mergeCell ref="BG47:BI48"/>
    <mergeCell ref="BJ47:BK48"/>
    <mergeCell ref="BL47:BN48"/>
    <mergeCell ref="BO47:BP48"/>
    <mergeCell ref="AV47:AX48"/>
    <mergeCell ref="AY47:AZ48"/>
    <mergeCell ref="BG45:BI46"/>
    <mergeCell ref="BA49:BC50"/>
    <mergeCell ref="BD49:BE50"/>
    <mergeCell ref="BG49:BI50"/>
    <mergeCell ref="BJ49:BK50"/>
    <mergeCell ref="BL49:BN50"/>
    <mergeCell ref="BO49:BP50"/>
    <mergeCell ref="AV49:AX50"/>
    <mergeCell ref="AY49:AZ50"/>
    <mergeCell ref="BA51:BC52"/>
    <mergeCell ref="BD51:BE52"/>
    <mergeCell ref="BG51:BI52"/>
    <mergeCell ref="BJ51:BK52"/>
    <mergeCell ref="BL51:BN52"/>
    <mergeCell ref="BO51:BP52"/>
    <mergeCell ref="AV51:AX52"/>
    <mergeCell ref="AY51:AZ52"/>
  </mergeCells>
  <phoneticPr fontId="2"/>
  <dataValidations count="3">
    <dataValidation imeMode="off" allowBlank="1" showInputMessage="1" showErrorMessage="1" sqref="E4:H30 U4:X30" xr:uid="{97BA1DF8-1332-4122-AD57-5E92AF6A745E}"/>
    <dataValidation type="list" allowBlank="1" showInputMessage="1" showErrorMessage="1" sqref="T51:T52 AK51:AK52 B51:B52 H51:H52 N51:N52 Z51:Z52" xr:uid="{74371B24-1CCA-4607-A683-A4CFDEE6D085}">
      <formula1>$D$98:$D$109</formula1>
    </dataValidation>
    <dataValidation type="list" allowBlank="1" showInputMessage="1" showErrorMessage="1" sqref="AM34:AM52 AB51:AB52 K51:K52 W51:W52" xr:uid="{5A3798EF-57C9-4304-B1E9-C25D358617F3}">
      <formula1>$E$98:$E$128</formula1>
    </dataValidation>
  </dataValidations>
  <pageMargins left="0.7" right="0.7" top="0.75" bottom="0.75" header="0.3" footer="0.3"/>
  <pageSetup paperSize="9" scale="47" orientation="landscape" horizontalDpi="4294967292" verticalDpi="4294967292" copies="3" r:id="rId1"/>
  <rowBreaks count="1" manualBreakCount="1">
    <brk id="52" max="16383" man="1"/>
  </rowBreaks>
  <colBreaks count="1" manualBreakCount="1">
    <brk id="4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vt:i4>
      </vt:variant>
    </vt:vector>
  </HeadingPairs>
  <TitlesOfParts>
    <vt:vector size="15" baseType="lpstr">
      <vt:lpstr>期</vt:lpstr>
      <vt:lpstr>支援効果集計</vt:lpstr>
      <vt:lpstr>R3.4</vt:lpstr>
      <vt:lpstr>R3.5</vt:lpstr>
      <vt:lpstr>R3.6</vt:lpstr>
      <vt:lpstr>R3.7</vt:lpstr>
      <vt:lpstr>R3.8</vt:lpstr>
      <vt:lpstr>R3.9</vt:lpstr>
      <vt:lpstr>R3.10</vt:lpstr>
      <vt:lpstr>R3.11</vt:lpstr>
      <vt:lpstr>R3.12</vt:lpstr>
      <vt:lpstr>R4.1</vt:lpstr>
      <vt:lpstr>R4.2</vt:lpstr>
      <vt:lpstr>R4.3</vt:lpstr>
      <vt:lpstr>支援効果集計!Print_Area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杉野貴彦</dc:creator>
  <cp:lastModifiedBy>mg5</cp:lastModifiedBy>
  <cp:lastPrinted>2021-03-16T05:02:03Z</cp:lastPrinted>
  <dcterms:created xsi:type="dcterms:W3CDTF">2017-03-17T06:58:43Z</dcterms:created>
  <dcterms:modified xsi:type="dcterms:W3CDTF">2022-04-13T15:45:09Z</dcterms:modified>
</cp:coreProperties>
</file>